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H4" i="8" s="1"/>
  <c r="G5" i="8"/>
  <c r="F5" i="8"/>
  <c r="F4" i="8" s="1"/>
  <c r="E5" i="8"/>
  <c r="E4" i="8" s="1"/>
  <c r="D5" i="8"/>
  <c r="C5" i="8"/>
  <c r="C4" i="8" s="1"/>
  <c r="J4" i="8"/>
  <c r="I4" i="8"/>
  <c r="G4" i="8"/>
  <c r="D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K74" i="6"/>
  <c r="K69" i="6" s="1"/>
  <c r="K68" i="6" s="1"/>
  <c r="K78" i="6" s="1"/>
  <c r="J74" i="6"/>
  <c r="I74" i="6"/>
  <c r="H74" i="6"/>
  <c r="H69" i="6" s="1"/>
  <c r="H68" i="6" s="1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L69" i="6"/>
  <c r="J69" i="6"/>
  <c r="I69" i="6"/>
  <c r="G69" i="6"/>
  <c r="C69" i="6"/>
  <c r="L68" i="6"/>
  <c r="L78" i="6" s="1"/>
  <c r="J68" i="6"/>
  <c r="I68" i="6"/>
  <c r="I78" i="6" s="1"/>
  <c r="G68" i="6"/>
  <c r="G78" i="6" s="1"/>
  <c r="C68" i="6"/>
  <c r="C78" i="6" s="1"/>
  <c r="N62" i="6"/>
  <c r="M62" i="6"/>
  <c r="L62" i="6"/>
  <c r="K62" i="6"/>
  <c r="K50" i="6" s="1"/>
  <c r="J62" i="6"/>
  <c r="J50" i="6" s="1"/>
  <c r="I62" i="6"/>
  <c r="H62" i="6"/>
  <c r="H50" i="6" s="1"/>
  <c r="G62" i="6"/>
  <c r="G50" i="6" s="1"/>
  <c r="F62" i="6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I50" i="6"/>
  <c r="F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F24" i="6" s="1"/>
  <c r="E40" i="6"/>
  <c r="D40" i="6"/>
  <c r="C40" i="6"/>
  <c r="C24" i="6" s="1"/>
  <c r="N38" i="6"/>
  <c r="M38" i="6"/>
  <c r="L38" i="6"/>
  <c r="L24" i="6" s="1"/>
  <c r="L48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G32" i="6"/>
  <c r="G31" i="6" s="1"/>
  <c r="G24" i="6" s="1"/>
  <c r="N31" i="6"/>
  <c r="M31" i="6"/>
  <c r="M24" i="6" s="1"/>
  <c r="L31" i="6"/>
  <c r="H31" i="6"/>
  <c r="F31" i="6"/>
  <c r="E31" i="6"/>
  <c r="E24" i="6" s="1"/>
  <c r="D31" i="6"/>
  <c r="D24" i="6" s="1"/>
  <c r="D48" i="6" s="1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M25" i="6"/>
  <c r="L25" i="6"/>
  <c r="K25" i="6"/>
  <c r="J25" i="6"/>
  <c r="J24" i="6" s="1"/>
  <c r="J48" i="6" s="1"/>
  <c r="I25" i="6"/>
  <c r="I24" i="6" s="1"/>
  <c r="I48" i="6" s="1"/>
  <c r="I79" i="6" s="1"/>
  <c r="H25" i="6"/>
  <c r="H24" i="6" s="1"/>
  <c r="H48" i="6" s="1"/>
  <c r="G25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H18" i="4"/>
  <c r="H19" i="4" s="1"/>
  <c r="G13" i="4"/>
  <c r="G12" i="4"/>
  <c r="H12" i="4" s="1"/>
  <c r="I9" i="4"/>
  <c r="H9" i="4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E63" i="2"/>
  <c r="J61" i="2"/>
  <c r="J63" i="2" s="1"/>
  <c r="Y67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L59" i="2" s="1"/>
  <c r="L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U50" i="2" s="1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G64" i="2" s="1"/>
  <c r="F53" i="2"/>
  <c r="F64" i="2" s="1"/>
  <c r="F68" i="2" s="1"/>
  <c r="E53" i="2"/>
  <c r="D53" i="2"/>
  <c r="C53" i="2"/>
  <c r="J50" i="2"/>
  <c r="I50" i="2"/>
  <c r="H50" i="2"/>
  <c r="G50" i="2"/>
  <c r="F50" i="2"/>
  <c r="E50" i="2"/>
  <c r="D50" i="2"/>
  <c r="C50" i="2"/>
  <c r="T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W51" i="2" s="1"/>
  <c r="G45" i="2"/>
  <c r="F45" i="2"/>
  <c r="U51" i="2" s="1"/>
  <c r="E45" i="2"/>
  <c r="T51" i="2" s="1"/>
  <c r="D45" i="2"/>
  <c r="C45" i="2"/>
  <c r="R51" i="2" s="1"/>
  <c r="J44" i="2"/>
  <c r="I44" i="2"/>
  <c r="X48" i="2" s="1"/>
  <c r="H44" i="2"/>
  <c r="W48" i="2" s="1"/>
  <c r="G44" i="2"/>
  <c r="V48" i="2" s="1"/>
  <c r="F44" i="2"/>
  <c r="U48" i="2" s="1"/>
  <c r="E44" i="2"/>
  <c r="T48" i="2" s="1"/>
  <c r="D44" i="2"/>
  <c r="S48" i="2" s="1"/>
  <c r="C44" i="2"/>
  <c r="R48" i="2" s="1"/>
  <c r="Y43" i="2"/>
  <c r="S43" i="2"/>
  <c r="J43" i="2"/>
  <c r="Z47" i="2" s="1"/>
  <c r="I43" i="2"/>
  <c r="X52" i="2" s="1"/>
  <c r="H43" i="2"/>
  <c r="W47" i="2" s="1"/>
  <c r="G43" i="2"/>
  <c r="V52" i="2" s="1"/>
  <c r="F43" i="2"/>
  <c r="U52" i="2" s="1"/>
  <c r="E43" i="2"/>
  <c r="T52" i="2" s="1"/>
  <c r="D43" i="2"/>
  <c r="S52" i="2" s="1"/>
  <c r="C43" i="2"/>
  <c r="S47" i="2" s="1"/>
  <c r="J42" i="2"/>
  <c r="J51" i="2" s="1"/>
  <c r="J80" i="2" s="1"/>
  <c r="I42" i="2"/>
  <c r="H42" i="2"/>
  <c r="H51" i="2" s="1"/>
  <c r="G42" i="2"/>
  <c r="G51" i="2" s="1"/>
  <c r="F42" i="2"/>
  <c r="F51" i="2" s="1"/>
  <c r="E42" i="2"/>
  <c r="E51" i="2" s="1"/>
  <c r="D42" i="2"/>
  <c r="D51" i="2" s="1"/>
  <c r="C42" i="2"/>
  <c r="C51" i="2" s="1"/>
  <c r="M40" i="2"/>
  <c r="L40" i="2"/>
  <c r="K40" i="2"/>
  <c r="J40" i="2"/>
  <c r="I40" i="2"/>
  <c r="H40" i="2"/>
  <c r="W18" i="2" s="1"/>
  <c r="W40" i="2" s="1"/>
  <c r="G40" i="2"/>
  <c r="F40" i="2"/>
  <c r="E40" i="2"/>
  <c r="D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V55" i="2" s="1"/>
  <c r="U27" i="2"/>
  <c r="T27" i="2"/>
  <c r="T54" i="2" s="1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C25" i="2"/>
  <c r="R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D22" i="2"/>
  <c r="S44" i="2" s="1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AA49" i="2" s="1"/>
  <c r="I21" i="2"/>
  <c r="I22" i="2" s="1"/>
  <c r="H21" i="2"/>
  <c r="G21" i="2"/>
  <c r="V49" i="2" s="1"/>
  <c r="F21" i="2"/>
  <c r="U49" i="2" s="1"/>
  <c r="E21" i="2"/>
  <c r="D21" i="2"/>
  <c r="S51" i="2" s="1"/>
  <c r="C21" i="2"/>
  <c r="M20" i="2"/>
  <c r="M21" i="2" s="1"/>
  <c r="L20" i="2"/>
  <c r="L22" i="2" s="1"/>
  <c r="K20" i="2"/>
  <c r="K21" i="2" s="1"/>
  <c r="J20" i="2"/>
  <c r="J21" i="2" s="1"/>
  <c r="I20" i="2"/>
  <c r="H20" i="2"/>
  <c r="G20" i="2"/>
  <c r="G22" i="2" s="1"/>
  <c r="F20" i="2"/>
  <c r="F22" i="2" s="1"/>
  <c r="E20" i="2"/>
  <c r="E22" i="2" s="1"/>
  <c r="D20" i="2"/>
  <c r="S50" i="2" s="1"/>
  <c r="C20" i="2"/>
  <c r="R47" i="2" s="1"/>
  <c r="AB18" i="2"/>
  <c r="AB40" i="2" s="1"/>
  <c r="AA18" i="2"/>
  <c r="AA40" i="2" s="1"/>
  <c r="Z18" i="2"/>
  <c r="Z40" i="2" s="1"/>
  <c r="Y18" i="2"/>
  <c r="Y40" i="2" s="1"/>
  <c r="X18" i="2"/>
  <c r="X40" i="2" s="1"/>
  <c r="V18" i="2"/>
  <c r="V40" i="2" s="1"/>
  <c r="U18" i="2"/>
  <c r="U40" i="2" s="1"/>
  <c r="T18" i="2"/>
  <c r="T40" i="2" s="1"/>
  <c r="S18" i="2"/>
  <c r="S40" i="2" s="1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F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H48" i="1" s="1"/>
  <c r="G46" i="1"/>
  <c r="F46" i="1"/>
  <c r="E46" i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G49" i="1" s="1"/>
  <c r="F41" i="1"/>
  <c r="E41" i="1"/>
  <c r="D41" i="1"/>
  <c r="C41" i="1"/>
  <c r="J40" i="1"/>
  <c r="J49" i="1" s="1"/>
  <c r="I40" i="1"/>
  <c r="I49" i="1" s="1"/>
  <c r="H40" i="1"/>
  <c r="H49" i="1" s="1"/>
  <c r="G40" i="1"/>
  <c r="F40" i="1"/>
  <c r="F49" i="1" s="1"/>
  <c r="E40" i="1"/>
  <c r="E49" i="1" s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D33" i="3" s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S38" i="1" s="1"/>
  <c r="G30" i="1"/>
  <c r="F30" i="1"/>
  <c r="E30" i="1"/>
  <c r="D30" i="1"/>
  <c r="C30" i="1"/>
  <c r="N38" i="1" s="1"/>
  <c r="J29" i="1"/>
  <c r="I29" i="1"/>
  <c r="H29" i="1"/>
  <c r="G29" i="1"/>
  <c r="F29" i="1"/>
  <c r="E29" i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H22" i="3" s="1"/>
  <c r="G22" i="1"/>
  <c r="F22" i="1"/>
  <c r="E22" i="1"/>
  <c r="D22" i="1"/>
  <c r="C22" i="1"/>
  <c r="J21" i="1"/>
  <c r="J21" i="3" s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G18" i="1"/>
  <c r="G18" i="3" s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F16" i="1"/>
  <c r="E16" i="1"/>
  <c r="D16" i="1"/>
  <c r="C16" i="1"/>
  <c r="U14" i="1"/>
  <c r="T14" i="1"/>
  <c r="S14" i="1"/>
  <c r="R14" i="1"/>
  <c r="Q14" i="1"/>
  <c r="P14" i="1"/>
  <c r="O14" i="1"/>
  <c r="N14" i="1"/>
  <c r="J14" i="1"/>
  <c r="I14" i="1"/>
  <c r="H14" i="1"/>
  <c r="G14" i="1"/>
  <c r="G14" i="3" s="1"/>
  <c r="F14" i="1"/>
  <c r="E14" i="1"/>
  <c r="D14" i="1"/>
  <c r="D14" i="3" s="1"/>
  <c r="C14" i="1"/>
  <c r="J13" i="1"/>
  <c r="J13" i="3" s="1"/>
  <c r="I13" i="1"/>
  <c r="H13" i="1"/>
  <c r="H13" i="3" s="1"/>
  <c r="G13" i="1"/>
  <c r="G13" i="3" s="1"/>
  <c r="F13" i="1"/>
  <c r="F13" i="3" s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D9" i="1"/>
  <c r="C9" i="1"/>
  <c r="J8" i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I9" i="1" s="1"/>
  <c r="H7" i="1"/>
  <c r="G7" i="1"/>
  <c r="F7" i="1"/>
  <c r="E7" i="1"/>
  <c r="E9" i="1" s="1"/>
  <c r="D7" i="1"/>
  <c r="C7" i="1"/>
  <c r="S5" i="1"/>
  <c r="R5" i="1"/>
  <c r="Q5" i="1"/>
  <c r="O5" i="1"/>
  <c r="N5" i="1"/>
  <c r="J5" i="1"/>
  <c r="J5" i="3" s="1"/>
  <c r="I5" i="1"/>
  <c r="T5" i="1" s="1"/>
  <c r="H5" i="1"/>
  <c r="G5" i="1"/>
  <c r="F5" i="1"/>
  <c r="F5" i="3" s="1"/>
  <c r="E5" i="1"/>
  <c r="E5" i="3" s="1"/>
  <c r="D5" i="1"/>
  <c r="D5" i="3" s="1"/>
  <c r="C5" i="1"/>
  <c r="I9" i="3" l="1"/>
  <c r="T74" i="1"/>
  <c r="T31" i="1"/>
  <c r="I12" i="1"/>
  <c r="E15" i="1"/>
  <c r="E15" i="3" s="1"/>
  <c r="E9" i="3"/>
  <c r="P74" i="1"/>
  <c r="P31" i="1"/>
  <c r="E12" i="1"/>
  <c r="J24" i="3"/>
  <c r="J7" i="3"/>
  <c r="J11" i="3"/>
  <c r="J23" i="3"/>
  <c r="U35" i="1"/>
  <c r="U40" i="1"/>
  <c r="G8" i="3"/>
  <c r="R36" i="1"/>
  <c r="R37" i="1"/>
  <c r="C9" i="3"/>
  <c r="N74" i="1"/>
  <c r="N75" i="1" s="1"/>
  <c r="N31" i="1"/>
  <c r="E14" i="3"/>
  <c r="T41" i="1"/>
  <c r="T42" i="1"/>
  <c r="G17" i="3"/>
  <c r="C18" i="3"/>
  <c r="C38" i="1"/>
  <c r="C29" i="3" s="1"/>
  <c r="R38" i="1"/>
  <c r="R39" i="1" s="1"/>
  <c r="U44" i="2"/>
  <c r="F25" i="2"/>
  <c r="H82" i="2"/>
  <c r="F8" i="3"/>
  <c r="Q36" i="1"/>
  <c r="Q37" i="1"/>
  <c r="H8" i="3"/>
  <c r="S36" i="1"/>
  <c r="S37" i="1"/>
  <c r="D9" i="3"/>
  <c r="O74" i="1"/>
  <c r="O75" i="1" s="1"/>
  <c r="O31" i="1"/>
  <c r="P5" i="1"/>
  <c r="I8" i="3"/>
  <c r="T37" i="1"/>
  <c r="T36" i="1"/>
  <c r="I13" i="3"/>
  <c r="F14" i="3"/>
  <c r="U41" i="1"/>
  <c r="U42" i="1"/>
  <c r="F18" i="1"/>
  <c r="F18" i="3" s="1"/>
  <c r="D30" i="3"/>
  <c r="O38" i="1"/>
  <c r="O39" i="1" s="1"/>
  <c r="D36" i="3"/>
  <c r="G25" i="2"/>
  <c r="V44" i="2"/>
  <c r="P38" i="1"/>
  <c r="P39" i="1" s="1"/>
  <c r="F32" i="3"/>
  <c r="I25" i="2"/>
  <c r="X44" i="2"/>
  <c r="C23" i="3"/>
  <c r="C24" i="3"/>
  <c r="C7" i="3"/>
  <c r="C11" i="3"/>
  <c r="N76" i="1"/>
  <c r="G9" i="1"/>
  <c r="C12" i="1"/>
  <c r="J17" i="3"/>
  <c r="H18" i="1"/>
  <c r="H18" i="3" s="1"/>
  <c r="D21" i="3"/>
  <c r="Q38" i="1"/>
  <c r="Q39" i="1" s="1"/>
  <c r="C5" i="3"/>
  <c r="C27" i="1"/>
  <c r="C10" i="3"/>
  <c r="D24" i="3"/>
  <c r="D7" i="3"/>
  <c r="D11" i="3"/>
  <c r="O30" i="1"/>
  <c r="O76" i="1"/>
  <c r="O35" i="1"/>
  <c r="D23" i="3"/>
  <c r="O40" i="1"/>
  <c r="H9" i="1"/>
  <c r="D10" i="3"/>
  <c r="D12" i="1"/>
  <c r="I14" i="3"/>
  <c r="C16" i="3"/>
  <c r="I18" i="1"/>
  <c r="I18" i="3" s="1"/>
  <c r="E21" i="3"/>
  <c r="C22" i="3"/>
  <c r="N45" i="1"/>
  <c r="J22" i="2"/>
  <c r="Y49" i="2"/>
  <c r="J8" i="3"/>
  <c r="U37" i="1"/>
  <c r="U36" i="1"/>
  <c r="E23" i="3"/>
  <c r="E24" i="3"/>
  <c r="E7" i="3"/>
  <c r="E11" i="3"/>
  <c r="P40" i="1"/>
  <c r="J14" i="3"/>
  <c r="F21" i="3"/>
  <c r="D38" i="3"/>
  <c r="I32" i="3"/>
  <c r="C34" i="3"/>
  <c r="O55" i="1"/>
  <c r="O45" i="1"/>
  <c r="Z51" i="2"/>
  <c r="Z49" i="2"/>
  <c r="D16" i="3"/>
  <c r="D18" i="1"/>
  <c r="D18" i="3" s="1"/>
  <c r="U5" i="1"/>
  <c r="F10" i="3"/>
  <c r="N42" i="1"/>
  <c r="N41" i="1"/>
  <c r="E16" i="3"/>
  <c r="E18" i="1"/>
  <c r="E18" i="3" s="1"/>
  <c r="P34" i="1"/>
  <c r="G21" i="3"/>
  <c r="E38" i="1"/>
  <c r="E35" i="3" s="1"/>
  <c r="T38" i="1"/>
  <c r="T39" i="1" s="1"/>
  <c r="I36" i="3"/>
  <c r="AA44" i="2"/>
  <c r="L25" i="2"/>
  <c r="E8" i="3"/>
  <c r="P37" i="1"/>
  <c r="P36" i="1"/>
  <c r="F9" i="1"/>
  <c r="J9" i="1"/>
  <c r="C8" i="3"/>
  <c r="G10" i="3"/>
  <c r="C13" i="3"/>
  <c r="O42" i="1"/>
  <c r="O41" i="1"/>
  <c r="F16" i="3"/>
  <c r="H21" i="3"/>
  <c r="F22" i="3"/>
  <c r="D27" i="1"/>
  <c r="U38" i="1"/>
  <c r="AB51" i="2"/>
  <c r="AB49" i="2"/>
  <c r="AB48" i="2"/>
  <c r="C82" i="2"/>
  <c r="I24" i="3"/>
  <c r="I7" i="3"/>
  <c r="I11" i="3"/>
  <c r="I23" i="3"/>
  <c r="T35" i="1"/>
  <c r="T40" i="1"/>
  <c r="E10" i="3"/>
  <c r="F23" i="3"/>
  <c r="F24" i="3"/>
  <c r="F7" i="3"/>
  <c r="F11" i="3"/>
  <c r="Q35" i="1"/>
  <c r="Q40" i="1"/>
  <c r="G5" i="3"/>
  <c r="G27" i="1"/>
  <c r="G24" i="3"/>
  <c r="G7" i="3"/>
  <c r="G11" i="3"/>
  <c r="G23" i="3"/>
  <c r="R35" i="1"/>
  <c r="R40" i="1"/>
  <c r="R30" i="1"/>
  <c r="H5" i="3"/>
  <c r="H27" i="1"/>
  <c r="H11" i="3"/>
  <c r="H23" i="3"/>
  <c r="S35" i="1"/>
  <c r="H7" i="3"/>
  <c r="H24" i="3"/>
  <c r="S40" i="1"/>
  <c r="S30" i="1"/>
  <c r="D8" i="3"/>
  <c r="O37" i="1"/>
  <c r="O36" i="1"/>
  <c r="H10" i="3"/>
  <c r="D13" i="3"/>
  <c r="P42" i="1"/>
  <c r="P41" i="1"/>
  <c r="G16" i="3"/>
  <c r="C17" i="3"/>
  <c r="G22" i="3"/>
  <c r="E27" i="1"/>
  <c r="G38" i="1"/>
  <c r="P30" i="1"/>
  <c r="D82" i="2"/>
  <c r="Q42" i="1"/>
  <c r="Q41" i="1"/>
  <c r="F27" i="1"/>
  <c r="H38" i="1"/>
  <c r="H37" i="3" s="1"/>
  <c r="Q30" i="1"/>
  <c r="S55" i="1"/>
  <c r="S53" i="1"/>
  <c r="E82" i="2"/>
  <c r="E69" i="2"/>
  <c r="J10" i="3"/>
  <c r="C14" i="3"/>
  <c r="R42" i="1"/>
  <c r="R41" i="1"/>
  <c r="I16" i="3"/>
  <c r="T34" i="1"/>
  <c r="E17" i="3"/>
  <c r="I22" i="3"/>
  <c r="J27" i="1"/>
  <c r="I38" i="1"/>
  <c r="T30" i="1"/>
  <c r="E33" i="3"/>
  <c r="J35" i="3"/>
  <c r="I5" i="3"/>
  <c r="I27" i="1"/>
  <c r="S41" i="1"/>
  <c r="S42" i="1"/>
  <c r="J16" i="3"/>
  <c r="J18" i="1"/>
  <c r="J18" i="3" s="1"/>
  <c r="F17" i="3"/>
  <c r="J38" i="1"/>
  <c r="J32" i="3" s="1"/>
  <c r="U30" i="1"/>
  <c r="P35" i="1"/>
  <c r="F37" i="3"/>
  <c r="U53" i="1"/>
  <c r="E25" i="2"/>
  <c r="T44" i="2"/>
  <c r="G82" i="2"/>
  <c r="G35" i="3"/>
  <c r="D49" i="1"/>
  <c r="D54" i="1"/>
  <c r="W53" i="2"/>
  <c r="K22" i="2"/>
  <c r="V43" i="2"/>
  <c r="AA48" i="2"/>
  <c r="H64" i="2"/>
  <c r="H68" i="2" s="1"/>
  <c r="H69" i="2" s="1"/>
  <c r="AB55" i="2"/>
  <c r="F80" i="2"/>
  <c r="E48" i="6"/>
  <c r="J22" i="3"/>
  <c r="C33" i="3"/>
  <c r="H35" i="3"/>
  <c r="E54" i="1"/>
  <c r="X55" i="2"/>
  <c r="X54" i="2"/>
  <c r="R52" i="2"/>
  <c r="W43" i="2"/>
  <c r="Z48" i="2"/>
  <c r="Y48" i="2"/>
  <c r="T47" i="2"/>
  <c r="W49" i="2"/>
  <c r="I64" i="2"/>
  <c r="I68" i="2" s="1"/>
  <c r="G80" i="2"/>
  <c r="C21" i="3"/>
  <c r="H32" i="3"/>
  <c r="I35" i="3"/>
  <c r="C37" i="3"/>
  <c r="F54" i="1"/>
  <c r="Q55" i="1" s="1"/>
  <c r="M22" i="2"/>
  <c r="Y54" i="2"/>
  <c r="X43" i="2"/>
  <c r="V47" i="2"/>
  <c r="X49" i="2"/>
  <c r="J64" i="2"/>
  <c r="T50" i="2"/>
  <c r="H80" i="2"/>
  <c r="G36" i="3"/>
  <c r="D37" i="3"/>
  <c r="G54" i="1"/>
  <c r="Z53" i="2"/>
  <c r="Z52" i="2"/>
  <c r="Z55" i="2"/>
  <c r="R53" i="2"/>
  <c r="I80" i="2"/>
  <c r="I63" i="2"/>
  <c r="S60" i="2"/>
  <c r="H54" i="1"/>
  <c r="AA50" i="2"/>
  <c r="AA52" i="2"/>
  <c r="R83" i="2"/>
  <c r="R84" i="2" s="1"/>
  <c r="R85" i="2" s="1"/>
  <c r="U47" i="2"/>
  <c r="Z43" i="2"/>
  <c r="V51" i="2"/>
  <c r="X47" i="2"/>
  <c r="U53" i="2"/>
  <c r="M59" i="2"/>
  <c r="M57" i="2" s="1"/>
  <c r="M64" i="2" s="1"/>
  <c r="M48" i="6"/>
  <c r="I54" i="1"/>
  <c r="AB43" i="2"/>
  <c r="AB53" i="2"/>
  <c r="F82" i="2"/>
  <c r="F69" i="2"/>
  <c r="AA43" i="2"/>
  <c r="Y47" i="2"/>
  <c r="V50" i="2"/>
  <c r="Y52" i="2"/>
  <c r="V53" i="2"/>
  <c r="W50" i="2"/>
  <c r="L57" i="2"/>
  <c r="L64" i="2" s="1"/>
  <c r="Y59" i="2"/>
  <c r="U60" i="2"/>
  <c r="D31" i="3"/>
  <c r="D34" i="3"/>
  <c r="J36" i="3"/>
  <c r="G37" i="3"/>
  <c r="Q45" i="1"/>
  <c r="Q53" i="1"/>
  <c r="J54" i="1"/>
  <c r="M65" i="2"/>
  <c r="L65" i="2"/>
  <c r="K65" i="2"/>
  <c r="D25" i="2"/>
  <c r="Z34" i="2"/>
  <c r="C38" i="2"/>
  <c r="W52" i="2"/>
  <c r="Y50" i="2"/>
  <c r="AB52" i="2"/>
  <c r="X53" i="2"/>
  <c r="X50" i="2"/>
  <c r="T59" i="2"/>
  <c r="G48" i="6"/>
  <c r="G79" i="6" s="1"/>
  <c r="H14" i="3"/>
  <c r="H17" i="3"/>
  <c r="D22" i="3"/>
  <c r="D29" i="3"/>
  <c r="I33" i="3"/>
  <c r="E34" i="3"/>
  <c r="R55" i="2"/>
  <c r="Y51" i="2"/>
  <c r="AA47" i="2"/>
  <c r="Z50" i="2"/>
  <c r="C64" i="2"/>
  <c r="C68" i="2" s="1"/>
  <c r="C69" i="2" s="1"/>
  <c r="R49" i="2"/>
  <c r="Y53" i="2"/>
  <c r="V54" i="2"/>
  <c r="W60" i="2"/>
  <c r="H13" i="4"/>
  <c r="I12" i="4"/>
  <c r="I13" i="4" s="1"/>
  <c r="C48" i="6"/>
  <c r="I17" i="3"/>
  <c r="I21" i="3"/>
  <c r="E22" i="3"/>
  <c r="E29" i="3"/>
  <c r="I30" i="3"/>
  <c r="F31" i="3"/>
  <c r="F34" i="3"/>
  <c r="C35" i="3"/>
  <c r="I37" i="3"/>
  <c r="F38" i="1"/>
  <c r="F33" i="3" s="1"/>
  <c r="S53" i="2"/>
  <c r="S54" i="2"/>
  <c r="S55" i="2"/>
  <c r="I51" i="2"/>
  <c r="AB47" i="2"/>
  <c r="AB50" i="2"/>
  <c r="D64" i="2"/>
  <c r="D68" i="2" s="1"/>
  <c r="D69" i="2" s="1"/>
  <c r="AA53" i="2"/>
  <c r="W54" i="2"/>
  <c r="X60" i="2"/>
  <c r="N48" i="6"/>
  <c r="J78" i="6"/>
  <c r="J79" i="6" s="1"/>
  <c r="H78" i="6"/>
  <c r="H79" i="6" s="1"/>
  <c r="J30" i="3"/>
  <c r="G31" i="3"/>
  <c r="D35" i="3"/>
  <c r="E48" i="1"/>
  <c r="T53" i="2"/>
  <c r="H22" i="2"/>
  <c r="T55" i="2"/>
  <c r="J81" i="2"/>
  <c r="J82" i="2"/>
  <c r="E64" i="2"/>
  <c r="E68" i="2" s="1"/>
  <c r="C80" i="2"/>
  <c r="T67" i="2"/>
  <c r="G29" i="3"/>
  <c r="D32" i="3"/>
  <c r="U55" i="2"/>
  <c r="U54" i="2"/>
  <c r="C29" i="2"/>
  <c r="C31" i="2" s="1"/>
  <c r="T43" i="2"/>
  <c r="AA51" i="2"/>
  <c r="Y55" i="2"/>
  <c r="D80" i="2"/>
  <c r="D81" i="2"/>
  <c r="D63" i="2"/>
  <c r="Q24" i="6"/>
  <c r="K48" i="6"/>
  <c r="K79" i="6" s="1"/>
  <c r="F48" i="6"/>
  <c r="I34" i="3"/>
  <c r="F35" i="3"/>
  <c r="G48" i="1"/>
  <c r="C49" i="1"/>
  <c r="C54" i="1"/>
  <c r="N55" i="1" s="1"/>
  <c r="U43" i="2"/>
  <c r="V60" i="2"/>
  <c r="G68" i="2"/>
  <c r="G69" i="2" s="1"/>
  <c r="AA55" i="2"/>
  <c r="E80" i="2"/>
  <c r="C63" i="2"/>
  <c r="C81" i="2"/>
  <c r="F63" i="2"/>
  <c r="E81" i="2"/>
  <c r="S49" i="2"/>
  <c r="G63" i="2"/>
  <c r="F81" i="2"/>
  <c r="H63" i="2"/>
  <c r="G81" i="2"/>
  <c r="H81" i="2"/>
  <c r="K57" i="2"/>
  <c r="K64" i="2" s="1"/>
  <c r="R55" i="1" l="1"/>
  <c r="R53" i="1"/>
  <c r="R45" i="1"/>
  <c r="G38" i="3"/>
  <c r="AA74" i="2"/>
  <c r="L29" i="2"/>
  <c r="L38" i="2"/>
  <c r="H54" i="3"/>
  <c r="H55" i="1"/>
  <c r="S46" i="1"/>
  <c r="AB44" i="2"/>
  <c r="M25" i="2"/>
  <c r="F36" i="3"/>
  <c r="E36" i="3"/>
  <c r="Z44" i="2"/>
  <c r="K25" i="2"/>
  <c r="I27" i="3"/>
  <c r="T27" i="1"/>
  <c r="H34" i="3"/>
  <c r="E27" i="3"/>
  <c r="P27" i="1"/>
  <c r="Y44" i="2"/>
  <c r="J25" i="2"/>
  <c r="C31" i="3"/>
  <c r="J55" i="1"/>
  <c r="U46" i="1"/>
  <c r="V74" i="2"/>
  <c r="G38" i="2"/>
  <c r="V68" i="2" s="1"/>
  <c r="G29" i="2"/>
  <c r="C49" i="3"/>
  <c r="F55" i="1"/>
  <c r="F54" i="3" s="1"/>
  <c r="Q46" i="1"/>
  <c r="M63" i="2"/>
  <c r="I54" i="3"/>
  <c r="I55" i="1"/>
  <c r="T46" i="1"/>
  <c r="C30" i="3"/>
  <c r="G32" i="3"/>
  <c r="D55" i="1"/>
  <c r="D54" i="3" s="1"/>
  <c r="O46" i="1"/>
  <c r="I38" i="3"/>
  <c r="I56" i="1"/>
  <c r="H29" i="3"/>
  <c r="R34" i="1"/>
  <c r="H31" i="3"/>
  <c r="N53" i="1"/>
  <c r="D12" i="3"/>
  <c r="O64" i="1"/>
  <c r="D25" i="1"/>
  <c r="C27" i="3"/>
  <c r="N27" i="1"/>
  <c r="T60" i="2"/>
  <c r="T74" i="2"/>
  <c r="E38" i="2"/>
  <c r="E29" i="2"/>
  <c r="H38" i="3"/>
  <c r="H56" i="1"/>
  <c r="C36" i="3"/>
  <c r="J37" i="3"/>
  <c r="E31" i="3"/>
  <c r="H33" i="3"/>
  <c r="R60" i="2"/>
  <c r="E54" i="3"/>
  <c r="E55" i="1"/>
  <c r="P46" i="1"/>
  <c r="J29" i="3"/>
  <c r="T45" i="1"/>
  <c r="I29" i="3"/>
  <c r="F27" i="3"/>
  <c r="Q27" i="1"/>
  <c r="O53" i="1"/>
  <c r="S39" i="1"/>
  <c r="I12" i="3"/>
  <c r="I25" i="1"/>
  <c r="T64" i="1"/>
  <c r="C55" i="1"/>
  <c r="N46" i="1"/>
  <c r="H25" i="2"/>
  <c r="W44" i="2"/>
  <c r="Q34" i="1"/>
  <c r="V67" i="2"/>
  <c r="V59" i="2"/>
  <c r="G55" i="1"/>
  <c r="G56" i="1" s="1"/>
  <c r="R46" i="1"/>
  <c r="D49" i="3"/>
  <c r="H9" i="3"/>
  <c r="S74" i="1"/>
  <c r="S75" i="1" s="1"/>
  <c r="S76" i="1" s="1"/>
  <c r="S31" i="1"/>
  <c r="H12" i="1"/>
  <c r="G34" i="3"/>
  <c r="F38" i="3"/>
  <c r="R75" i="2"/>
  <c r="R45" i="2"/>
  <c r="R19" i="2"/>
  <c r="R23" i="2" s="1"/>
  <c r="C39" i="2"/>
  <c r="R69" i="2" s="1"/>
  <c r="G30" i="3"/>
  <c r="E37" i="3"/>
  <c r="U45" i="1"/>
  <c r="T53" i="1"/>
  <c r="S45" i="1"/>
  <c r="G27" i="3"/>
  <c r="R27" i="1"/>
  <c r="U39" i="1"/>
  <c r="J9" i="3"/>
  <c r="U74" i="1"/>
  <c r="U31" i="1"/>
  <c r="J12" i="1"/>
  <c r="O34" i="1"/>
  <c r="F30" i="3"/>
  <c r="X74" i="2"/>
  <c r="I29" i="2"/>
  <c r="I38" i="2"/>
  <c r="E32" i="3"/>
  <c r="U74" i="2"/>
  <c r="F38" i="2"/>
  <c r="F29" i="2"/>
  <c r="T75" i="1"/>
  <c r="T76" i="1" s="1"/>
  <c r="S74" i="2"/>
  <c r="D29" i="2"/>
  <c r="D38" i="2"/>
  <c r="U67" i="2"/>
  <c r="U59" i="2"/>
  <c r="H30" i="3"/>
  <c r="J38" i="3"/>
  <c r="J27" i="3"/>
  <c r="U27" i="1"/>
  <c r="J31" i="3"/>
  <c r="C32" i="3"/>
  <c r="I82" i="2"/>
  <c r="I69" i="2"/>
  <c r="H36" i="3"/>
  <c r="J68" i="2"/>
  <c r="J69" i="2" s="1"/>
  <c r="Y60" i="2"/>
  <c r="T55" i="1"/>
  <c r="F29" i="3"/>
  <c r="F9" i="3"/>
  <c r="Q74" i="1"/>
  <c r="Q31" i="1"/>
  <c r="F12" i="1"/>
  <c r="I31" i="3"/>
  <c r="D15" i="1"/>
  <c r="D15" i="3" s="1"/>
  <c r="E12" i="3"/>
  <c r="P64" i="1"/>
  <c r="E25" i="1"/>
  <c r="P56" i="1" s="1"/>
  <c r="U34" i="1"/>
  <c r="H27" i="3"/>
  <c r="S27" i="1"/>
  <c r="D27" i="3"/>
  <c r="O27" i="1"/>
  <c r="S34" i="1"/>
  <c r="X67" i="2"/>
  <c r="X59" i="2"/>
  <c r="U55" i="1"/>
  <c r="E38" i="3"/>
  <c r="E56" i="1"/>
  <c r="P75" i="1"/>
  <c r="P76" i="1" s="1"/>
  <c r="W67" i="2"/>
  <c r="W59" i="2"/>
  <c r="R67" i="2"/>
  <c r="R68" i="2"/>
  <c r="R59" i="2"/>
  <c r="E48" i="3"/>
  <c r="P55" i="1"/>
  <c r="P53" i="1"/>
  <c r="P45" i="1"/>
  <c r="J33" i="3"/>
  <c r="I81" i="2"/>
  <c r="J34" i="3"/>
  <c r="C12" i="3"/>
  <c r="N64" i="1"/>
  <c r="C25" i="1"/>
  <c r="C15" i="1"/>
  <c r="C15" i="3" s="1"/>
  <c r="G33" i="3"/>
  <c r="I15" i="1"/>
  <c r="I15" i="3" s="1"/>
  <c r="S59" i="2"/>
  <c r="S67" i="2"/>
  <c r="S68" i="2"/>
  <c r="G9" i="3"/>
  <c r="R74" i="1"/>
  <c r="R31" i="1"/>
  <c r="G12" i="1"/>
  <c r="E30" i="3"/>
  <c r="C38" i="3"/>
  <c r="C56" i="1"/>
  <c r="J58" i="3" l="1"/>
  <c r="J50" i="3"/>
  <c r="J55" i="3"/>
  <c r="J48" i="3"/>
  <c r="J41" i="3"/>
  <c r="J44" i="3"/>
  <c r="J45" i="3"/>
  <c r="J46" i="3"/>
  <c r="J47" i="3"/>
  <c r="J51" i="3"/>
  <c r="J43" i="3"/>
  <c r="J53" i="3"/>
  <c r="J40" i="3"/>
  <c r="J49" i="3"/>
  <c r="J52" i="3"/>
  <c r="J42" i="3"/>
  <c r="P48" i="1"/>
  <c r="S75" i="2"/>
  <c r="S45" i="2"/>
  <c r="S19" i="2"/>
  <c r="S23" i="2" s="1"/>
  <c r="D39" i="2"/>
  <c r="W74" i="2"/>
  <c r="H38" i="2"/>
  <c r="H29" i="2"/>
  <c r="J54" i="3"/>
  <c r="J12" i="3"/>
  <c r="U64" i="1"/>
  <c r="J25" i="1"/>
  <c r="J15" i="1"/>
  <c r="J15" i="3" s="1"/>
  <c r="Y74" i="2"/>
  <c r="J29" i="2"/>
  <c r="J38" i="2"/>
  <c r="Q75" i="1"/>
  <c r="Q76" i="1" s="1"/>
  <c r="U75" i="1"/>
  <c r="U76" i="1" s="1"/>
  <c r="G58" i="3"/>
  <c r="G50" i="3"/>
  <c r="G55" i="3"/>
  <c r="G44" i="3"/>
  <c r="G49" i="3"/>
  <c r="G46" i="3"/>
  <c r="G47" i="3"/>
  <c r="G51" i="3"/>
  <c r="G53" i="3"/>
  <c r="G40" i="3"/>
  <c r="G41" i="3"/>
  <c r="G52" i="3"/>
  <c r="G42" i="3"/>
  <c r="G43" i="3"/>
  <c r="G45" i="3"/>
  <c r="C55" i="3"/>
  <c r="C58" i="3"/>
  <c r="C50" i="3"/>
  <c r="C45" i="3"/>
  <c r="C46" i="3"/>
  <c r="C47" i="3"/>
  <c r="C48" i="3"/>
  <c r="C53" i="3"/>
  <c r="C51" i="3"/>
  <c r="C40" i="3"/>
  <c r="C52" i="3"/>
  <c r="C42" i="3"/>
  <c r="C41" i="3"/>
  <c r="C44" i="3"/>
  <c r="C43" i="3"/>
  <c r="AB74" i="2"/>
  <c r="M29" i="2"/>
  <c r="M38" i="2"/>
  <c r="F12" i="3"/>
  <c r="Q64" i="1"/>
  <c r="F25" i="1"/>
  <c r="F15" i="1"/>
  <c r="F15" i="3" s="1"/>
  <c r="C25" i="3"/>
  <c r="C26" i="1"/>
  <c r="N65" i="1"/>
  <c r="N32" i="1"/>
  <c r="N6" i="1"/>
  <c r="N56" i="1"/>
  <c r="N48" i="1"/>
  <c r="R62" i="2"/>
  <c r="R70" i="2"/>
  <c r="R25" i="2"/>
  <c r="R46" i="2"/>
  <c r="T75" i="2"/>
  <c r="T45" i="2"/>
  <c r="T19" i="2"/>
  <c r="T23" i="2" s="1"/>
  <c r="E39" i="2"/>
  <c r="T68" i="2"/>
  <c r="F55" i="3"/>
  <c r="F58" i="3"/>
  <c r="F50" i="3"/>
  <c r="F43" i="3"/>
  <c r="F42" i="3"/>
  <c r="F44" i="3"/>
  <c r="F40" i="3"/>
  <c r="F46" i="3"/>
  <c r="F47" i="3"/>
  <c r="F41" i="3"/>
  <c r="F49" i="3"/>
  <c r="F51" i="3"/>
  <c r="F48" i="3"/>
  <c r="F52" i="3"/>
  <c r="F45" i="3"/>
  <c r="F53" i="3"/>
  <c r="R75" i="1"/>
  <c r="R76" i="1" s="1"/>
  <c r="J56" i="1"/>
  <c r="F31" i="2"/>
  <c r="U83" i="2"/>
  <c r="U84" i="2" s="1"/>
  <c r="U85" i="2" s="1"/>
  <c r="G54" i="3"/>
  <c r="C54" i="3"/>
  <c r="E55" i="3"/>
  <c r="E58" i="3"/>
  <c r="E50" i="3"/>
  <c r="E42" i="3"/>
  <c r="E44" i="3"/>
  <c r="E43" i="3"/>
  <c r="E46" i="3"/>
  <c r="E51" i="3"/>
  <c r="E47" i="3"/>
  <c r="E49" i="3"/>
  <c r="E52" i="3"/>
  <c r="E41" i="3"/>
  <c r="E53" i="3"/>
  <c r="E40" i="3"/>
  <c r="E45" i="3"/>
  <c r="G12" i="3"/>
  <c r="R64" i="1"/>
  <c r="G25" i="1"/>
  <c r="G15" i="1"/>
  <c r="G15" i="3" s="1"/>
  <c r="D31" i="2"/>
  <c r="S83" i="2"/>
  <c r="S84" i="2" s="1"/>
  <c r="S85" i="2" s="1"/>
  <c r="E31" i="2"/>
  <c r="T83" i="2"/>
  <c r="T84" i="2" s="1"/>
  <c r="T85" i="2" s="1"/>
  <c r="U75" i="2"/>
  <c r="U45" i="2"/>
  <c r="U19" i="2"/>
  <c r="U23" i="2" s="1"/>
  <c r="F39" i="2"/>
  <c r="F56" i="1"/>
  <c r="I25" i="3"/>
  <c r="T32" i="1"/>
  <c r="T65" i="1"/>
  <c r="I26" i="1"/>
  <c r="T6" i="1"/>
  <c r="T48" i="1"/>
  <c r="T56" i="1"/>
  <c r="D58" i="3"/>
  <c r="D50" i="3"/>
  <c r="D55" i="3"/>
  <c r="D43" i="3"/>
  <c r="D42" i="3"/>
  <c r="D48" i="3"/>
  <c r="D44" i="3"/>
  <c r="D45" i="3"/>
  <c r="D56" i="1"/>
  <c r="D51" i="3"/>
  <c r="D41" i="3"/>
  <c r="D52" i="3"/>
  <c r="D46" i="3"/>
  <c r="D47" i="3"/>
  <c r="D40" i="3"/>
  <c r="D53" i="3"/>
  <c r="R61" i="2"/>
  <c r="D25" i="3"/>
  <c r="D26" i="1"/>
  <c r="O32" i="1"/>
  <c r="O65" i="1"/>
  <c r="O6" i="1"/>
  <c r="O56" i="1"/>
  <c r="O48" i="1"/>
  <c r="G31" i="2"/>
  <c r="V83" i="2"/>
  <c r="V84" i="2" s="1"/>
  <c r="V85" i="2" s="1"/>
  <c r="H55" i="3"/>
  <c r="H50" i="3"/>
  <c r="H58" i="3"/>
  <c r="H48" i="3"/>
  <c r="H44" i="3"/>
  <c r="H45" i="3"/>
  <c r="H42" i="3"/>
  <c r="H52" i="3"/>
  <c r="H46" i="3"/>
  <c r="H43" i="3"/>
  <c r="H40" i="3"/>
  <c r="H53" i="3"/>
  <c r="H51" i="3"/>
  <c r="H47" i="3"/>
  <c r="H49" i="3"/>
  <c r="H41" i="3"/>
  <c r="E25" i="3"/>
  <c r="E26" i="1"/>
  <c r="P32" i="1"/>
  <c r="P65" i="1"/>
  <c r="P6" i="1"/>
  <c r="X75" i="2"/>
  <c r="I39" i="2"/>
  <c r="X45" i="2"/>
  <c r="X19" i="2"/>
  <c r="X23" i="2" s="1"/>
  <c r="V75" i="2"/>
  <c r="G39" i="2"/>
  <c r="V45" i="2"/>
  <c r="V19" i="2"/>
  <c r="V23" i="2" s="1"/>
  <c r="U68" i="2"/>
  <c r="I31" i="2"/>
  <c r="X83" i="2"/>
  <c r="X84" i="2" s="1"/>
  <c r="X85" i="2" s="1"/>
  <c r="H12" i="3"/>
  <c r="H25" i="1"/>
  <c r="S64" i="1"/>
  <c r="H15" i="1"/>
  <c r="H15" i="3" s="1"/>
  <c r="AA75" i="2"/>
  <c r="AA19" i="2"/>
  <c r="AA45" i="2"/>
  <c r="L39" i="2"/>
  <c r="AA61" i="2" s="1"/>
  <c r="X68" i="2"/>
  <c r="I58" i="3"/>
  <c r="I50" i="3"/>
  <c r="I55" i="3"/>
  <c r="I41" i="3"/>
  <c r="I47" i="3"/>
  <c r="I45" i="3"/>
  <c r="I49" i="3"/>
  <c r="I42" i="3"/>
  <c r="I48" i="3"/>
  <c r="I52" i="3"/>
  <c r="I46" i="3"/>
  <c r="I43" i="3"/>
  <c r="I40" i="3"/>
  <c r="I51" i="3"/>
  <c r="I53" i="3"/>
  <c r="I44" i="3"/>
  <c r="Z74" i="2"/>
  <c r="K29" i="2"/>
  <c r="K38" i="2"/>
  <c r="L31" i="2"/>
  <c r="F9" i="2" s="1"/>
  <c r="L66" i="2" s="1"/>
  <c r="L30" i="2"/>
  <c r="AA22" i="2" s="1"/>
  <c r="AA83" i="2"/>
  <c r="AA84" i="2" s="1"/>
  <c r="AA85" i="2" s="1"/>
  <c r="G48" i="3"/>
  <c r="E26" i="3" l="1"/>
  <c r="P47" i="1"/>
  <c r="P57" i="1"/>
  <c r="V62" i="2"/>
  <c r="V70" i="2"/>
  <c r="V25" i="2"/>
  <c r="V46" i="2"/>
  <c r="D26" i="3"/>
  <c r="O57" i="1"/>
  <c r="O47" i="1"/>
  <c r="G25" i="3"/>
  <c r="G26" i="1"/>
  <c r="R32" i="1"/>
  <c r="R65" i="1"/>
  <c r="R6" i="1"/>
  <c r="R56" i="1"/>
  <c r="R48" i="1"/>
  <c r="AB75" i="2"/>
  <c r="AB19" i="2"/>
  <c r="AB45" i="2"/>
  <c r="M39" i="2"/>
  <c r="AB61" i="2" s="1"/>
  <c r="J31" i="2"/>
  <c r="D9" i="2" s="1"/>
  <c r="Y83" i="2"/>
  <c r="Y84" i="2" s="1"/>
  <c r="Y85" i="2" s="1"/>
  <c r="H31" i="2"/>
  <c r="W83" i="2"/>
  <c r="W84" i="2" s="1"/>
  <c r="W85" i="2" s="1"/>
  <c r="AA23" i="2"/>
  <c r="U61" i="2"/>
  <c r="U69" i="2"/>
  <c r="N8" i="1"/>
  <c r="N11" i="1" s="1"/>
  <c r="J25" i="3"/>
  <c r="U65" i="1"/>
  <c r="J26" i="1"/>
  <c r="U32" i="1"/>
  <c r="U6" i="1"/>
  <c r="U48" i="1"/>
  <c r="U56" i="1"/>
  <c r="S69" i="2"/>
  <c r="S61" i="2"/>
  <c r="AA59" i="2"/>
  <c r="AA60" i="2"/>
  <c r="L68" i="2"/>
  <c r="X62" i="2"/>
  <c r="X70" i="2"/>
  <c r="X25" i="2"/>
  <c r="X46" i="2"/>
  <c r="U62" i="2"/>
  <c r="U70" i="2"/>
  <c r="U25" i="2"/>
  <c r="U46" i="2"/>
  <c r="S70" i="2"/>
  <c r="S46" i="2"/>
  <c r="S62" i="2"/>
  <c r="S25" i="2"/>
  <c r="Z45" i="2"/>
  <c r="Z75" i="2"/>
  <c r="Z19" i="2"/>
  <c r="K39" i="2"/>
  <c r="Z61" i="2" s="1"/>
  <c r="T69" i="2"/>
  <c r="T61" i="2"/>
  <c r="P8" i="1"/>
  <c r="P11" i="1" s="1"/>
  <c r="M30" i="2"/>
  <c r="AB22" i="2" s="1"/>
  <c r="AB83" i="2"/>
  <c r="AB84" i="2" s="1"/>
  <c r="AB85" i="2" s="1"/>
  <c r="V61" i="2"/>
  <c r="V69" i="2"/>
  <c r="K30" i="2"/>
  <c r="Z22" i="2" s="1"/>
  <c r="Z83" i="2"/>
  <c r="Z84" i="2" s="1"/>
  <c r="Z85" i="2" s="1"/>
  <c r="X69" i="2"/>
  <c r="X61" i="2"/>
  <c r="T70" i="2"/>
  <c r="T62" i="2"/>
  <c r="T25" i="2"/>
  <c r="T46" i="2"/>
  <c r="C26" i="3"/>
  <c r="N47" i="1"/>
  <c r="N57" i="1"/>
  <c r="W75" i="2"/>
  <c r="H39" i="2"/>
  <c r="W45" i="2"/>
  <c r="W19" i="2"/>
  <c r="W23" i="2" s="1"/>
  <c r="W68" i="2"/>
  <c r="H25" i="3"/>
  <c r="S32" i="1"/>
  <c r="S65" i="1"/>
  <c r="H26" i="1"/>
  <c r="S6" i="1"/>
  <c r="S48" i="1"/>
  <c r="S56" i="1"/>
  <c r="F25" i="3"/>
  <c r="Q32" i="1"/>
  <c r="Q65" i="1"/>
  <c r="Q6" i="1"/>
  <c r="F26" i="1"/>
  <c r="Q56" i="1"/>
  <c r="Q48" i="1"/>
  <c r="I26" i="3"/>
  <c r="T57" i="1"/>
  <c r="T47" i="1"/>
  <c r="R63" i="2"/>
  <c r="R71" i="2"/>
  <c r="R72" i="2"/>
  <c r="R31" i="2"/>
  <c r="R35" i="2" s="1"/>
  <c r="R64" i="2"/>
  <c r="O11" i="1"/>
  <c r="O8" i="1"/>
  <c r="T8" i="1"/>
  <c r="T11" i="1" s="1"/>
  <c r="Y75" i="2"/>
  <c r="Y45" i="2"/>
  <c r="Y19" i="2"/>
  <c r="Y23" i="2" s="1"/>
  <c r="J39" i="2"/>
  <c r="Y68" i="2"/>
  <c r="P33" i="1" l="1"/>
  <c r="P49" i="1"/>
  <c r="P66" i="1"/>
  <c r="P58" i="1"/>
  <c r="P13" i="1"/>
  <c r="T66" i="1"/>
  <c r="T58" i="1"/>
  <c r="T49" i="1"/>
  <c r="T13" i="1"/>
  <c r="T33" i="1"/>
  <c r="N66" i="1"/>
  <c r="N58" i="1"/>
  <c r="N33" i="1"/>
  <c r="N49" i="1"/>
  <c r="N13" i="1"/>
  <c r="U71" i="2"/>
  <c r="U72" i="2"/>
  <c r="U76" i="2"/>
  <c r="U63" i="2"/>
  <c r="U64" i="2"/>
  <c r="U31" i="2"/>
  <c r="U35" i="2" s="1"/>
  <c r="F26" i="3"/>
  <c r="Q57" i="1"/>
  <c r="Q47" i="1"/>
  <c r="G26" i="3"/>
  <c r="R57" i="1"/>
  <c r="R47" i="1"/>
  <c r="W61" i="2"/>
  <c r="W69" i="2"/>
  <c r="Z23" i="2"/>
  <c r="X63" i="2"/>
  <c r="X64" i="2"/>
  <c r="X71" i="2"/>
  <c r="X72" i="2"/>
  <c r="X76" i="2"/>
  <c r="X31" i="2"/>
  <c r="X35" i="2" s="1"/>
  <c r="J26" i="3"/>
  <c r="U57" i="1"/>
  <c r="U47" i="1"/>
  <c r="H26" i="3"/>
  <c r="S57" i="1"/>
  <c r="S47" i="1"/>
  <c r="K31" i="2"/>
  <c r="E9" i="2" s="1"/>
  <c r="K66" i="2" s="1"/>
  <c r="O33" i="1"/>
  <c r="O49" i="1"/>
  <c r="O13" i="1"/>
  <c r="O66" i="1"/>
  <c r="O58" i="1"/>
  <c r="Q11" i="1"/>
  <c r="Q8" i="1"/>
  <c r="W62" i="2"/>
  <c r="W70" i="2"/>
  <c r="W25" i="2"/>
  <c r="W46" i="2"/>
  <c r="U11" i="1"/>
  <c r="U8" i="1"/>
  <c r="Y61" i="2"/>
  <c r="Y69" i="2"/>
  <c r="S64" i="2"/>
  <c r="S72" i="2"/>
  <c r="S76" i="2"/>
  <c r="S63" i="2"/>
  <c r="S71" i="2"/>
  <c r="S31" i="2"/>
  <c r="S35" i="2" s="1"/>
  <c r="V72" i="2"/>
  <c r="V76" i="2"/>
  <c r="V63" i="2"/>
  <c r="V64" i="2"/>
  <c r="V71" i="2"/>
  <c r="V31" i="2"/>
  <c r="V35" i="2" s="1"/>
  <c r="AB23" i="2"/>
  <c r="Y62" i="2"/>
  <c r="Y70" i="2"/>
  <c r="Y25" i="2"/>
  <c r="Y46" i="2"/>
  <c r="S11" i="1"/>
  <c r="S8" i="1"/>
  <c r="T64" i="2"/>
  <c r="T71" i="2"/>
  <c r="T76" i="2"/>
  <c r="T63" i="2"/>
  <c r="T72" i="2"/>
  <c r="T31" i="2"/>
  <c r="T35" i="2" s="1"/>
  <c r="M31" i="2"/>
  <c r="G9" i="2" s="1"/>
  <c r="M66" i="2" s="1"/>
  <c r="R11" i="1"/>
  <c r="R8" i="1"/>
  <c r="AA62" i="2"/>
  <c r="AA46" i="2"/>
  <c r="AA25" i="2"/>
  <c r="M68" i="2" l="1"/>
  <c r="AB60" i="2"/>
  <c r="AB59" i="2"/>
  <c r="T50" i="1"/>
  <c r="T59" i="1"/>
  <c r="T67" i="1"/>
  <c r="T15" i="1"/>
  <c r="Q49" i="1"/>
  <c r="Q66" i="1"/>
  <c r="Q58" i="1"/>
  <c r="Q33" i="1"/>
  <c r="Q13" i="1"/>
  <c r="O59" i="1"/>
  <c r="O67" i="1"/>
  <c r="O50" i="1"/>
  <c r="O15" i="1"/>
  <c r="R49" i="1"/>
  <c r="R66" i="1"/>
  <c r="R58" i="1"/>
  <c r="R33" i="1"/>
  <c r="R13" i="1"/>
  <c r="U66" i="1"/>
  <c r="U58" i="1"/>
  <c r="U33" i="1"/>
  <c r="U49" i="1"/>
  <c r="U13" i="1"/>
  <c r="Z46" i="2"/>
  <c r="Z62" i="2"/>
  <c r="Z25" i="2"/>
  <c r="AB62" i="2"/>
  <c r="AB46" i="2"/>
  <c r="AB25" i="2"/>
  <c r="Z59" i="2"/>
  <c r="K68" i="2"/>
  <c r="Z60" i="2"/>
  <c r="AA63" i="2"/>
  <c r="AA64" i="2"/>
  <c r="AA76" i="2"/>
  <c r="AA31" i="2"/>
  <c r="AA35" i="2" s="1"/>
  <c r="W76" i="2"/>
  <c r="W63" i="2"/>
  <c r="W64" i="2"/>
  <c r="W71" i="2"/>
  <c r="W72" i="2"/>
  <c r="W31" i="2"/>
  <c r="W35" i="2" s="1"/>
  <c r="P59" i="1"/>
  <c r="P67" i="1"/>
  <c r="P50" i="1"/>
  <c r="P15" i="1"/>
  <c r="S66" i="1"/>
  <c r="S58" i="1"/>
  <c r="S33" i="1"/>
  <c r="S49" i="1"/>
  <c r="S13" i="1"/>
  <c r="N59" i="1"/>
  <c r="N50" i="1"/>
  <c r="N15" i="1"/>
  <c r="Y76" i="2"/>
  <c r="Y63" i="2"/>
  <c r="Y64" i="2"/>
  <c r="Y71" i="2"/>
  <c r="Y72" i="2"/>
  <c r="Y31" i="2"/>
  <c r="Y35" i="2" s="1"/>
  <c r="Q59" i="1" l="1"/>
  <c r="Q67" i="1"/>
  <c r="Q50" i="1"/>
  <c r="Q15" i="1"/>
  <c r="S67" i="1"/>
  <c r="S50" i="1"/>
  <c r="S15" i="1"/>
  <c r="S59" i="1"/>
  <c r="R59" i="1"/>
  <c r="R67" i="1"/>
  <c r="R50" i="1"/>
  <c r="R15" i="1"/>
  <c r="AB64" i="2"/>
  <c r="AB76" i="2"/>
  <c r="AB31" i="2"/>
  <c r="AB35" i="2" s="1"/>
  <c r="AB63" i="2"/>
  <c r="Z76" i="2"/>
  <c r="Z63" i="2"/>
  <c r="Z64" i="2"/>
  <c r="Z31" i="2"/>
  <c r="Z35" i="2" s="1"/>
  <c r="K42" i="2" s="1"/>
  <c r="N51" i="1"/>
  <c r="N60" i="1"/>
  <c r="N18" i="1"/>
  <c r="T60" i="1"/>
  <c r="T18" i="1"/>
  <c r="T51" i="1"/>
  <c r="P51" i="1"/>
  <c r="P60" i="1"/>
  <c r="P18" i="1"/>
  <c r="O51" i="1"/>
  <c r="O60" i="1"/>
  <c r="O18" i="1"/>
  <c r="U50" i="1"/>
  <c r="U59" i="1"/>
  <c r="U67" i="1"/>
  <c r="U15" i="1"/>
  <c r="R51" i="1" l="1"/>
  <c r="R60" i="1"/>
  <c r="R18" i="1"/>
  <c r="L42" i="2"/>
  <c r="K51" i="2"/>
  <c r="Z67" i="2"/>
  <c r="Z69" i="2"/>
  <c r="Z68" i="2"/>
  <c r="Z70" i="2"/>
  <c r="P61" i="1"/>
  <c r="P52" i="1"/>
  <c r="P21" i="1"/>
  <c r="P24" i="1" s="1"/>
  <c r="P25" i="1" s="1"/>
  <c r="S60" i="1"/>
  <c r="S18" i="1"/>
  <c r="S51" i="1"/>
  <c r="O61" i="1"/>
  <c r="O52" i="1"/>
  <c r="O21" i="1"/>
  <c r="O24" i="1" s="1"/>
  <c r="O25" i="1" s="1"/>
  <c r="Z72" i="2"/>
  <c r="T61" i="1"/>
  <c r="T52" i="1"/>
  <c r="T21" i="1"/>
  <c r="T24" i="1" s="1"/>
  <c r="T25" i="1" s="1"/>
  <c r="Z71" i="2"/>
  <c r="U60" i="1"/>
  <c r="U51" i="1"/>
  <c r="U18" i="1"/>
  <c r="Q51" i="1"/>
  <c r="Q60" i="1"/>
  <c r="Q18" i="1"/>
  <c r="N61" i="1"/>
  <c r="N52" i="1"/>
  <c r="N21" i="1"/>
  <c r="N24" i="1" s="1"/>
  <c r="N25" i="1" s="1"/>
  <c r="Q61" i="1" l="1"/>
  <c r="Q52" i="1"/>
  <c r="Q21" i="1"/>
  <c r="Q24" i="1" s="1"/>
  <c r="Q25" i="1" s="1"/>
  <c r="K82" i="2"/>
  <c r="K69" i="2"/>
  <c r="K81" i="2"/>
  <c r="K80" i="2"/>
  <c r="L51" i="2"/>
  <c r="M42" i="2"/>
  <c r="AA67" i="2"/>
  <c r="AA69" i="2"/>
  <c r="AA68" i="2"/>
  <c r="AA70" i="2"/>
  <c r="AA71" i="2"/>
  <c r="AA72" i="2"/>
  <c r="R61" i="1"/>
  <c r="R52" i="1"/>
  <c r="R21" i="1"/>
  <c r="R24" i="1" s="1"/>
  <c r="R25" i="1" s="1"/>
  <c r="U61" i="1"/>
  <c r="U52" i="1"/>
  <c r="U21" i="1"/>
  <c r="U24" i="1" s="1"/>
  <c r="U25" i="1" s="1"/>
  <c r="S61" i="1"/>
  <c r="S52" i="1"/>
  <c r="S21" i="1"/>
  <c r="S24" i="1" s="1"/>
  <c r="S25" i="1" s="1"/>
  <c r="M51" i="2" l="1"/>
  <c r="AB68" i="2"/>
  <c r="AB69" i="2"/>
  <c r="AB67" i="2"/>
  <c r="AB70" i="2"/>
  <c r="AB71" i="2"/>
  <c r="AB72" i="2"/>
  <c r="L69" i="2"/>
  <c r="L82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<sst xmlns="http://schemas.openxmlformats.org/spreadsheetml/2006/main" count="963" uniqueCount="624">
  <si>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</si>
  <si>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VRE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</si>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</sst>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4047506</v>
      </c>
      <c r="O6" s="187">
        <f t="shared" si="1"/>
        <v>5030326</v>
      </c>
      <c r="P6" s="187">
        <f t="shared" si="1"/>
        <v>4575236</v>
      </c>
      <c r="Q6" s="187">
        <f t="shared" si="1"/>
        <v>3249594</v>
      </c>
      <c r="R6" s="187">
        <f t="shared" si="1"/>
        <v>4725210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9123952</v>
      </c>
      <c r="D7" s="123">
        <f>SUMIF(PL.data!$D$3:$D$25, FSA!$A7, PL.data!F$3:F$25)</f>
        <v>9259257</v>
      </c>
      <c r="E7" s="123">
        <f>SUMIF(PL.data!$D$3:$D$25, FSA!$A7, PL.data!G$3:G$25)</f>
        <v>8328918</v>
      </c>
      <c r="F7" s="123">
        <f>SUMIF(PL.data!$D$3:$D$25, FSA!$A7, PL.data!H$3:H$25)</f>
        <v>5891141</v>
      </c>
      <c r="G7" s="123">
        <f>SUMIF(PL.data!$D$3:$D$25, FSA!$A7, PL.data!I$3:I$25)</f>
        <v>7361437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-5482655</v>
      </c>
      <c r="D8" s="123">
        <f>-SUMIF(PL.data!$D$3:$D$25, FSA!$A8, PL.data!F$3:F$25)</f>
        <v>-4855637</v>
      </c>
      <c r="E8" s="123">
        <f>-SUMIF(PL.data!$D$3:$D$25, FSA!$A8, PL.data!G$3:G$25)</f>
        <v>-4507631</v>
      </c>
      <c r="F8" s="123">
        <f>-SUMIF(PL.data!$D$3:$D$25, FSA!$A8, PL.data!H$3:H$25)</f>
        <v>-3499036</v>
      </c>
      <c r="G8" s="123">
        <f>-SUMIF(PL.data!$D$3:$D$25, FSA!$A8, PL.data!I$3:I$25)</f>
        <v>-3544917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22265</v>
      </c>
      <c r="O8" s="190">
        <f>CF.data!F12-FSA!O7-FSA!O6</f>
        <v>55265</v>
      </c>
      <c r="P8" s="190">
        <f>CF.data!G12-FSA!P7-FSA!P6</f>
        <v>94712</v>
      </c>
      <c r="Q8" s="190">
        <f>CF.data!H12-FSA!Q7-FSA!Q6</f>
        <v>216548</v>
      </c>
      <c r="R8" s="190">
        <f>CF.data!I12-FSA!R7-FSA!R6</f>
        <v>90751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3641297</v>
      </c>
      <c r="D9" s="187">
        <f t="shared" si="3"/>
        <v>4403620</v>
      </c>
      <c r="E9" s="187">
        <f t="shared" si="3"/>
        <v>3821287</v>
      </c>
      <c r="F9" s="187">
        <f t="shared" si="3"/>
        <v>2392105</v>
      </c>
      <c r="G9" s="187">
        <f t="shared" si="3"/>
        <v>3816520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-360745</v>
      </c>
      <c r="O9" s="190">
        <f>SUMIF(CF.data!$D$4:$D$43, $L9, CF.data!F$4:F$43)</f>
        <v>-258031</v>
      </c>
      <c r="P9" s="190">
        <f>SUMIF(CF.data!$D$4:$D$43, $L9, CF.data!G$4:G$43)</f>
        <v>-386355</v>
      </c>
      <c r="Q9" s="190">
        <f>SUMIF(CF.data!$D$4:$D$43, $L9, CF.data!H$4:H$43)</f>
        <v>-519699</v>
      </c>
      <c r="R9" s="190">
        <f>SUMIF(CF.data!$D$4:$D$43, $L9, CF.data!I$4:I$43)</f>
        <v>-314988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-750790</v>
      </c>
      <c r="D10" s="123">
        <f>-SUMIF(PL.data!$D$3:$D$25, FSA!$A10, PL.data!F$3:F$25)</f>
        <v>-820618</v>
      </c>
      <c r="E10" s="123">
        <f>-SUMIF(PL.data!$D$3:$D$25, FSA!$A10, PL.data!G$3:G$25)</f>
        <v>-728608</v>
      </c>
      <c r="F10" s="123">
        <f>-SUMIF(PL.data!$D$3:$D$25, FSA!$A10, PL.data!H$3:H$25)</f>
        <v>-634931</v>
      </c>
      <c r="G10" s="123">
        <f>-SUMIF(PL.data!$D$3:$D$25, FSA!$A10, PL.data!I$3:I$25)</f>
        <v>-543239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-561242</v>
      </c>
      <c r="O10" s="190">
        <f>SUMIF(CF.data!$D$4:$D$43, $L10, CF.data!F$4:F$43)</f>
        <v>-662851</v>
      </c>
      <c r="P10" s="190">
        <f>SUMIF(CF.data!$D$4:$D$43, $L10, CF.data!G$4:G$43)</f>
        <v>-592703</v>
      </c>
      <c r="Q10" s="190">
        <f>SUMIF(CF.data!$D$4:$D$43, $L10, CF.data!H$4:H$43)</f>
        <v>-583752</v>
      </c>
      <c r="R10" s="190">
        <f>SUMIF(CF.data!$D$4:$D$43, $L10, CF.data!I$4:I$43)</f>
        <v>-159095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3147784</v>
      </c>
      <c r="O11" s="187">
        <f t="shared" si="4"/>
        <v>4164709</v>
      </c>
      <c r="P11" s="187">
        <f t="shared" si="4"/>
        <v>3690890</v>
      </c>
      <c r="Q11" s="187">
        <f t="shared" si="4"/>
        <v>2362691</v>
      </c>
      <c r="R11" s="187">
        <f t="shared" si="4"/>
        <v>4341878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2890507</v>
      </c>
      <c r="D12" s="187">
        <f t="shared" si="5"/>
        <v>3583002</v>
      </c>
      <c r="E12" s="187">
        <f t="shared" si="5"/>
        <v>3092679</v>
      </c>
      <c r="F12" s="187">
        <f t="shared" si="5"/>
        <v>1757174</v>
      </c>
      <c r="G12" s="187">
        <f t="shared" si="5"/>
        <v>3273281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425951</v>
      </c>
      <c r="O12" s="190">
        <f>SUMIF(CF.data!$D$4:$D$43, $L12, CF.data!F$4:F$43)</f>
        <v>-1017994</v>
      </c>
      <c r="P12" s="190">
        <f>SUMIF(CF.data!$D$4:$D$43, $L12, CF.data!G$4:G$43)</f>
        <v>331486</v>
      </c>
      <c r="Q12" s="190">
        <f>SUMIF(CF.data!$D$4:$D$43, $L12, CF.data!H$4:H$43)</f>
        <v>-657372</v>
      </c>
      <c r="R12" s="190">
        <f>SUMIF(CF.data!$D$4:$D$43, $L12, CF.data!I$4:I$43)</f>
        <v>729805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60455</v>
      </c>
      <c r="D13" s="123">
        <f>SUMIF(PL.data!$D$3:$D$25, FSA!$A13, PL.data!F$3:F$25)</f>
        <v>30358</v>
      </c>
      <c r="E13" s="123">
        <f>SUMIF(PL.data!$D$3:$D$25, FSA!$A13, PL.data!G$3:G$25)</f>
        <v>91274</v>
      </c>
      <c r="F13" s="123">
        <f>SUMIF(PL.data!$D$3:$D$25, FSA!$A13, PL.data!H$3:H$25)</f>
        <v>34365</v>
      </c>
      <c r="G13" s="123">
        <f>SUMIF(PL.data!$D$3:$D$25, FSA!$A13, PL.data!I$3:I$25)</f>
        <v>71791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3573735</v>
      </c>
      <c r="O13" s="187">
        <f t="shared" si="6"/>
        <v>3146715</v>
      </c>
      <c r="P13" s="187">
        <f t="shared" si="6"/>
        <v>4022376</v>
      </c>
      <c r="Q13" s="187">
        <f t="shared" si="6"/>
        <v>1705319</v>
      </c>
      <c r="R13" s="187">
        <f t="shared" si="6"/>
        <v>5071683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-375271</v>
      </c>
      <c r="D14" s="123">
        <f>-SUMIF(PL.data!$D$3:$D$25, FSA!$A14, PL.data!F$3:F$25)</f>
        <v>-299007</v>
      </c>
      <c r="E14" s="123">
        <f>-SUMIF(PL.data!$D$3:$D$25, FSA!$A14, PL.data!G$3:G$25)</f>
        <v>-463586</v>
      </c>
      <c r="F14" s="123">
        <f>-SUMIF(PL.data!$D$3:$D$25, FSA!$A14, PL.data!H$3:H$25)</f>
        <v>-486176</v>
      </c>
      <c r="G14" s="123">
        <f>-SUMIF(PL.data!$D$3:$D$25, FSA!$A14, PL.data!I$3:I$25)</f>
        <v>-359155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-1992458</v>
      </c>
      <c r="O14" s="190">
        <f>SUMIF(CF.data!$D$4:$D$43, $L14, CF.data!F$4:F$43)</f>
        <v>-1895674</v>
      </c>
      <c r="P14" s="190">
        <f>SUMIF(CF.data!$D$4:$D$43, $L14, CF.data!G$4:G$43)</f>
        <v>-4377113</v>
      </c>
      <c r="Q14" s="190">
        <f>SUMIF(CF.data!$D$4:$D$43, $L14, CF.data!H$4:H$43)</f>
        <v>-652219</v>
      </c>
      <c r="R14" s="190">
        <f>SUMIF(CF.data!$D$4:$D$43, $L14, CF.data!I$4:I$43)</f>
        <v>-2163682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477094</v>
      </c>
      <c r="D15" s="123">
        <f t="shared" si="7"/>
        <v>261591</v>
      </c>
      <c r="E15" s="123">
        <f t="shared" si="7"/>
        <v>272353</v>
      </c>
      <c r="F15" s="123">
        <f t="shared" si="7"/>
        <v>386914</v>
      </c>
      <c r="G15" s="123">
        <f t="shared" si="7"/>
        <v>538573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1581277</v>
      </c>
      <c r="O15" s="187">
        <f t="shared" si="8"/>
        <v>1251041</v>
      </c>
      <c r="P15" s="187">
        <f t="shared" si="8"/>
        <v>-354737</v>
      </c>
      <c r="Q15" s="187">
        <f t="shared" si="8"/>
        <v>1053100</v>
      </c>
      <c r="R15" s="187">
        <f t="shared" si="8"/>
        <v>2908001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3052785</v>
      </c>
      <c r="D16" s="175">
        <f>SUMIF(PL.data!$D$3:$D$25, FSA!$A16, PL.data!F$3:F$25)</f>
        <v>3575944</v>
      </c>
      <c r="E16" s="175">
        <f>SUMIF(PL.data!$D$3:$D$25, FSA!$A16, PL.data!G$3:G$25)</f>
        <v>2992720</v>
      </c>
      <c r="F16" s="175">
        <f>SUMIF(PL.data!$D$3:$D$25, FSA!$A16, PL.data!H$3:H$25)</f>
        <v>1692277</v>
      </c>
      <c r="G16" s="175">
        <f>SUMIF(PL.data!$D$3:$D$25, FSA!$A16, PL.data!I$3:I$25)</f>
        <v>3524490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520565</v>
      </c>
      <c r="O16" s="190">
        <f>SUMIF(CF.data!$D$4:$D$43, $L16, CF.data!F$4:F$43)</f>
        <v>382787</v>
      </c>
      <c r="P16" s="190">
        <f>SUMIF(CF.data!$D$4:$D$43, $L16, CF.data!G$4:G$43)</f>
        <v>243664</v>
      </c>
      <c r="Q16" s="190">
        <f>SUMIF(CF.data!$D$4:$D$43, $L16, CF.data!H$4:H$43)</f>
        <v>401827</v>
      </c>
      <c r="R16" s="190">
        <f>SUMIF(CF.data!$D$4:$D$43, $L16, CF.data!I$4:I$43)</f>
        <v>443224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-639558</v>
      </c>
      <c r="D17" s="123">
        <f>-SUMIF(PL.data!$D$3:$D$25, FSA!$A17, PL.data!F$3:F$25)</f>
        <v>-724010</v>
      </c>
      <c r="E17" s="123">
        <f>-SUMIF(PL.data!$D$3:$D$25, FSA!$A17, PL.data!G$3:G$25)</f>
        <v>-610411</v>
      </c>
      <c r="F17" s="123">
        <f>-SUMIF(PL.data!$D$3:$D$25, FSA!$A17, PL.data!H$3:H$25)</f>
        <v>-377264</v>
      </c>
      <c r="G17" s="123">
        <f>-SUMIF(PL.data!$D$3:$D$25, FSA!$A17, PL.data!I$3:I$25)</f>
        <v>-747362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-2451216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2413227</v>
      </c>
      <c r="D18" s="187">
        <f t="shared" si="9"/>
        <v>2851934</v>
      </c>
      <c r="E18" s="187">
        <f t="shared" si="9"/>
        <v>2382309</v>
      </c>
      <c r="F18" s="187">
        <f t="shared" si="9"/>
        <v>1315013</v>
      </c>
      <c r="G18" s="187">
        <f t="shared" si="9"/>
        <v>2777128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2101842</v>
      </c>
      <c r="O18" s="194">
        <f t="shared" si="10"/>
        <v>-817388</v>
      </c>
      <c r="P18" s="194">
        <f t="shared" si="10"/>
        <v>-111073</v>
      </c>
      <c r="Q18" s="194">
        <f t="shared" si="10"/>
        <v>1454927</v>
      </c>
      <c r="R18" s="194">
        <f t="shared" si="10"/>
        <v>3351225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2108010</v>
      </c>
      <c r="O20" s="190">
        <f>SUMIF(CF.data!$D$4:$D$43, $L20, CF.data!F$4:F$43)</f>
        <v>1748059</v>
      </c>
      <c r="P20" s="190">
        <f>SUMIF(CF.data!$D$4:$D$43, $L20, CF.data!G$4:G$43)</f>
        <v>-1125936</v>
      </c>
      <c r="Q20" s="190">
        <f>SUMIF(CF.data!$D$4:$D$43, $L20, CF.data!H$4:H$43)</f>
        <v>1412604</v>
      </c>
      <c r="R20" s="190">
        <f>SUMIF(CF.data!$D$4:$D$43, $L20, CF.data!I$4:I$43)</f>
        <v>392758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1156999</v>
      </c>
      <c r="D21" s="196">
        <f>SUMIF(CF.data!$D$4:$D$43, FSA!$A21, CF.data!F$4:F$43)</f>
        <v>1447324</v>
      </c>
      <c r="E21" s="196">
        <f>SUMIF(CF.data!$D$4:$D$43, FSA!$A21, CF.data!G$4:G$43)</f>
        <v>1482557</v>
      </c>
      <c r="F21" s="196">
        <f>SUMIF(CF.data!$D$4:$D$43, FSA!$A21, CF.data!H$4:H$43)</f>
        <v>1492420</v>
      </c>
      <c r="G21" s="196">
        <f>SUMIF(CF.data!$D$4:$D$43, FSA!$A21, CF.data!I$4:I$43)</f>
        <v>1451929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4209852</v>
      </c>
      <c r="O21" s="198">
        <f t="shared" si="11"/>
        <v>930671</v>
      </c>
      <c r="P21" s="198">
        <f t="shared" si="11"/>
        <v>-1237009</v>
      </c>
      <c r="Q21" s="198">
        <f t="shared" si="11"/>
        <v>2867531</v>
      </c>
      <c r="R21" s="198">
        <f t="shared" si="11"/>
        <v>3743983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-3200000</v>
      </c>
      <c r="O22" s="190">
        <f>SUMIF(CF.data!$D$4:$D$43, $L22, CF.data!F$4:F$43)</f>
        <v>-19452</v>
      </c>
      <c r="P22" s="190">
        <f>SUMIF(CF.data!$D$4:$D$43, $L22, CF.data!G$4:G$43)</f>
        <v>2899572</v>
      </c>
      <c r="Q22" s="190">
        <f>SUMIF(CF.data!$D$4:$D$43, $L22, CF.data!H$4:H$43)</f>
        <v>-2621378</v>
      </c>
      <c r="R22" s="190">
        <f>SUMIF(CF.data!$D$4:$D$43, $L22, CF.data!I$4:I$43)</f>
        <v>-21395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-1954258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1009852</v>
      </c>
      <c r="O24" s="199">
        <f t="shared" si="12"/>
        <v>-1043039</v>
      </c>
      <c r="P24" s="199">
        <f t="shared" si="12"/>
        <v>1662563</v>
      </c>
      <c r="Q24" s="199">
        <f t="shared" si="12"/>
        <v>246153</v>
      </c>
      <c r="R24" s="199">
        <f t="shared" si="12"/>
        <v>3722588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4047506</v>
      </c>
      <c r="D25" s="196">
        <f t="shared" si="13"/>
        <v>5030326</v>
      </c>
      <c r="E25" s="196">
        <f t="shared" si="13"/>
        <v>4575236</v>
      </c>
      <c r="F25" s="196">
        <f t="shared" si="13"/>
        <v>3249594</v>
      </c>
      <c r="G25" s="196">
        <f t="shared" si="13"/>
        <v>4725210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-2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4047506</v>
      </c>
      <c r="D26" s="196">
        <f t="shared" si="14"/>
        <v>5030326</v>
      </c>
      <c r="E26" s="196">
        <f t="shared" si="14"/>
        <v>4575236</v>
      </c>
      <c r="F26" s="196">
        <f t="shared" si="14"/>
        <v>3249594</v>
      </c>
      <c r="G26" s="196">
        <f t="shared" si="14"/>
        <v>4725210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3132798</v>
      </c>
      <c r="D29" s="202">
        <f>SUMIF(BS.data!$D$5:$D$116,FSA!$A29,BS.data!F$5:F$116)</f>
        <v>2176881</v>
      </c>
      <c r="E29" s="202">
        <f>SUMIF(BS.data!$D$5:$D$116,FSA!$A29,BS.data!G$5:G$116)</f>
        <v>4945221</v>
      </c>
      <c r="F29" s="202">
        <f>SUMIF(BS.data!$D$5:$D$116,FSA!$A29,BS.data!H$5:H$116)</f>
        <v>3487484</v>
      </c>
      <c r="G29" s="202">
        <f>SUMIF(BS.data!$D$5:$D$116,FSA!$A29,BS.data!I$5:I$116)</f>
        <v>7117074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444768</v>
      </c>
      <c r="D30" s="202">
        <f>SUMIF(BS.data!$D$5:$D$116,FSA!$A30,BS.data!F$5:F$116)</f>
        <v>431915</v>
      </c>
      <c r="E30" s="202">
        <f>SUMIF(BS.data!$D$5:$D$116,FSA!$A30,BS.data!G$5:G$116)</f>
        <v>817997</v>
      </c>
      <c r="F30" s="202">
        <f>SUMIF(BS.data!$D$5:$D$116,FSA!$A30,BS.data!H$5:H$116)</f>
        <v>1166709</v>
      </c>
      <c r="G30" s="202">
        <f>SUMIF(BS.data!$D$5:$D$116,FSA!$A30,BS.data!I$5:I$116)</f>
        <v>1115127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1.4829648380438654E-2</v>
      </c>
      <c r="P30" s="204">
        <f t="shared" si="17"/>
        <v>-0.10047663651629934</v>
      </c>
      <c r="Q30" s="204">
        <f t="shared" si="17"/>
        <v>-0.29268831797839767</v>
      </c>
      <c r="R30" s="204">
        <f t="shared" si="17"/>
        <v>0.24957745876393056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901518</v>
      </c>
      <c r="D31" s="202">
        <f>SUMIF(BS.data!$D$5:$D$116,FSA!$A31,BS.data!F$5:F$116)</f>
        <v>985990</v>
      </c>
      <c r="E31" s="202">
        <f>SUMIF(BS.data!$D$5:$D$116,FSA!$A31,BS.data!G$5:G$116)</f>
        <v>519889</v>
      </c>
      <c r="F31" s="202">
        <f>SUMIF(BS.data!$D$5:$D$116,FSA!$A31,BS.data!H$5:H$116)</f>
        <v>582918</v>
      </c>
      <c r="G31" s="202">
        <f>SUMIF(BS.data!$D$5:$D$116,FSA!$A31,BS.data!I$5:I$116)</f>
        <v>1178127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0.39909208202761259</v>
      </c>
      <c r="O31" s="205">
        <f t="shared" si="18"/>
        <v>0.47559107604422257</v>
      </c>
      <c r="P31" s="205">
        <f t="shared" si="18"/>
        <v>0.45879752928291528</v>
      </c>
      <c r="Q31" s="205">
        <f t="shared" si="18"/>
        <v>0.40605122165638202</v>
      </c>
      <c r="R31" s="205">
        <f t="shared" si="18"/>
        <v>0.51844768894986126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282451</v>
      </c>
      <c r="D32" s="202">
        <f>SUMIF(BS.data!$D$5:$D$116,FSA!$A32,BS.data!F$5:F$116)</f>
        <v>121081</v>
      </c>
      <c r="E32" s="202">
        <f>SUMIF(BS.data!$D$5:$D$116,FSA!$A32,BS.data!G$5:G$116)</f>
        <v>97136</v>
      </c>
      <c r="F32" s="202">
        <f>SUMIF(BS.data!$D$5:$D$116,FSA!$A32,BS.data!H$5:H$116)</f>
        <v>42620</v>
      </c>
      <c r="G32" s="202">
        <f>SUMIF(BS.data!$D$5:$D$116,FSA!$A32,BS.data!I$5:I$116)</f>
        <v>99471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0.44361325004778629</v>
      </c>
      <c r="O32" s="206">
        <f t="shared" si="19"/>
        <v>0.54327534055918314</v>
      </c>
      <c r="P32" s="206">
        <f t="shared" si="19"/>
        <v>0.54931937137572973</v>
      </c>
      <c r="Q32" s="206">
        <f t="shared" si="19"/>
        <v>0.55160689584581324</v>
      </c>
      <c r="R32" s="206">
        <f t="shared" si="19"/>
        <v>0.64188690333150988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152319</v>
      </c>
      <c r="D33" s="202">
        <f>SUMIF(BS.data!$D$5:$D$116,FSA!$A33,BS.data!F$5:F$116)</f>
        <v>80316</v>
      </c>
      <c r="E33" s="202">
        <f>SUMIF(BS.data!$D$5:$D$116,FSA!$A33,BS.data!G$5:G$116)</f>
        <v>69513</v>
      </c>
      <c r="F33" s="202">
        <f>SUMIF(BS.data!$D$5:$D$116,FSA!$A33,BS.data!H$5:H$116)</f>
        <v>41719</v>
      </c>
      <c r="G33" s="202">
        <f>SUMIF(BS.data!$D$5:$D$116,FSA!$A33,BS.data!I$5:I$116)</f>
        <v>119002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0.34500225340948748</v>
      </c>
      <c r="O33" s="205">
        <f t="shared" si="20"/>
        <v>0.44978868174843833</v>
      </c>
      <c r="P33" s="205">
        <f t="shared" si="20"/>
        <v>0.4431415941422403</v>
      </c>
      <c r="Q33" s="205">
        <f t="shared" si="20"/>
        <v>0.40105830093015937</v>
      </c>
      <c r="R33" s="205">
        <f t="shared" si="20"/>
        <v>0.5898139181249531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3857088</v>
      </c>
      <c r="D34" s="202">
        <f>SUMIF(BS.data!$D$5:$D$116,FSA!$A34,BS.data!F$5:F$116)</f>
        <v>2850618</v>
      </c>
      <c r="E34" s="202">
        <f>SUMIF(BS.data!$D$5:$D$116,FSA!$A34,BS.data!G$5:G$116)</f>
        <v>4225039</v>
      </c>
      <c r="F34" s="202">
        <f>SUMIF(BS.data!$D$5:$D$116,FSA!$A34,BS.data!H$5:H$116)</f>
        <v>4588590</v>
      </c>
      <c r="G34" s="202">
        <f>SUMIF(BS.data!$D$5:$D$116,FSA!$A34,BS.data!I$5:I$116)</f>
        <v>5440388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0.12698934395180858</v>
      </c>
      <c r="P34" s="207">
        <f t="shared" si="21"/>
        <v>0.10667595801135656</v>
      </c>
      <c r="Q34" s="207">
        <f t="shared" si="21"/>
        <v>6.326229203633689E-2</v>
      </c>
      <c r="R34" s="207">
        <f t="shared" si="21"/>
        <v>0.11029948721528703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28261423</v>
      </c>
      <c r="D35" s="202">
        <f>SUMIF(BS.data!$D$5:$D$116,FSA!$A35,BS.data!F$5:F$116)</f>
        <v>28063677</v>
      </c>
      <c r="E35" s="202">
        <f>SUMIF(BS.data!$D$5:$D$116,FSA!$A35,BS.data!G$5:G$116)</f>
        <v>27732173</v>
      </c>
      <c r="F35" s="202">
        <f>SUMIF(BS.data!$D$5:$D$116,FSA!$A35,BS.data!H$5:H$116)</f>
        <v>26268764</v>
      </c>
      <c r="G35" s="202">
        <f>SUMIF(BS.data!$D$5:$D$116,FSA!$A35,BS.data!I$5:I$116)</f>
        <v>26514396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17.279426146179979</v>
      </c>
      <c r="P35" s="131">
        <f t="shared" si="22"/>
        <v>27.387583837420415</v>
      </c>
      <c r="Q35" s="131">
        <f t="shared" si="22"/>
        <v>61.483648923018478</v>
      </c>
      <c r="R35" s="131">
        <f t="shared" si="22"/>
        <v>56.569806954810588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1625433</v>
      </c>
      <c r="D36" s="202">
        <f>SUMIF(BS.data!$D$5:$D$116,FSA!$A36,BS.data!F$5:F$116)</f>
        <v>1104826</v>
      </c>
      <c r="E36" s="202">
        <f>SUMIF(BS.data!$D$5:$D$116,FSA!$A36,BS.data!G$5:G$116)</f>
        <v>1389437</v>
      </c>
      <c r="F36" s="202">
        <f>SUMIF(BS.data!$D$5:$D$116,FSA!$A36,BS.data!H$5:H$116)</f>
        <v>1682385</v>
      </c>
      <c r="G36" s="202">
        <f>SUMIF(BS.data!$D$5:$D$116,FSA!$A36,BS.data!I$5:I$116)</f>
        <v>1106860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70.942331562264641</v>
      </c>
      <c r="P36" s="131">
        <f t="shared" si="23"/>
        <v>60.968370636371965</v>
      </c>
      <c r="Q36" s="131">
        <f t="shared" si="23"/>
        <v>57.519350329633653</v>
      </c>
      <c r="R36" s="131">
        <f t="shared" si="23"/>
        <v>90.662408315906973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25886</v>
      </c>
      <c r="D37" s="202">
        <f>SUMIF(BS.data!$D$5:$D$116,FSA!$A37,BS.data!F$5:F$116)</f>
        <v>23386</v>
      </c>
      <c r="E37" s="202">
        <f>SUMIF(BS.data!$D$5:$D$116,FSA!$A37,BS.data!G$5:G$116)</f>
        <v>20027</v>
      </c>
      <c r="F37" s="202">
        <f>SUMIF(BS.data!$D$5:$D$116,FSA!$A37,BS.data!H$5:H$116)</f>
        <v>12299</v>
      </c>
      <c r="G37" s="202">
        <f>SUMIF(BS.data!$D$5:$D$116,FSA!$A37,BS.data!I$5:I$116)</f>
        <v>10643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205.92981312235656</v>
      </c>
      <c r="P37" s="131">
        <f t="shared" si="24"/>
        <v>115.1377358750084</v>
      </c>
      <c r="Q37" s="131">
        <f t="shared" si="24"/>
        <v>68.563016356505045</v>
      </c>
      <c r="R37" s="131">
        <f t="shared" si="24"/>
        <v>64.404651082098681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38683684</v>
      </c>
      <c r="D38" s="208">
        <f t="shared" si="25"/>
        <v>35838690</v>
      </c>
      <c r="E38" s="208">
        <f t="shared" si="25"/>
        <v>39816432</v>
      </c>
      <c r="F38" s="208">
        <f t="shared" si="25"/>
        <v>37873488</v>
      </c>
      <c r="G38" s="208">
        <f t="shared" si="25"/>
        <v>42701088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-3411282</v>
      </c>
      <c r="O38" s="209">
        <f t="shared" si="26"/>
        <v>-1989083</v>
      </c>
      <c r="P38" s="209">
        <f t="shared" si="26"/>
        <v>-887407</v>
      </c>
      <c r="Q38" s="209">
        <f t="shared" si="26"/>
        <v>309369</v>
      </c>
      <c r="R38" s="209">
        <f t="shared" si="26"/>
        <v>-238433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-0.29161978115522658</v>
      </c>
      <c r="P39" s="133">
        <f t="shared" si="27"/>
        <v>-0.17268089324447666</v>
      </c>
      <c r="Q39" s="133">
        <f t="shared" si="27"/>
        <v>-4.9059935927522356E-2</v>
      </c>
      <c r="R39" s="133">
        <f t="shared" si="27"/>
        <v>4.818081034993575E-3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3423551</v>
      </c>
      <c r="D40" s="202">
        <f>SUMIF(BS.data!$D$5:$D$116,FSA!$A40,BS.data!F$5:F$116)</f>
        <v>2055465</v>
      </c>
      <c r="E40" s="202">
        <f>SUMIF(BS.data!$D$5:$D$116,FSA!$A40,BS.data!G$5:G$116)</f>
        <v>788362</v>
      </c>
      <c r="F40" s="202">
        <f>SUMIF(BS.data!$D$5:$D$116,FSA!$A40,BS.data!H$5:H$116)</f>
        <v>526183</v>
      </c>
      <c r="G40" s="202">
        <f>SUMIF(BS.data!$D$5:$D$116,FSA!$A40,BS.data!I$5:I$116)</f>
        <v>724826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6.7826949750921068</v>
      </c>
      <c r="P40" s="210">
        <f t="shared" si="28"/>
        <v>6.6784601303070286</v>
      </c>
      <c r="Q40" s="210">
        <f t="shared" si="28"/>
        <v>3.8356005002894049</v>
      </c>
      <c r="R40" s="210">
        <f t="shared" si="28"/>
        <v>5.2784441667906545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778793</v>
      </c>
      <c r="D41" s="202">
        <f>SUMIF(BS.data!$D$5:$D$116,FSA!$A41,BS.data!F$5:F$116)</f>
        <v>965703</v>
      </c>
      <c r="E41" s="202">
        <f>SUMIF(BS.data!$D$5:$D$116,FSA!$A41,BS.data!G$5:G$116)</f>
        <v>1009536</v>
      </c>
      <c r="F41" s="202">
        <f>SUMIF(BS.data!$D$5:$D$116,FSA!$A41,BS.data!H$5:H$116)</f>
        <v>628864</v>
      </c>
      <c r="G41" s="202">
        <f>SUMIF(BS.data!$D$5:$D$116,FSA!$A41,BS.data!I$5:I$116)</f>
        <v>726984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1.722091376051319</v>
      </c>
      <c r="O41" s="137">
        <f t="shared" si="29"/>
        <v>1.3097785982958896</v>
      </c>
      <c r="P41" s="137">
        <f t="shared" si="29"/>
        <v>2.952407900674308</v>
      </c>
      <c r="Q41" s="137">
        <f t="shared" si="29"/>
        <v>0.43702107985687677</v>
      </c>
      <c r="R41" s="137">
        <f t="shared" si="29"/>
        <v>1.4902119869497752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887934</v>
      </c>
      <c r="D42" s="202">
        <f>SUMIF(BS.data!$D$5:$D$116,FSA!$A42,BS.data!F$5:F$116)</f>
        <v>470926</v>
      </c>
      <c r="E42" s="202">
        <f>SUMIF(BS.data!$D$5:$D$116,FSA!$A42,BS.data!G$5:G$116)</f>
        <v>429835</v>
      </c>
      <c r="F42" s="202">
        <f>SUMIF(BS.data!$D$5:$D$116,FSA!$A42,BS.data!H$5:H$116)</f>
        <v>278179</v>
      </c>
      <c r="G42" s="202">
        <f>SUMIF(BS.data!$D$5:$D$116,FSA!$A42,BS.data!I$5:I$116)</f>
        <v>1215154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0.2183766420516022</v>
      </c>
      <c r="O42" s="138">
        <f t="shared" si="30"/>
        <v>0.20473284195481345</v>
      </c>
      <c r="P42" s="138">
        <f t="shared" si="30"/>
        <v>0.52553200787905463</v>
      </c>
      <c r="Q42" s="138">
        <f t="shared" si="30"/>
        <v>0.11071182984756264</v>
      </c>
      <c r="R42" s="138">
        <f t="shared" si="30"/>
        <v>0.29392114610231673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102060</v>
      </c>
      <c r="D43" s="202">
        <f>SUMIF(BS.data!$D$5:$D$116,FSA!$A43,BS.data!F$5:F$116)</f>
        <v>116291</v>
      </c>
      <c r="E43" s="202">
        <f>SUMIF(BS.data!$D$5:$D$116,FSA!$A43,BS.data!G$5:G$116)</f>
        <v>164209</v>
      </c>
      <c r="F43" s="202">
        <f>SUMIF(BS.data!$D$5:$D$116,FSA!$A43,BS.data!H$5:H$116)</f>
        <v>91371</v>
      </c>
      <c r="G43" s="202">
        <f>SUMIF(BS.data!$D$5:$D$116,FSA!$A43,BS.data!I$5:I$116)</f>
        <v>83196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1844373</v>
      </c>
      <c r="D44" s="202">
        <f>SUMIF(BS.data!$D$5:$D$116,FSA!$A44,BS.data!F$5:F$116)</f>
        <v>2116894</v>
      </c>
      <c r="E44" s="202">
        <f>SUMIF(BS.data!$D$5:$D$116,FSA!$A44,BS.data!G$5:G$116)</f>
        <v>1962916</v>
      </c>
      <c r="F44" s="202">
        <f>SUMIF(BS.data!$D$5:$D$116,FSA!$A44,BS.data!H$5:H$116)</f>
        <v>1974400</v>
      </c>
      <c r="G44" s="202">
        <f>SUMIF(BS.data!$D$5:$D$116,FSA!$A44,BS.data!I$5:I$116)</f>
        <v>2432619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357229</v>
      </c>
      <c r="D45" s="202">
        <f>SUMIF(BS.data!$D$5:$D$116,FSA!$A45,BS.data!F$5:F$116)</f>
        <v>375186</v>
      </c>
      <c r="E45" s="202">
        <f>SUMIF(BS.data!$D$5:$D$116,FSA!$A45,BS.data!G$5:G$116)</f>
        <v>399709</v>
      </c>
      <c r="F45" s="202">
        <f>SUMIF(BS.data!$D$5:$D$116,FSA!$A45,BS.data!H$5:H$116)</f>
        <v>565851</v>
      </c>
      <c r="G45" s="202">
        <f>SUMIF(BS.data!$D$5:$D$116,FSA!$A45,BS.data!I$5:I$116)</f>
        <v>906948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9.7528271669556604E-2</v>
      </c>
      <c r="O45" s="136">
        <f t="shared" si="31"/>
        <v>0.10331572065928192</v>
      </c>
      <c r="P45" s="136">
        <f t="shared" si="31"/>
        <v>0.19518969576302223</v>
      </c>
      <c r="Q45" s="136">
        <f t="shared" si="31"/>
        <v>0.10302530479681317</v>
      </c>
      <c r="R45" s="136">
        <f t="shared" si="31"/>
        <v>9.5338834855312041E-2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18079</v>
      </c>
      <c r="D46" s="202">
        <f>SUMIF(BS.data!$D$5:$D$116,FSA!$A46,BS.data!F$5:F$116)</f>
        <v>19415</v>
      </c>
      <c r="E46" s="202">
        <f>SUMIF(BS.data!$D$5:$D$116,FSA!$A46,BS.data!G$5:G$116)</f>
        <v>19887</v>
      </c>
      <c r="F46" s="202">
        <f>SUMIF(BS.data!$D$5:$D$116,FSA!$A46,BS.data!H$5:H$116)</f>
        <v>19887</v>
      </c>
      <c r="G46" s="202">
        <f>SUMIF(BS.data!$D$5:$D$116,FSA!$A46,BS.data!I$5:I$116)</f>
        <v>1065371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2.8020599935072346</v>
      </c>
      <c r="O46" s="137">
        <f t="shared" si="32"/>
        <v>3.0335332316059564</v>
      </c>
      <c r="P46" s="137">
        <f t="shared" si="32"/>
        <v>2.7990545593884941</v>
      </c>
      <c r="Q46" s="137">
        <f t="shared" si="32"/>
        <v>4.2437042922834927</v>
      </c>
      <c r="R46" s="137">
        <f t="shared" si="32"/>
        <v>3.6031970598932905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2762382</v>
      </c>
      <c r="D47" s="202">
        <f>SUMIF(BS.data!$D$5:$D$116,FSA!$A47,BS.data!F$5:F$116)</f>
        <v>2765306</v>
      </c>
      <c r="E47" s="202">
        <f>SUMIF(BS.data!$D$5:$D$116,FSA!$A47,BS.data!G$5:G$116)</f>
        <v>5706162</v>
      </c>
      <c r="F47" s="202">
        <f>SUMIF(BS.data!$D$5:$D$116,FSA!$A47,BS.data!H$5:H$116)</f>
        <v>3137924</v>
      </c>
      <c r="G47" s="202">
        <f>SUMIF(BS.data!$D$5:$D$116,FSA!$A47,BS.data!I$5:I$116)</f>
        <v>2121300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0.68695660982343199</v>
      </c>
      <c r="O47" s="211">
        <f t="shared" si="33"/>
        <v>0.55358658663474292</v>
      </c>
      <c r="P47" s="211">
        <f t="shared" si="33"/>
        <v>1.2515308499933118</v>
      </c>
      <c r="Q47" s="211">
        <f t="shared" si="33"/>
        <v>0.97175554853929447</v>
      </c>
      <c r="R47" s="211">
        <f t="shared" si="33"/>
        <v>0.67439775163431892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2780461</v>
      </c>
      <c r="D48" s="208">
        <f t="shared" si="34"/>
        <v>2784721</v>
      </c>
      <c r="E48" s="208">
        <f t="shared" si="34"/>
        <v>5726049</v>
      </c>
      <c r="F48" s="208">
        <f t="shared" si="34"/>
        <v>3157811</v>
      </c>
      <c r="G48" s="208">
        <f t="shared" si="34"/>
        <v>3186671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0.68695660982343199</v>
      </c>
      <c r="O48" s="174">
        <f t="shared" si="35"/>
        <v>0.55358658663474292</v>
      </c>
      <c r="P48" s="174">
        <f t="shared" si="35"/>
        <v>1.2515308499933118</v>
      </c>
      <c r="Q48" s="174">
        <f t="shared" si="35"/>
        <v>0.97175554853929447</v>
      </c>
      <c r="R48" s="174">
        <f t="shared" si="35"/>
        <v>0.67439775163431892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10174401</v>
      </c>
      <c r="D49" s="208">
        <f t="shared" si="36"/>
        <v>8885186</v>
      </c>
      <c r="E49" s="208">
        <f t="shared" si="36"/>
        <v>10480616</v>
      </c>
      <c r="F49" s="208">
        <f t="shared" si="36"/>
        <v>7222659</v>
      </c>
      <c r="G49" s="208">
        <f t="shared" si="36"/>
        <v>9276398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1.1321086683107586</v>
      </c>
      <c r="O49" s="136">
        <f t="shared" si="37"/>
        <v>1.4955570055312544</v>
      </c>
      <c r="P49" s="136">
        <f t="shared" si="37"/>
        <v>0.64457883612242928</v>
      </c>
      <c r="Q49" s="136">
        <f t="shared" si="37"/>
        <v>0.74820532324448807</v>
      </c>
      <c r="R49" s="136">
        <f t="shared" si="37"/>
        <v>1.3625121639478943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1.2853030486671095</v>
      </c>
      <c r="O50" s="136">
        <f t="shared" si="38"/>
        <v>1.1299929149096086</v>
      </c>
      <c r="P50" s="136">
        <f t="shared" si="38"/>
        <v>0.70246971340971764</v>
      </c>
      <c r="Q50" s="136">
        <f t="shared" si="38"/>
        <v>0.54003200318195099</v>
      </c>
      <c r="R50" s="136">
        <f t="shared" si="38"/>
        <v>1.5915301579610823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23276747</v>
      </c>
      <c r="D51" s="202">
        <f>SUMIF(BS.data!$D$5:$D$116,FSA!$A51,BS.data!F$5:F$116)</f>
        <v>21327489</v>
      </c>
      <c r="E51" s="202">
        <f>SUMIF(BS.data!$D$5:$D$116,FSA!$A51,BS.data!G$5:G$116)</f>
        <v>21327489</v>
      </c>
      <c r="F51" s="202">
        <f>SUMIF(BS.data!$D$5:$D$116,FSA!$A51,BS.data!H$5:H$116)</f>
        <v>21327489</v>
      </c>
      <c r="G51" s="202">
        <f>SUMIF(BS.data!$D$5:$D$116,FSA!$A51,BS.data!I$5:I$116)</f>
        <v>21327772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0.56871036853241241</v>
      </c>
      <c r="O51" s="136">
        <f t="shared" si="39"/>
        <v>0.44925182810055297</v>
      </c>
      <c r="P51" s="136">
        <f t="shared" si="39"/>
        <v>-6.1951443307593071E-2</v>
      </c>
      <c r="Q51" s="136">
        <f t="shared" si="39"/>
        <v>0.33349050972334948</v>
      </c>
      <c r="R51" s="136">
        <f t="shared" si="39"/>
        <v>0.91255137414562093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5190928</v>
      </c>
      <c r="D52" s="202">
        <f>SUMIF(BS.data!$D$5:$D$116,FSA!$A52,BS.data!F$5:F$116)</f>
        <v>5592148</v>
      </c>
      <c r="E52" s="202">
        <f>SUMIF(BS.data!$D$5:$D$116,FSA!$A52,BS.data!G$5:G$116)</f>
        <v>7974003</v>
      </c>
      <c r="F52" s="202">
        <f>SUMIF(BS.data!$D$5:$D$116,FSA!$A52,BS.data!H$5:H$116)</f>
        <v>9288513</v>
      </c>
      <c r="G52" s="202">
        <f>SUMIF(BS.data!$D$5:$D$116,FSA!$A52,BS.data!I$5:I$116)</f>
        <v>12064570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0.75593291903752646</v>
      </c>
      <c r="O52" s="136">
        <f t="shared" si="40"/>
        <v>-0.29352599416602237</v>
      </c>
      <c r="P52" s="136">
        <f t="shared" si="40"/>
        <v>-1.9397843085170945E-2</v>
      </c>
      <c r="Q52" s="136">
        <f t="shared" si="40"/>
        <v>0.46073910059848422</v>
      </c>
      <c r="R52" s="136">
        <f t="shared" si="40"/>
        <v>1.0516382142994993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41607</v>
      </c>
      <c r="D53" s="202">
        <f>SUMIF(BS.data!$D$5:$D$116,FSA!$A53,BS.data!F$5:F$116)</f>
        <v>33870</v>
      </c>
      <c r="E53" s="202">
        <f>SUMIF(BS.data!$D$5:$D$116,FSA!$A53,BS.data!G$5:G$116)</f>
        <v>34324</v>
      </c>
      <c r="F53" s="202">
        <f>SUMIF(BS.data!$D$5:$D$116,FSA!$A53,BS.data!H$5:H$116)</f>
        <v>34827</v>
      </c>
      <c r="G53" s="202">
        <f>SUMIF(BS.data!$D$5:$D$116,FSA!$A53,BS.data!I$5:I$116)</f>
        <v>32348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8.8861739772039677E-2</v>
      </c>
      <c r="O53" s="172">
        <f t="shared" si="41"/>
        <v>9.3641120782314263E-2</v>
      </c>
      <c r="P53" s="172">
        <f t="shared" si="41"/>
        <v>0.1633127330790875</v>
      </c>
      <c r="Q53" s="172">
        <f t="shared" si="41"/>
        <v>9.3402485281868772E-2</v>
      </c>
      <c r="R53" s="172">
        <f t="shared" si="41"/>
        <v>8.7040495435283055E-2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28509282</v>
      </c>
      <c r="D54" s="212">
        <f t="shared" si="42"/>
        <v>26953507</v>
      </c>
      <c r="E54" s="212">
        <f t="shared" si="42"/>
        <v>29335816</v>
      </c>
      <c r="F54" s="212">
        <f t="shared" si="42"/>
        <v>30650829</v>
      </c>
      <c r="G54" s="212">
        <f t="shared" si="42"/>
        <v>33424690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38683683</v>
      </c>
      <c r="D55" s="208">
        <f t="shared" si="43"/>
        <v>35838693</v>
      </c>
      <c r="E55" s="208">
        <f t="shared" si="43"/>
        <v>39816432</v>
      </c>
      <c r="F55" s="208">
        <f t="shared" si="43"/>
        <v>37873488</v>
      </c>
      <c r="G55" s="208">
        <f t="shared" si="43"/>
        <v>42701088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-1.2358676728512489E-2</v>
      </c>
      <c r="O55" s="137">
        <f t="shared" si="44"/>
        <v>2.2551425311741438E-2</v>
      </c>
      <c r="P55" s="137">
        <f t="shared" si="44"/>
        <v>2.6616883607396502E-2</v>
      </c>
      <c r="Q55" s="137">
        <f t="shared" si="44"/>
        <v>-1.0755761287892083E-2</v>
      </c>
      <c r="R55" s="137">
        <f t="shared" si="44"/>
        <v>-0.11758981160333873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-3</v>
      </c>
      <c r="E56" s="191">
        <f t="shared" si="45"/>
        <v>0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-8.7050395972235739E-2</v>
      </c>
      <c r="O56" s="211">
        <f t="shared" si="46"/>
        <v>0.12083511088545752</v>
      </c>
      <c r="P56" s="211">
        <f t="shared" si="46"/>
        <v>0.17066398323496318</v>
      </c>
      <c r="Q56" s="211">
        <f t="shared" si="46"/>
        <v>-0.10145051966491814</v>
      </c>
      <c r="R56" s="211">
        <f t="shared" si="46"/>
        <v>-0.83179435411336211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-8.7050395972235739E-2</v>
      </c>
      <c r="O57" s="211">
        <f t="shared" si="47"/>
        <v>0.12083511088545752</v>
      </c>
      <c r="P57" s="211">
        <f t="shared" si="47"/>
        <v>0.17066398323496318</v>
      </c>
      <c r="Q57" s="211">
        <f t="shared" si="47"/>
        <v>-0.10145051966491814</v>
      </c>
      <c r="R57" s="211">
        <f t="shared" si="47"/>
        <v>-0.83179435411336211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-8.9340148778016495</v>
      </c>
      <c r="O58" s="136">
        <f t="shared" si="48"/>
        <v>6.8516533956304286</v>
      </c>
      <c r="P58" s="136">
        <f t="shared" si="48"/>
        <v>4.7268924782410471</v>
      </c>
      <c r="Q58" s="136">
        <f t="shared" si="48"/>
        <v>-7.1667713158190089</v>
      </c>
      <c r="R58" s="136">
        <f t="shared" si="48"/>
        <v>-1.1046902823959783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-10.142945532260308</v>
      </c>
      <c r="O59" s="136">
        <f t="shared" si="49"/>
        <v>5.1768804290602795</v>
      </c>
      <c r="P59" s="136">
        <f t="shared" si="49"/>
        <v>5.1514238731193043</v>
      </c>
      <c r="Q59" s="136">
        <f t="shared" si="49"/>
        <v>-5.1727590673182213</v>
      </c>
      <c r="R59" s="136">
        <f t="shared" si="49"/>
        <v>-1.2903722595367446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-4.4879674856742264</v>
      </c>
      <c r="O60" s="136">
        <f t="shared" si="50"/>
        <v>2.0581748486443803</v>
      </c>
      <c r="P60" s="136">
        <f t="shared" si="50"/>
        <v>-0.45430875941948801</v>
      </c>
      <c r="Q60" s="136">
        <f t="shared" si="50"/>
        <v>-3.1943774588759166</v>
      </c>
      <c r="R60" s="136">
        <f t="shared" si="50"/>
        <v>-0.73987349388854018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-5.9654308233310722</v>
      </c>
      <c r="O61" s="136">
        <f t="shared" si="51"/>
        <v>-1.3447420373782575</v>
      </c>
      <c r="P61" s="136">
        <f t="shared" si="51"/>
        <v>-0.14225027791011594</v>
      </c>
      <c r="Q61" s="136">
        <f t="shared" si="51"/>
        <v>-4.4132428193998292</v>
      </c>
      <c r="R61" s="136">
        <f t="shared" si="51"/>
        <v>-0.85264157390476247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7.7024523610937159</v>
      </c>
      <c r="O64" s="211">
        <f t="shared" si="52"/>
        <v>11.983003742387302</v>
      </c>
      <c r="P64" s="211">
        <f t="shared" si="52"/>
        <v>6.6712087940533147</v>
      </c>
      <c r="Q64" s="211">
        <f t="shared" si="52"/>
        <v>3.6142754887119066</v>
      </c>
      <c r="R64" s="211">
        <f t="shared" si="52"/>
        <v>9.1138394286589364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10.785554972273371</v>
      </c>
      <c r="O65" s="216">
        <f t="shared" si="53"/>
        <v>16.823438916145776</v>
      </c>
      <c r="P65" s="216">
        <f t="shared" si="53"/>
        <v>9.8692281475281831</v>
      </c>
      <c r="Q65" s="216">
        <f t="shared" si="53"/>
        <v>6.6839868689528075</v>
      </c>
      <c r="R65" s="216">
        <f t="shared" si="53"/>
        <v>13.156464479124612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9.7257869131935308</v>
      </c>
      <c r="O66" s="140">
        <f t="shared" si="54"/>
        <v>17.140343602125327</v>
      </c>
      <c r="P66" s="140">
        <f t="shared" si="54"/>
        <v>10.553105304706811</v>
      </c>
      <c r="Q66" s="140">
        <f t="shared" si="54"/>
        <v>5.5462681282819482</v>
      </c>
      <c r="R66" s="140">
        <f t="shared" si="54"/>
        <v>14.784264797389106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13.195104464192287</v>
      </c>
      <c r="P67" s="211">
        <f t="shared" si="55"/>
        <v>11.411088247854952</v>
      </c>
      <c r="Q67" s="211">
        <f t="shared" si="55"/>
        <v>4.2813590174312441</v>
      </c>
      <c r="R67" s="211">
        <f t="shared" si="55"/>
        <v>17.101194331212618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588512</v>
      </c>
      <c r="O74" s="218">
        <f t="shared" si="56"/>
        <v>827676</v>
      </c>
      <c r="P74" s="218">
        <f t="shared" si="56"/>
        <v>828567</v>
      </c>
      <c r="Q74" s="218">
        <f t="shared" si="56"/>
        <v>699828</v>
      </c>
      <c r="R74" s="218">
        <f t="shared" si="56"/>
        <v>292030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1474627.1011191891</v>
      </c>
      <c r="O75" s="219">
        <f t="shared" si="57"/>
        <v>1740310.198593884</v>
      </c>
      <c r="P75" s="219">
        <f t="shared" si="57"/>
        <v>1805953.4917178426</v>
      </c>
      <c r="Q75" s="219">
        <f t="shared" si="57"/>
        <v>1723496.8463959566</v>
      </c>
      <c r="R75" s="219">
        <f t="shared" si="57"/>
        <v>563277.65794755437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0.8383784678920726</v>
      </c>
      <c r="O76" s="138">
        <f t="shared" si="58"/>
        <v>0.81204645269119502</v>
      </c>
      <c r="P76" s="138">
        <f t="shared" si="58"/>
        <v>0.78317069615550994</v>
      </c>
      <c r="Q76" s="138">
        <f t="shared" si="58"/>
        <v>0.70744260807949488</v>
      </c>
      <c r="R76" s="138">
        <f t="shared" si="58"/>
        <v>0.92348264911490052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3052785</v>
      </c>
      <c r="F4" s="264">
        <v>3575944</v>
      </c>
      <c r="G4" s="264">
        <v>2992720</v>
      </c>
      <c r="H4" s="264">
        <v>1692277</v>
      </c>
      <c r="I4" s="264">
        <v>3524490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1156999</v>
      </c>
      <c r="F6" s="264">
        <v>1447324</v>
      </c>
      <c r="G6" s="264">
        <v>1482557</v>
      </c>
      <c r="H6" s="264">
        <v>1492420</v>
      </c>
      <c r="I6" s="264">
        <v>1451929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2576</v>
      </c>
      <c r="F7" s="264">
        <v>7322</v>
      </c>
      <c r="G7" s="264">
        <v>-6502</v>
      </c>
      <c r="H7" s="264">
        <v>143814</v>
      </c>
      <c r="I7" s="264">
        <v>25679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-517861</v>
      </c>
      <c r="F9" s="264">
        <v>-244005</v>
      </c>
      <c r="G9" s="264">
        <v>-262413</v>
      </c>
      <c r="H9" s="264">
        <v>-348545</v>
      </c>
      <c r="I9" s="264">
        <v>-545292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375271</v>
      </c>
      <c r="F10" s="264">
        <v>299007</v>
      </c>
      <c r="G10" s="264">
        <v>463586</v>
      </c>
      <c r="H10" s="264">
        <v>486176</v>
      </c>
      <c r="I10" s="264">
        <v>359155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4069771</v>
      </c>
      <c r="F12" s="301">
        <v>5085591</v>
      </c>
      <c r="G12" s="301">
        <v>4669948</v>
      </c>
      <c r="H12" s="301">
        <v>3466142</v>
      </c>
      <c r="I12" s="301">
        <v>4815961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257412</v>
      </c>
      <c r="F13" s="264">
        <v>132354</v>
      </c>
      <c r="G13" s="264">
        <v>-250952</v>
      </c>
      <c r="H13" s="264">
        <v>-380981</v>
      </c>
      <c r="I13" s="264">
        <v>-214005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1087893</v>
      </c>
      <c r="F14" s="264">
        <v>-62233</v>
      </c>
      <c r="G14" s="264">
        <v>471505</v>
      </c>
      <c r="H14" s="264">
        <v>-52343</v>
      </c>
      <c r="I14" s="264">
        <v>-502634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-1039269</v>
      </c>
      <c r="F15" s="264">
        <v>-1194689</v>
      </c>
      <c r="G15" s="264">
        <v>43194</v>
      </c>
      <c r="H15" s="264">
        <v>-366521</v>
      </c>
      <c r="I15" s="264">
        <v>1614418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-12285</v>
      </c>
      <c r="F16" s="264">
        <v>106574</v>
      </c>
      <c r="G16" s="264">
        <v>67739</v>
      </c>
      <c r="H16" s="264">
        <v>142473</v>
      </c>
      <c r="I16" s="264">
        <v>-167974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-360745</v>
      </c>
      <c r="F18" s="264">
        <v>-258031</v>
      </c>
      <c r="G18" s="264">
        <v>-386355</v>
      </c>
      <c r="H18" s="264">
        <v>-519699</v>
      </c>
      <c r="I18" s="264">
        <v>-314988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-561242</v>
      </c>
      <c r="F19" s="264">
        <v>-662851</v>
      </c>
      <c r="G19" s="264">
        <v>-592703</v>
      </c>
      <c r="H19" s="264">
        <v>-583752</v>
      </c>
      <c r="I19" s="264">
        <v>-159095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132200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3573735</v>
      </c>
      <c r="F22" s="301">
        <v>3146716</v>
      </c>
      <c r="G22" s="301">
        <v>4022376</v>
      </c>
      <c r="H22" s="301">
        <v>1705319</v>
      </c>
      <c r="I22" s="301">
        <v>5071683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-1992933</v>
      </c>
      <c r="F24" s="264">
        <v>-1896373</v>
      </c>
      <c r="G24" s="264">
        <v>-4377225</v>
      </c>
      <c r="H24" s="264">
        <v>-657462</v>
      </c>
      <c r="I24" s="264">
        <v>-2202150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475</v>
      </c>
      <c r="F25" s="264">
        <v>699</v>
      </c>
      <c r="G25" s="264">
        <v>112</v>
      </c>
      <c r="H25" s="264">
        <v>5243</v>
      </c>
      <c r="I25" s="264">
        <v>38468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-685953</v>
      </c>
      <c r="F26" s="264">
        <v>-33941</v>
      </c>
      <c r="G26" s="264">
        <v>-2875936</v>
      </c>
      <c r="H26" s="264">
        <v>-2258396</v>
      </c>
      <c r="I26" s="264">
        <v>-109394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2659268</v>
      </c>
      <c r="F27" s="264">
        <v>1780000</v>
      </c>
      <c r="G27" s="264">
        <v>1750000</v>
      </c>
      <c r="H27" s="264">
        <v>3671000</v>
      </c>
      <c r="I27" s="264">
        <v>502152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-2000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136695</v>
      </c>
      <c r="F29" s="264">
        <v>2000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520565</v>
      </c>
      <c r="F30" s="264">
        <v>382787</v>
      </c>
      <c r="G30" s="264">
        <v>243664</v>
      </c>
      <c r="H30" s="264">
        <v>401827</v>
      </c>
      <c r="I30" s="264">
        <v>443224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636117</v>
      </c>
      <c r="F31" s="301">
        <v>235172</v>
      </c>
      <c r="G31" s="301">
        <v>-5259385</v>
      </c>
      <c r="H31" s="301">
        <v>1162212</v>
      </c>
      <c r="I31" s="301">
        <v>-1327700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-1954258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2920483</v>
      </c>
      <c r="H35" s="264">
        <v>0</v>
      </c>
      <c r="I35" s="264">
        <v>2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-3200000</v>
      </c>
      <c r="F36" s="264">
        <v>0</v>
      </c>
      <c r="G36" s="264">
        <v>0</v>
      </c>
      <c r="H36" s="264">
        <v>-2600000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-19452</v>
      </c>
      <c r="G37" s="264">
        <v>-20911</v>
      </c>
      <c r="H37" s="264">
        <v>-21378</v>
      </c>
      <c r="I37" s="264">
        <v>-21397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-2451216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-3200000</v>
      </c>
      <c r="F39" s="301">
        <v>-4424925</v>
      </c>
      <c r="G39" s="301">
        <v>2899572</v>
      </c>
      <c r="H39" s="301">
        <v>-2621378</v>
      </c>
      <c r="I39" s="301">
        <v>-21395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1009852</v>
      </c>
      <c r="F40" s="301">
        <v>-1043037</v>
      </c>
      <c r="G40" s="301">
        <v>1662563</v>
      </c>
      <c r="H40" s="301">
        <v>246153</v>
      </c>
      <c r="I40" s="301">
        <v>3722588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1421529</v>
      </c>
      <c r="F41" s="301">
        <v>2431381</v>
      </c>
      <c r="G41" s="301">
        <v>1388344</v>
      </c>
      <c r="H41" s="301">
        <v>3050907</v>
      </c>
      <c r="I41" s="301">
        <v>3297060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2431381</v>
      </c>
      <c r="F43" s="301">
        <v>1388344</v>
      </c>
      <c r="G43" s="301">
        <v>3050907</v>
      </c>
      <c r="H43" s="301">
        <v>3297060</v>
      </c>
      <c r="I43" s="301">
        <v>7019648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-0.60090791797238741</v>
      </c>
      <c r="D8" s="136">
        <f>FSA!D8/FSA!D$7</f>
        <v>-0.52440892395577743</v>
      </c>
      <c r="E8" s="136">
        <f>FSA!E8/FSA!E$7</f>
        <v>-0.54120247071708472</v>
      </c>
      <c r="F8" s="136">
        <f>FSA!F8/FSA!F$7</f>
        <v>-0.59394877834361803</v>
      </c>
      <c r="G8" s="136">
        <f>FSA!G8/FSA!G$7</f>
        <v>-0.48155231105013874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0.39909208202761259</v>
      </c>
      <c r="D9" s="142">
        <f>FSA!D9/FSA!D$7</f>
        <v>0.47559107604422257</v>
      </c>
      <c r="E9" s="142">
        <f>FSA!E9/FSA!E$7</f>
        <v>0.45879752928291528</v>
      </c>
      <c r="F9" s="142">
        <f>FSA!F9/FSA!F$7</f>
        <v>0.40605122165638202</v>
      </c>
      <c r="G9" s="142">
        <f>FSA!G9/FSA!G$7</f>
        <v>0.51844768894986126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-8.2287806862640228E-2</v>
      </c>
      <c r="D10" s="136">
        <f>FSA!D10/FSA!D$7</f>
        <v>-8.8626765624930812E-2</v>
      </c>
      <c r="E10" s="136">
        <f>FSA!E10/FSA!E$7</f>
        <v>-8.7479310037630334E-2</v>
      </c>
      <c r="F10" s="136">
        <f>FSA!F10/FSA!F$7</f>
        <v>-0.10777725401581799</v>
      </c>
      <c r="G10" s="136">
        <f>FSA!G10/FSA!G$7</f>
        <v>-7.3795238619850989E-2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0.31680427516497239</v>
      </c>
      <c r="D12" s="142">
        <f>FSA!D12/FSA!D$7</f>
        <v>0.38696431041929175</v>
      </c>
      <c r="E12" s="142">
        <f>FSA!E12/FSA!E$7</f>
        <v>0.37131821924528491</v>
      </c>
      <c r="F12" s="142">
        <f>FSA!F12/FSA!F$7</f>
        <v>0.29827396764056402</v>
      </c>
      <c r="G12" s="142">
        <f>FSA!G12/FSA!G$7</f>
        <v>0.44465245033001027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6.625966467162475E-3</v>
      </c>
      <c r="D13" s="136">
        <f>FSA!D13/FSA!D$7</f>
        <v>3.2786647999942112E-3</v>
      </c>
      <c r="E13" s="136">
        <f>FSA!E13/FSA!E$7</f>
        <v>1.0958686350375883E-2</v>
      </c>
      <c r="F13" s="136">
        <f>FSA!F13/FSA!F$7</f>
        <v>5.8333351722527097E-3</v>
      </c>
      <c r="G13" s="136">
        <f>FSA!G13/FSA!G$7</f>
        <v>9.7523078714115193E-3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-4.1130312829352894E-2</v>
      </c>
      <c r="D14" s="136">
        <f>FSA!D14/FSA!D$7</f>
        <v>-3.2292763879434389E-2</v>
      </c>
      <c r="E14" s="136">
        <f>FSA!E14/FSA!E$7</f>
        <v>-5.5659810794151172E-2</v>
      </c>
      <c r="F14" s="136">
        <f>FSA!F14/FSA!F$7</f>
        <v>-8.2526627694023955E-2</v>
      </c>
      <c r="G14" s="136">
        <f>FSA!G14/FSA!G$7</f>
        <v>-4.8788707965577917E-2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5.2290279475385226E-2</v>
      </c>
      <c r="D15" s="136">
        <f>FSA!D15/FSA!D$7</f>
        <v>2.8251834893447715E-2</v>
      </c>
      <c r="E15" s="136">
        <f>FSA!E15/FSA!E$7</f>
        <v>3.2699685601419053E-2</v>
      </c>
      <c r="F15" s="136">
        <f>FSA!F15/FSA!F$7</f>
        <v>6.5677260143663166E-2</v>
      </c>
      <c r="G15" s="136">
        <f>FSA!G15/FSA!G$7</f>
        <v>7.316139498307192E-2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0.33459020827816716</v>
      </c>
      <c r="D16" s="142">
        <f>FSA!D16/FSA!D$7</f>
        <v>0.38620204623329929</v>
      </c>
      <c r="E16" s="142">
        <f>FSA!E16/FSA!E$7</f>
        <v>0.35931678040292869</v>
      </c>
      <c r="F16" s="142">
        <f>FSA!F16/FSA!F$7</f>
        <v>0.28725793526245597</v>
      </c>
      <c r="G16" s="142">
        <f>FSA!G16/FSA!G$7</f>
        <v>0.4787774452189158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-7.0096598491530868E-2</v>
      </c>
      <c r="D17" s="136">
        <f>FSA!D17/FSA!D$7</f>
        <v>-7.8193099079116174E-2</v>
      </c>
      <c r="E17" s="136">
        <f>FSA!E17/FSA!E$7</f>
        <v>-7.3288150993922621E-2</v>
      </c>
      <c r="F17" s="136">
        <f>FSA!F17/FSA!F$7</f>
        <v>-6.4039207345402194E-2</v>
      </c>
      <c r="G17" s="136">
        <f>FSA!G17/FSA!G$7</f>
        <v>-0.10152392800481753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0.26449360978663633</v>
      </c>
      <c r="D18" s="142">
        <f>FSA!D18/FSA!D$7</f>
        <v>0.30800894715418309</v>
      </c>
      <c r="E18" s="142">
        <f>FSA!E18/FSA!E$7</f>
        <v>0.28602862940900609</v>
      </c>
      <c r="F18" s="142">
        <f>FSA!F18/FSA!F$7</f>
        <v>0.22321872791705377</v>
      </c>
      <c r="G18" s="142">
        <f>FSA!G18/FSA!G$7</f>
        <v>0.37725351721409828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0.12680897488281395</v>
      </c>
      <c r="D21" s="136">
        <f>FSA!D21/FSA!D$7</f>
        <v>0.15631103013989137</v>
      </c>
      <c r="E21" s="136">
        <f>FSA!E21/FSA!E$7</f>
        <v>0.17800115213044479</v>
      </c>
      <c r="F21" s="136">
        <f>FSA!F21/FSA!F$7</f>
        <v>0.25333292820524922</v>
      </c>
      <c r="G21" s="136">
        <f>FSA!G21/FSA!G$7</f>
        <v>0.19723445300149958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0.44361325004778629</v>
      </c>
      <c r="D25" s="136">
        <f>FSA!D25/FSA!D$7</f>
        <v>0.54327534055918314</v>
      </c>
      <c r="E25" s="136">
        <f>FSA!E25/FSA!E$7</f>
        <v>0.54931937137572973</v>
      </c>
      <c r="F25" s="136">
        <f>FSA!F25/FSA!F$7</f>
        <v>0.55160689584581324</v>
      </c>
      <c r="G25" s="136">
        <f>FSA!G25/FSA!G$7</f>
        <v>0.64188690333150988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0.44361325004778629</v>
      </c>
      <c r="D26" s="136">
        <f>FSA!D26/FSA!D$7</f>
        <v>0.54327534055918314</v>
      </c>
      <c r="E26" s="136">
        <f>FSA!E26/FSA!E$7</f>
        <v>0.54931937137572973</v>
      </c>
      <c r="F26" s="136">
        <f>FSA!F26/FSA!F$7</f>
        <v>0.55160689584581324</v>
      </c>
      <c r="G26" s="136">
        <f>FSA!G26/FSA!G$7</f>
        <v>0.64188690333150988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8.098499615496807E-2</v>
      </c>
      <c r="D29" s="136">
        <f>FSA!D29/FSA!D$38</f>
        <v>6.074108735559252E-2</v>
      </c>
      <c r="E29" s="136">
        <f>FSA!E29/FSA!E$38</f>
        <v>0.12420050596196062</v>
      </c>
      <c r="F29" s="136">
        <f>FSA!F29/FSA!F$38</f>
        <v>9.2082461483346867E-2</v>
      </c>
      <c r="G29" s="136">
        <f>FSA!G29/FSA!G$38</f>
        <v>0.16667195927185743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1.149756057359997E-2</v>
      </c>
      <c r="D30" s="136">
        <f>FSA!D30/FSA!D$38</f>
        <v>1.2051640280378553E-2</v>
      </c>
      <c r="E30" s="136">
        <f>FSA!E30/FSA!E$38</f>
        <v>2.0544206472342876E-2</v>
      </c>
      <c r="F30" s="136">
        <f>FSA!F30/FSA!F$38</f>
        <v>3.0805427796879972E-2</v>
      </c>
      <c r="G30" s="136">
        <f>FSA!G30/FSA!G$38</f>
        <v>2.6114721011324116E-2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2.3304864138586179E-2</v>
      </c>
      <c r="D31" s="136">
        <f>FSA!D31/FSA!D$38</f>
        <v>2.7511887292755399E-2</v>
      </c>
      <c r="E31" s="136">
        <f>FSA!E31/FSA!E$38</f>
        <v>1.3057146858362397E-2</v>
      </c>
      <c r="F31" s="136">
        <f>FSA!F31/FSA!F$38</f>
        <v>1.5391188685869124E-2</v>
      </c>
      <c r="G31" s="136">
        <f>FSA!G31/FSA!G$38</f>
        <v>2.7590093254766718E-2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7.3015538023731138E-3</v>
      </c>
      <c r="D32" s="136">
        <f>FSA!D32/FSA!D$38</f>
        <v>3.3784996047567586E-3</v>
      </c>
      <c r="E32" s="136">
        <f>FSA!E32/FSA!E$38</f>
        <v>2.4395957930132967E-3</v>
      </c>
      <c r="F32" s="136">
        <f>FSA!F32/FSA!F$38</f>
        <v>1.1253254519361935E-3</v>
      </c>
      <c r="G32" s="136">
        <f>FSA!G32/FSA!G$38</f>
        <v>2.329472260753637E-3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3.9375515527424951E-3</v>
      </c>
      <c r="D33" s="136">
        <f>FSA!D33/FSA!D$38</f>
        <v>2.2410417345053628E-3</v>
      </c>
      <c r="E33" s="136">
        <f>FSA!E33/FSA!E$38</f>
        <v>1.7458369951380878E-3</v>
      </c>
      <c r="F33" s="136">
        <f>FSA!F33/FSA!F$38</f>
        <v>1.1015357233534974E-3</v>
      </c>
      <c r="G33" s="136">
        <f>FSA!G33/FSA!G$38</f>
        <v>2.7868610748278825E-3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9.9708393854111718E-2</v>
      </c>
      <c r="D34" s="136">
        <f>FSA!D34/FSA!D$38</f>
        <v>7.9540239891580863E-2</v>
      </c>
      <c r="E34" s="136">
        <f>FSA!E34/FSA!E$38</f>
        <v>0.10611294854345563</v>
      </c>
      <c r="F34" s="136">
        <f>FSA!F34/FSA!F$38</f>
        <v>0.12115572772172449</v>
      </c>
      <c r="G34" s="136">
        <f>FSA!G34/FSA!G$38</f>
        <v>0.12740630871044784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0.73057734108261252</v>
      </c>
      <c r="D35" s="136">
        <f>FSA!D35/FSA!D$38</f>
        <v>0.78305532372974573</v>
      </c>
      <c r="E35" s="136">
        <f>FSA!E35/FSA!E$38</f>
        <v>0.69650070604015946</v>
      </c>
      <c r="F35" s="136">
        <f>FSA!F35/FSA!F$38</f>
        <v>0.6935924148311875</v>
      </c>
      <c r="G35" s="136">
        <f>FSA!G35/FSA!G$38</f>
        <v>0.6209302207943741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4.2018567828234765E-2</v>
      </c>
      <c r="D36" s="136">
        <f>FSA!D36/FSA!D$38</f>
        <v>3.0827745098941952E-2</v>
      </c>
      <c r="E36" s="136">
        <f>FSA!E36/FSA!E$38</f>
        <v>3.4896070044648904E-2</v>
      </c>
      <c r="F36" s="136">
        <f>FSA!F36/FSA!F$38</f>
        <v>4.4421179269255581E-2</v>
      </c>
      <c r="G36" s="136">
        <f>FSA!G36/FSA!G$38</f>
        <v>2.5921119386934591E-2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6.6917101277117245E-4</v>
      </c>
      <c r="D37" s="136">
        <f>FSA!D37/FSA!D$38</f>
        <v>6.525350117428957E-4</v>
      </c>
      <c r="E37" s="136">
        <f>FSA!E37/FSA!E$38</f>
        <v>5.0298329091868403E-4</v>
      </c>
      <c r="F37" s="136">
        <f>FSA!F37/FSA!F$38</f>
        <v>3.2473903644681475E-4</v>
      </c>
      <c r="G37" s="136">
        <f>FSA!G37/FSA!G$38</f>
        <v>2.4924423471364476E-4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8.8501164690032233E-2</v>
      </c>
      <c r="D40" s="136">
        <f>FSA!D40/FSA!D$55</f>
        <v>5.7353235510011487E-2</v>
      </c>
      <c r="E40" s="136">
        <f>FSA!E40/FSA!E$55</f>
        <v>1.9799915773467597E-2</v>
      </c>
      <c r="F40" s="136">
        <f>FSA!F40/FSA!F$55</f>
        <v>1.3893175088600237E-2</v>
      </c>
      <c r="G40" s="136">
        <f>FSA!G40/FSA!G$55</f>
        <v>1.6974415265484571E-2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2.0132338484936917E-2</v>
      </c>
      <c r="D41" s="136">
        <f>FSA!D41/FSA!D$55</f>
        <v>2.6945820819972426E-2</v>
      </c>
      <c r="E41" s="136">
        <f>FSA!E41/FSA!E$55</f>
        <v>2.5354758055669075E-2</v>
      </c>
      <c r="F41" s="136">
        <f>FSA!F41/FSA!F$55</f>
        <v>1.6604332825115024E-2</v>
      </c>
      <c r="G41" s="136">
        <f>FSA!G41/FSA!G$55</f>
        <v>1.7024952619474239E-2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2.2953708932006295E-2</v>
      </c>
      <c r="D42" s="136">
        <f>FSA!D42/FSA!D$55</f>
        <v>1.3140155529667335E-2</v>
      </c>
      <c r="E42" s="136">
        <f>FSA!E42/FSA!E$55</f>
        <v>1.0795417329207198E-2</v>
      </c>
      <c r="F42" s="136">
        <f>FSA!F42/FSA!F$55</f>
        <v>7.3449532823594175E-3</v>
      </c>
      <c r="G42" s="136">
        <f>FSA!G42/FSA!G$55</f>
        <v>2.8457214017591308E-2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2.6383216923786704E-3</v>
      </c>
      <c r="D43" s="136">
        <f>FSA!D43/FSA!D$55</f>
        <v>3.244844894315761E-3</v>
      </c>
      <c r="E43" s="136">
        <f>FSA!E43/FSA!E$55</f>
        <v>4.1241515563222742E-3</v>
      </c>
      <c r="F43" s="136">
        <f>FSA!F43/FSA!F$55</f>
        <v>2.4125319537508664E-3</v>
      </c>
      <c r="G43" s="136">
        <f>FSA!G43/FSA!G$55</f>
        <v>1.9483344311976313E-3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4.7678319564349654E-2</v>
      </c>
      <c r="D44" s="136">
        <f>FSA!D44/FSA!D$55</f>
        <v>5.9067276811685068E-2</v>
      </c>
      <c r="E44" s="136">
        <f>FSA!E44/FSA!E$55</f>
        <v>4.929914362994655E-2</v>
      </c>
      <c r="F44" s="136">
        <f>FSA!F44/FSA!F$55</f>
        <v>5.2131454066232291E-2</v>
      </c>
      <c r="G44" s="136">
        <f>FSA!G44/FSA!G$55</f>
        <v>5.6968548436049218E-2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9.234617086485793E-3</v>
      </c>
      <c r="D45" s="136">
        <f>FSA!D45/FSA!D$55</f>
        <v>1.0468741145219777E-2</v>
      </c>
      <c r="E45" s="136">
        <f>FSA!E45/FSA!E$55</f>
        <v>1.0038795038189259E-2</v>
      </c>
      <c r="F45" s="136">
        <f>FSA!F45/FSA!F$55</f>
        <v>1.4940556834902557E-2</v>
      </c>
      <c r="G45" s="136">
        <f>FSA!G45/FSA!G$55</f>
        <v>2.1239458816599707E-2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4.6735467251140487E-4</v>
      </c>
      <c r="D46" s="136">
        <f>FSA!D46/FSA!D$55</f>
        <v>5.4173292536086623E-4</v>
      </c>
      <c r="E46" s="136">
        <f>FSA!E46/FSA!E$55</f>
        <v>4.994671546661941E-4</v>
      </c>
      <c r="F46" s="136">
        <f>FSA!F46/FSA!F$55</f>
        <v>5.2509026895014262E-4</v>
      </c>
      <c r="G46" s="136">
        <f>FSA!G46/FSA!G$55</f>
        <v>2.4949504799502999E-2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7.1409488077957828E-2</v>
      </c>
      <c r="D47" s="136">
        <f>FSA!D47/FSA!D$55</f>
        <v>7.7159789281378094E-2</v>
      </c>
      <c r="E47" s="136">
        <f>FSA!E47/FSA!E$55</f>
        <v>0.14331173621986018</v>
      </c>
      <c r="F47" s="136">
        <f>FSA!F47/FSA!F$55</f>
        <v>8.2852786096701742E-2</v>
      </c>
      <c r="G47" s="136">
        <f>FSA!G47/FSA!G$55</f>
        <v>4.967789111134592E-2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7.1876842750469239E-2</v>
      </c>
      <c r="D48" s="136">
        <f>FSA!D48/FSA!D$55</f>
        <v>7.7701522206738954E-2</v>
      </c>
      <c r="E48" s="136">
        <f>FSA!E48/FSA!E$55</f>
        <v>0.14381120337452638</v>
      </c>
      <c r="F48" s="136">
        <f>FSA!F48/FSA!F$55</f>
        <v>8.3377876365651873E-2</v>
      </c>
      <c r="G48" s="136">
        <f>FSA!G48/FSA!G$55</f>
        <v>7.4627395910848923E-2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0.2630153132006588</v>
      </c>
      <c r="D49" s="136">
        <f>FSA!D49/FSA!D$55</f>
        <v>0.24792159691761081</v>
      </c>
      <c r="E49" s="136">
        <f>FSA!E49/FSA!E$55</f>
        <v>0.26322338475732832</v>
      </c>
      <c r="F49" s="136">
        <f>FSA!F49/FSA!F$55</f>
        <v>0.19070488041661227</v>
      </c>
      <c r="G49" s="136">
        <f>FSA!G49/FSA!G$55</f>
        <v>0.21724031949724559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0.60172003270733032</v>
      </c>
      <c r="D51" s="136">
        <f>FSA!D51/FSA!D$55</f>
        <v>0.59509672967147542</v>
      </c>
      <c r="E51" s="136">
        <f>FSA!E51/FSA!E$55</f>
        <v>0.53564540891057244</v>
      </c>
      <c r="F51" s="136">
        <f>FSA!F51/FSA!F$55</f>
        <v>0.56312450017806648</v>
      </c>
      <c r="G51" s="136">
        <f>FSA!G51/FSA!G$55</f>
        <v>0.49946671148051308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0.13418908432271043</v>
      </c>
      <c r="D52" s="136">
        <f>FSA!D52/FSA!D$55</f>
        <v>0.15603660546437895</v>
      </c>
      <c r="E52" s="136">
        <f>FSA!E52/FSA!E$55</f>
        <v>0.20026915018402452</v>
      </c>
      <c r="F52" s="136">
        <f>FSA!F52/FSA!F$55</f>
        <v>0.24525105794322402</v>
      </c>
      <c r="G52" s="136">
        <f>FSA!G52/FSA!G$55</f>
        <v>0.28253542392175113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1.075569769300405E-3</v>
      </c>
      <c r="D53" s="136">
        <f>FSA!D53/FSA!D$55</f>
        <v>9.4506794653476903E-4</v>
      </c>
      <c r="E53" s="136">
        <f>FSA!E53/FSA!E$55</f>
        <v>8.6205614807474457E-4</v>
      </c>
      <c r="F53" s="136">
        <f>FSA!F53/FSA!F$55</f>
        <v>9.1956146209717991E-4</v>
      </c>
      <c r="G53" s="136">
        <f>FSA!G53/FSA!G$55</f>
        <v>7.5754510049017953E-4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0.73698468679934126</v>
      </c>
      <c r="D54" s="136">
        <f>FSA!D54/FSA!D$55</f>
        <v>0.75207840308238916</v>
      </c>
      <c r="E54" s="136">
        <f>FSA!E54/FSA!E$55</f>
        <v>0.73677661524267168</v>
      </c>
      <c r="F54" s="136">
        <f>FSA!F54/FSA!F$55</f>
        <v>0.80929511958338773</v>
      </c>
      <c r="G54" s="136">
        <f>FSA!G54/FSA!G$55</f>
        <v>0.78275968050275435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7122641</v>
      </c>
      <c r="F4" s="299">
        <v>5070410</v>
      </c>
      <c r="G4" s="299">
        <v>7012397</v>
      </c>
      <c r="H4" s="299">
        <v>6826580</v>
      </c>
      <c r="I4" s="299">
        <v>10534650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2431381</v>
      </c>
      <c r="F5" s="301">
        <v>1388344</v>
      </c>
      <c r="G5" s="301">
        <v>3050907</v>
      </c>
      <c r="H5" s="301">
        <v>3297060</v>
      </c>
      <c r="I5" s="301">
        <v>7019648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501381</v>
      </c>
      <c r="F6" s="264">
        <v>1368344</v>
      </c>
      <c r="G6" s="264">
        <v>1030907</v>
      </c>
      <c r="H6" s="264">
        <v>1788884</v>
      </c>
      <c r="I6" s="264">
        <v>180901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1930000</v>
      </c>
      <c r="F7" s="264">
        <v>20000</v>
      </c>
      <c r="G7" s="264">
        <v>2020000</v>
      </c>
      <c r="H7" s="264">
        <v>1508176</v>
      </c>
      <c r="I7" s="264">
        <v>6838747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701417</v>
      </c>
      <c r="F8" s="301">
        <v>788537</v>
      </c>
      <c r="G8" s="301">
        <v>1894314</v>
      </c>
      <c r="H8" s="301">
        <v>190424</v>
      </c>
      <c r="I8" s="301">
        <v>97426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701417</v>
      </c>
      <c r="F11" s="264">
        <v>788537</v>
      </c>
      <c r="G11" s="264">
        <v>1894314</v>
      </c>
      <c r="H11" s="264">
        <v>190424</v>
      </c>
      <c r="I11" s="264">
        <v>97426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1047919</v>
      </c>
      <c r="F12" s="301">
        <v>724236</v>
      </c>
      <c r="G12" s="301">
        <v>1446089</v>
      </c>
      <c r="H12" s="301">
        <v>1487714</v>
      </c>
      <c r="I12" s="301">
        <v>1404486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444768</v>
      </c>
      <c r="F13" s="264">
        <v>431915</v>
      </c>
      <c r="G13" s="264">
        <v>817997</v>
      </c>
      <c r="H13" s="264">
        <v>1166709</v>
      </c>
      <c r="I13" s="264">
        <v>1115127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282451</v>
      </c>
      <c r="F14" s="264">
        <v>121081</v>
      </c>
      <c r="G14" s="264">
        <v>97136</v>
      </c>
      <c r="H14" s="264">
        <v>42620</v>
      </c>
      <c r="I14" s="264">
        <v>99471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295000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333111</v>
      </c>
      <c r="F18" s="264">
        <v>182696</v>
      </c>
      <c r="G18" s="264">
        <v>545422</v>
      </c>
      <c r="H18" s="264">
        <v>142716</v>
      </c>
      <c r="I18" s="264">
        <v>381573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-12410</v>
      </c>
      <c r="F19" s="264">
        <v>-11456</v>
      </c>
      <c r="G19" s="264">
        <v>-14466</v>
      </c>
      <c r="H19" s="264">
        <v>-159331</v>
      </c>
      <c r="I19" s="264">
        <v>-191685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901518</v>
      </c>
      <c r="F21" s="301">
        <v>985990</v>
      </c>
      <c r="G21" s="301">
        <v>519889</v>
      </c>
      <c r="H21" s="301">
        <v>582918</v>
      </c>
      <c r="I21" s="301">
        <v>1178127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903378</v>
      </c>
      <c r="F22" s="264">
        <v>986800</v>
      </c>
      <c r="G22" s="264">
        <v>519889</v>
      </c>
      <c r="H22" s="264">
        <v>582918</v>
      </c>
      <c r="I22" s="264">
        <v>1178127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-1860</v>
      </c>
      <c r="F23" s="264">
        <v>-811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2040406</v>
      </c>
      <c r="F24" s="301">
        <v>1183302</v>
      </c>
      <c r="G24" s="301">
        <v>101198</v>
      </c>
      <c r="H24" s="301">
        <v>1268464</v>
      </c>
      <c r="I24" s="301">
        <v>834963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152319</v>
      </c>
      <c r="F25" s="264">
        <v>80316</v>
      </c>
      <c r="G25" s="264">
        <v>69513</v>
      </c>
      <c r="H25" s="264">
        <v>41719</v>
      </c>
      <c r="I25" s="264">
        <v>119002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105086</v>
      </c>
      <c r="F26" s="264">
        <v>37488</v>
      </c>
      <c r="G26" s="264">
        <v>31150</v>
      </c>
      <c r="H26" s="264">
        <v>22965</v>
      </c>
      <c r="I26" s="264">
        <v>49766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498</v>
      </c>
      <c r="G27" s="264">
        <v>535</v>
      </c>
      <c r="H27" s="264">
        <v>380</v>
      </c>
      <c r="I27" s="264">
        <v>8775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1783000</v>
      </c>
      <c r="F29" s="264">
        <v>1065000</v>
      </c>
      <c r="G29" s="264">
        <v>0</v>
      </c>
      <c r="H29" s="264">
        <v>1203400</v>
      </c>
      <c r="I29" s="264">
        <v>657420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31561043</v>
      </c>
      <c r="F30" s="301">
        <v>30768281</v>
      </c>
      <c r="G30" s="301">
        <v>32804035</v>
      </c>
      <c r="H30" s="301">
        <v>31046908</v>
      </c>
      <c r="I30" s="301">
        <v>32166438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10107</v>
      </c>
      <c r="F31" s="301">
        <v>8659</v>
      </c>
      <c r="G31" s="301">
        <v>8308</v>
      </c>
      <c r="H31" s="301">
        <v>6110</v>
      </c>
      <c r="I31" s="301">
        <v>8222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10107</v>
      </c>
      <c r="F37" s="264">
        <v>8659</v>
      </c>
      <c r="G37" s="264">
        <v>8308</v>
      </c>
      <c r="H37" s="264">
        <v>6110</v>
      </c>
      <c r="I37" s="264">
        <v>8222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307842</v>
      </c>
      <c r="F39" s="301">
        <v>473832</v>
      </c>
      <c r="G39" s="301">
        <v>450233</v>
      </c>
      <c r="H39" s="301">
        <v>438775</v>
      </c>
      <c r="I39" s="301">
        <v>418007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281955</v>
      </c>
      <c r="F40" s="264">
        <v>450446</v>
      </c>
      <c r="G40" s="264">
        <v>430206</v>
      </c>
      <c r="H40" s="264">
        <v>426476</v>
      </c>
      <c r="I40" s="264">
        <v>407364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45236</v>
      </c>
      <c r="F41" s="264">
        <v>49787</v>
      </c>
      <c r="G41" s="264">
        <v>54391</v>
      </c>
      <c r="H41" s="264">
        <v>54443</v>
      </c>
      <c r="I41" s="264">
        <v>63007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-19350</v>
      </c>
      <c r="F42" s="264">
        <v>-26401</v>
      </c>
      <c r="G42" s="264">
        <v>-34364</v>
      </c>
      <c r="H42" s="264">
        <v>-42144</v>
      </c>
      <c r="I42" s="264">
        <v>-52364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25886</v>
      </c>
      <c r="F46" s="264">
        <v>23386</v>
      </c>
      <c r="G46" s="264">
        <v>20027</v>
      </c>
      <c r="H46" s="264">
        <v>12299</v>
      </c>
      <c r="I46" s="264">
        <v>10643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26429423</v>
      </c>
      <c r="F49" s="301">
        <v>28063677</v>
      </c>
      <c r="G49" s="301">
        <v>27732173</v>
      </c>
      <c r="H49" s="301">
        <v>26268764</v>
      </c>
      <c r="I49" s="301">
        <v>26514396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29763599</v>
      </c>
      <c r="F50" s="264">
        <v>32702792</v>
      </c>
      <c r="G50" s="264">
        <v>33710220</v>
      </c>
      <c r="H50" s="264">
        <v>33609120</v>
      </c>
      <c r="I50" s="264">
        <v>35199059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-3334177</v>
      </c>
      <c r="F51" s="264">
        <v>-4639115</v>
      </c>
      <c r="G51" s="264">
        <v>-5978047</v>
      </c>
      <c r="H51" s="264">
        <v>-7340356</v>
      </c>
      <c r="I51" s="264">
        <v>-8684663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1343478</v>
      </c>
      <c r="F52" s="301">
        <v>654380</v>
      </c>
      <c r="G52" s="301">
        <v>959231</v>
      </c>
      <c r="H52" s="301">
        <v>1255909</v>
      </c>
      <c r="I52" s="301">
        <v>699496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1343478</v>
      </c>
      <c r="F54" s="264">
        <v>654380</v>
      </c>
      <c r="G54" s="264">
        <v>959231</v>
      </c>
      <c r="H54" s="264">
        <v>1255909</v>
      </c>
      <c r="I54" s="264">
        <v>699496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1832000</v>
      </c>
      <c r="F55" s="301">
        <v>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2000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1830000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1158832</v>
      </c>
      <c r="F61" s="301">
        <v>1160955</v>
      </c>
      <c r="G61" s="301">
        <v>3319896</v>
      </c>
      <c r="H61" s="301">
        <v>2815739</v>
      </c>
      <c r="I61" s="301">
        <v>4337290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593379</v>
      </c>
      <c r="F62" s="264">
        <v>554712</v>
      </c>
      <c r="G62" s="264">
        <v>514162</v>
      </c>
      <c r="H62" s="264">
        <v>395287</v>
      </c>
      <c r="I62" s="264">
        <v>477603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9453</v>
      </c>
      <c r="F63" s="264">
        <v>9243</v>
      </c>
      <c r="G63" s="264">
        <v>16032</v>
      </c>
      <c r="H63" s="264">
        <v>16032</v>
      </c>
      <c r="I63" s="264">
        <v>74337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556000</v>
      </c>
      <c r="F65" s="264">
        <v>597000</v>
      </c>
      <c r="G65" s="264">
        <v>2789702</v>
      </c>
      <c r="H65" s="264">
        <v>2404420</v>
      </c>
      <c r="I65" s="264">
        <v>3785350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479362</v>
      </c>
      <c r="F66" s="264">
        <v>406778</v>
      </c>
      <c r="G66" s="264">
        <v>334194</v>
      </c>
      <c r="H66" s="264">
        <v>261611</v>
      </c>
      <c r="I66" s="264">
        <v>189027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38683683</v>
      </c>
      <c r="F67" s="301">
        <v>35838691</v>
      </c>
      <c r="G67" s="301">
        <v>39816432</v>
      </c>
      <c r="H67" s="301">
        <v>37873488</v>
      </c>
      <c r="I67" s="301">
        <v>42701088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10174402</v>
      </c>
      <c r="F68" s="301">
        <v>8885184</v>
      </c>
      <c r="G68" s="301">
        <v>10480616</v>
      </c>
      <c r="H68" s="301">
        <v>7222659</v>
      </c>
      <c r="I68" s="301">
        <v>9276398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6259846</v>
      </c>
      <c r="F69" s="301">
        <v>4780265</v>
      </c>
      <c r="G69" s="301">
        <v>3537868</v>
      </c>
      <c r="H69" s="301">
        <v>2890056</v>
      </c>
      <c r="I69" s="301">
        <v>5819458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3423551</v>
      </c>
      <c r="F70" s="264">
        <v>2055465</v>
      </c>
      <c r="G70" s="264">
        <v>788362</v>
      </c>
      <c r="H70" s="264">
        <v>526183</v>
      </c>
      <c r="I70" s="264">
        <v>724826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887934</v>
      </c>
      <c r="F71" s="264">
        <v>470926</v>
      </c>
      <c r="G71" s="264">
        <v>429835</v>
      </c>
      <c r="H71" s="264">
        <v>278179</v>
      </c>
      <c r="I71" s="264">
        <v>1215154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276208</v>
      </c>
      <c r="F72" s="264">
        <v>294968</v>
      </c>
      <c r="G72" s="264">
        <v>321533</v>
      </c>
      <c r="H72" s="264">
        <v>489648</v>
      </c>
      <c r="I72" s="264">
        <v>832693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841</v>
      </c>
      <c r="F73" s="264">
        <v>801</v>
      </c>
      <c r="G73" s="264">
        <v>204</v>
      </c>
      <c r="H73" s="264">
        <v>0</v>
      </c>
      <c r="I73" s="264">
        <v>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777952</v>
      </c>
      <c r="F74" s="264">
        <v>964902</v>
      </c>
      <c r="G74" s="264">
        <v>1009332</v>
      </c>
      <c r="H74" s="264">
        <v>628864</v>
      </c>
      <c r="I74" s="264">
        <v>726984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102060</v>
      </c>
      <c r="F77" s="264">
        <v>116291</v>
      </c>
      <c r="G77" s="264">
        <v>164209</v>
      </c>
      <c r="H77" s="264">
        <v>91371</v>
      </c>
      <c r="I77" s="264">
        <v>83196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749230</v>
      </c>
      <c r="F78" s="264">
        <v>830811</v>
      </c>
      <c r="G78" s="264">
        <v>786519</v>
      </c>
      <c r="H78" s="264">
        <v>838988</v>
      </c>
      <c r="I78" s="264">
        <v>1160973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18079</v>
      </c>
      <c r="F79" s="264">
        <v>19415</v>
      </c>
      <c r="G79" s="264">
        <v>19887</v>
      </c>
      <c r="H79" s="264">
        <v>19887</v>
      </c>
      <c r="I79" s="264">
        <v>1065371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21094</v>
      </c>
      <c r="F80" s="264">
        <v>23792</v>
      </c>
      <c r="G80" s="264">
        <v>15091</v>
      </c>
      <c r="H80" s="264">
        <v>14040</v>
      </c>
      <c r="I80" s="264">
        <v>7365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2896</v>
      </c>
      <c r="F81" s="264">
        <v>2896</v>
      </c>
      <c r="G81" s="264">
        <v>2896</v>
      </c>
      <c r="H81" s="264">
        <v>2896</v>
      </c>
      <c r="I81" s="264">
        <v>2896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3914556</v>
      </c>
      <c r="F84" s="301">
        <v>4104919</v>
      </c>
      <c r="G84" s="301">
        <v>6942748</v>
      </c>
      <c r="H84" s="301">
        <v>4332603</v>
      </c>
      <c r="I84" s="301">
        <v>3456940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215362</v>
      </c>
      <c r="F90" s="264">
        <v>129524</v>
      </c>
      <c r="G90" s="264">
        <v>86181</v>
      </c>
      <c r="H90" s="264">
        <v>100106</v>
      </c>
      <c r="I90" s="264">
        <v>124011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855791</v>
      </c>
      <c r="F91" s="264">
        <v>1129871</v>
      </c>
      <c r="G91" s="264">
        <v>1072229</v>
      </c>
      <c r="H91" s="264">
        <v>1018370</v>
      </c>
      <c r="I91" s="264">
        <v>1137374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2762382</v>
      </c>
      <c r="F92" s="264">
        <v>2765306</v>
      </c>
      <c r="G92" s="264">
        <v>5706162</v>
      </c>
      <c r="H92" s="264">
        <v>3137924</v>
      </c>
      <c r="I92" s="264">
        <v>2121300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81021</v>
      </c>
      <c r="F95" s="264">
        <v>80218</v>
      </c>
      <c r="G95" s="264">
        <v>78176</v>
      </c>
      <c r="H95" s="264">
        <v>76203</v>
      </c>
      <c r="I95" s="264">
        <v>74255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28509281</v>
      </c>
      <c r="F98" s="301">
        <v>26953507</v>
      </c>
      <c r="G98" s="301">
        <v>29335816</v>
      </c>
      <c r="H98" s="301">
        <v>30650829</v>
      </c>
      <c r="I98" s="301">
        <v>33424690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28509281</v>
      </c>
      <c r="F99" s="301">
        <v>26953507</v>
      </c>
      <c r="G99" s="301">
        <v>29335816</v>
      </c>
      <c r="H99" s="301">
        <v>30650829</v>
      </c>
      <c r="I99" s="301">
        <v>33424690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23288184</v>
      </c>
      <c r="F100" s="264">
        <v>23288184</v>
      </c>
      <c r="G100" s="264">
        <v>23288184</v>
      </c>
      <c r="H100" s="264">
        <v>23288184</v>
      </c>
      <c r="I100" s="264">
        <v>23288184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23288184</v>
      </c>
      <c r="F101" s="264">
        <v>23288184</v>
      </c>
      <c r="G101" s="264">
        <v>23288184</v>
      </c>
      <c r="H101" s="264">
        <v>23288184</v>
      </c>
      <c r="I101" s="264">
        <v>23288184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46983</v>
      </c>
      <c r="F103" s="264">
        <v>46983</v>
      </c>
      <c r="G103" s="264">
        <v>46983</v>
      </c>
      <c r="H103" s="264">
        <v>46983</v>
      </c>
      <c r="I103" s="264">
        <v>46983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-1954258</v>
      </c>
      <c r="G106" s="264">
        <v>-1954258</v>
      </c>
      <c r="H106" s="264">
        <v>-1954258</v>
      </c>
      <c r="I106" s="264">
        <v>-1954258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-58420</v>
      </c>
      <c r="F111" s="264">
        <v>-53420</v>
      </c>
      <c r="G111" s="264">
        <v>-53420</v>
      </c>
      <c r="H111" s="264">
        <v>-53420</v>
      </c>
      <c r="I111" s="264">
        <v>-53137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5190928</v>
      </c>
      <c r="F112" s="264">
        <v>5592148</v>
      </c>
      <c r="G112" s="264">
        <v>7974003</v>
      </c>
      <c r="H112" s="264">
        <v>9288513</v>
      </c>
      <c r="I112" s="264">
        <v>12064570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2786541</v>
      </c>
      <c r="F113" s="264">
        <v>2740668</v>
      </c>
      <c r="G113" s="264">
        <v>5592148</v>
      </c>
      <c r="H113" s="264">
        <v>7974003</v>
      </c>
      <c r="I113" s="264">
        <v>9288513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2404386</v>
      </c>
      <c r="F114" s="264">
        <v>2851480</v>
      </c>
      <c r="G114" s="264">
        <v>2381855</v>
      </c>
      <c r="H114" s="264">
        <v>1314510</v>
      </c>
      <c r="I114" s="264">
        <v>2776057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41607</v>
      </c>
      <c r="F115" s="264">
        <v>33870</v>
      </c>
      <c r="G115" s="264">
        <v>34324</v>
      </c>
      <c r="H115" s="264">
        <v>34827</v>
      </c>
      <c r="I115" s="264">
        <v>32348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38683683</v>
      </c>
      <c r="F119" s="301">
        <v>35838691</v>
      </c>
      <c r="G119" s="301">
        <v>39816432</v>
      </c>
      <c r="H119" s="301">
        <v>37873488</v>
      </c>
      <c r="I119" s="301">
        <v>42701088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9123952</v>
      </c>
      <c r="F3" s="264">
        <v>9259257</v>
      </c>
      <c r="G3" s="264">
        <v>8328918</v>
      </c>
      <c r="H3" s="264">
        <v>5891141</v>
      </c>
      <c r="I3" s="264">
        <v>7361437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9123952</v>
      </c>
      <c r="F5" s="301">
        <v>9259257</v>
      </c>
      <c r="G5" s="301">
        <v>8328918</v>
      </c>
      <c r="H5" s="301">
        <v>5891141</v>
      </c>
      <c r="I5" s="301">
        <v>7361437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5482655</v>
      </c>
      <c r="F6" s="264">
        <v>4855637</v>
      </c>
      <c r="G6" s="264">
        <v>4507631</v>
      </c>
      <c r="H6" s="264">
        <v>3499036</v>
      </c>
      <c r="I6" s="264">
        <v>3544917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3641297</v>
      </c>
      <c r="F7" s="301">
        <v>4403620</v>
      </c>
      <c r="G7" s="301">
        <v>3821287</v>
      </c>
      <c r="H7" s="301">
        <v>2392105</v>
      </c>
      <c r="I7" s="301">
        <v>3816520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519224</v>
      </c>
      <c r="F8" s="264">
        <v>265083</v>
      </c>
      <c r="G8" s="264">
        <v>275859</v>
      </c>
      <c r="H8" s="264">
        <v>387018</v>
      </c>
      <c r="I8" s="264">
        <v>538573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417400</v>
      </c>
      <c r="F9" s="264">
        <v>302500</v>
      </c>
      <c r="G9" s="264">
        <v>467092</v>
      </c>
      <c r="H9" s="264">
        <v>486280</v>
      </c>
      <c r="I9" s="264">
        <v>359155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375271</v>
      </c>
      <c r="F10" s="264">
        <v>299007</v>
      </c>
      <c r="G10" s="264">
        <v>463586</v>
      </c>
      <c r="H10" s="264">
        <v>486176</v>
      </c>
      <c r="I10" s="264">
        <v>359155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408675</v>
      </c>
      <c r="F12" s="264">
        <v>371960</v>
      </c>
      <c r="G12" s="264">
        <v>330040</v>
      </c>
      <c r="H12" s="264">
        <v>201764</v>
      </c>
      <c r="I12" s="264">
        <v>171973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342115</v>
      </c>
      <c r="F13" s="264">
        <v>448658</v>
      </c>
      <c r="G13" s="264">
        <v>398568</v>
      </c>
      <c r="H13" s="264">
        <v>433167</v>
      </c>
      <c r="I13" s="264">
        <v>371266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2992331</v>
      </c>
      <c r="F14" s="301">
        <v>3545586</v>
      </c>
      <c r="G14" s="301">
        <v>2901446</v>
      </c>
      <c r="H14" s="301">
        <v>1657912</v>
      </c>
      <c r="I14" s="301">
        <v>3452699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78051</v>
      </c>
      <c r="F15" s="264">
        <v>70729</v>
      </c>
      <c r="G15" s="264">
        <v>123527</v>
      </c>
      <c r="H15" s="264">
        <v>84095</v>
      </c>
      <c r="I15" s="264">
        <v>88319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17597</v>
      </c>
      <c r="F16" s="264">
        <v>40370</v>
      </c>
      <c r="G16" s="264">
        <v>32253</v>
      </c>
      <c r="H16" s="264">
        <v>49730</v>
      </c>
      <c r="I16" s="264">
        <v>16528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60455</v>
      </c>
      <c r="F17" s="301">
        <v>30358</v>
      </c>
      <c r="G17" s="301">
        <v>91274</v>
      </c>
      <c r="H17" s="301">
        <v>34365</v>
      </c>
      <c r="I17" s="301">
        <v>71791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3052785</v>
      </c>
      <c r="F18" s="301">
        <v>3575944</v>
      </c>
      <c r="G18" s="301">
        <v>2992720</v>
      </c>
      <c r="H18" s="301">
        <v>1692277</v>
      </c>
      <c r="I18" s="301">
        <v>3524490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616686</v>
      </c>
      <c r="F19" s="264">
        <v>724604</v>
      </c>
      <c r="G19" s="264">
        <v>619241</v>
      </c>
      <c r="H19" s="264">
        <v>379237</v>
      </c>
      <c r="I19" s="264">
        <v>807615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22872</v>
      </c>
      <c r="F20" s="264">
        <v>-594</v>
      </c>
      <c r="G20" s="264">
        <v>-8830</v>
      </c>
      <c r="H20" s="264">
        <v>-1973</v>
      </c>
      <c r="I20" s="264">
        <v>-60253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2413227</v>
      </c>
      <c r="F21" s="301">
        <v>2851933</v>
      </c>
      <c r="G21" s="301">
        <v>2382309</v>
      </c>
      <c r="H21" s="301">
        <v>1315013</v>
      </c>
      <c r="I21" s="301">
        <v>2777128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2404386</v>
      </c>
      <c r="F22" s="264">
        <v>2851480</v>
      </c>
      <c r="G22" s="264">
        <v>2381855</v>
      </c>
      <c r="H22" s="264">
        <v>1314510</v>
      </c>
      <c r="I22" s="264">
        <v>2776057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8840</v>
      </c>
      <c r="F23" s="264">
        <v>453</v>
      </c>
      <c r="G23" s="264">
        <v>454</v>
      </c>
      <c r="H23" s="264">
        <v>503</v>
      </c>
      <c r="I23" s="264">
        <v>1071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1228</v>
      </c>
      <c r="F24" s="264">
        <v>1226</v>
      </c>
      <c r="G24" s="264">
        <v>1048</v>
      </c>
      <c r="H24" s="264">
        <v>578</v>
      </c>
      <c r="I24" s="264">
        <v>1222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1226</v>
      </c>
      <c r="G25" s="264">
        <v>1048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