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2. VSC\4. Đào tạo sinh viên\2. Sinh viên 2020\2.1. Chương trình đào tạo các hệ sinh thái\"/>
    </mc:Choice>
  </mc:AlternateContent>
  <bookViews>
    <workbookView xWindow="0" yWindow="0" windowWidth="19200" windowHeight="7980" activeTab="5"/>
  </bookViews>
  <sheets>
    <sheet name="danh gia sv" sheetId="6" r:id="rId1"/>
    <sheet name="MaDoc" sheetId="3" r:id="rId2"/>
    <sheet name="ANHTUD HN" sheetId="1" r:id="rId3"/>
    <sheet name="ANHTUD HCM" sheetId="9" state="hidden" r:id="rId4"/>
    <sheet name="BigData-ML" sheetId="2" r:id="rId5"/>
    <sheet name="Laptrinh" sheetId="7" r:id="rId6"/>
    <sheet name="thoigianbieu" sheetId="4" r:id="rId7"/>
  </sheets>
  <definedNames>
    <definedName name="Kế_hoạch" localSheetId="3">'ANHTUD HCM'!Thời_gian_Trong_Kế_hoạch*('ANHTUD HCM'!$G1&gt;0)</definedName>
    <definedName name="Kế_hoạch" localSheetId="4">'BigData-ML'!Thời_gian_Trong_Kế_hoạch*('BigData-ML'!$G1&gt;0)</definedName>
    <definedName name="Kế_hoạch" localSheetId="5">Laptrinh!Thời_gian_Trong_Kế_hoạch*(Laptrinh!$G1&gt;0)</definedName>
    <definedName name="Kế_hoạch" localSheetId="1">MaDoc!Thời_gian_Trong_Kế_hoạch*(MaDoc!$G1&gt;0)</definedName>
    <definedName name="Kế_hoạch">Thời_gian_Trong_Kế_hoạch*('ANHTUD HN'!$G1&gt;0)</definedName>
    <definedName name="Ngoài_Thực_tế" localSheetId="3">'ANHTUD HCM'!Thời_gian_Trong_Thực_tế*('ANHTUD HCM'!$I1&gt;0)</definedName>
    <definedName name="Ngoài_Thực_tế" localSheetId="4">'BigData-ML'!Thời_gian_Trong_Thực_tế*('BigData-ML'!$I1&gt;0)</definedName>
    <definedName name="Ngoài_Thực_tế" localSheetId="5">Laptrinh!Thời_gian_Trong_Thực_tế*(Laptrinh!$I1&gt;0)</definedName>
    <definedName name="Ngoài_Thực_tế" localSheetId="1">MaDoc!Thời_gian_Trong_Thực_tế*(MaDoc!$I1&gt;0)</definedName>
    <definedName name="Ngoài_Thực_tế">Thời_gian_Trong_Thực_tế*('ANHTUD HN'!$I1&gt;0)</definedName>
    <definedName name="_xlnm.Print_Titles" localSheetId="3">'ANHTUD HCM'!$5:$6</definedName>
    <definedName name="_xlnm.Print_Titles" localSheetId="2">'ANHTUD HN'!$5:$6</definedName>
    <definedName name="_xlnm.Print_Titles" localSheetId="4">'BigData-ML'!$5:$6</definedName>
    <definedName name="_xlnm.Print_Titles" localSheetId="5">Laptrinh!$5:$6</definedName>
    <definedName name="_xlnm.Print_Titles" localSheetId="1">MaDoc!$6:$7</definedName>
    <definedName name="Phần_trăm_Hoàn_thành" localSheetId="3">'ANHTUD HCM'!Phần_trăm_Ngoài_Hoàn_thành*'ANHTUD HCM'!Thời_gian_Trong_Kế_hoạch</definedName>
    <definedName name="Phần_trăm_Hoàn_thành" localSheetId="4">'BigData-ML'!Phần_trăm_Ngoài_Hoàn_thành*'BigData-ML'!Thời_gian_Trong_Kế_hoạch</definedName>
    <definedName name="Phần_trăm_Hoàn_thành" localSheetId="5">Laptrinh!Phần_trăm_Ngoài_Hoàn_thành*Laptrinh!Thời_gian_Trong_Kế_hoạch</definedName>
    <definedName name="Phần_trăm_Hoàn_thành" localSheetId="1">MaDoc!Phần_trăm_Ngoài_Hoàn_thành*MaDoc!Thời_gian_Trong_Kế_hoạch</definedName>
    <definedName name="Phần_trăm_Hoàn_thành">Phần_trăm_Ngoài_Hoàn_thành*Thời_gian_Trong_Kế_hoạch</definedName>
    <definedName name="Phần_trăm_Ngoài_Hoàn_thành" localSheetId="3">('ANHTUD HCM'!A$6=MEDIAN('ANHTUD HCM'!A$6,'ANHTUD HCM'!$I1,'ANHTUD HCM'!$I1+'ANHTUD HCM'!$J1)*('ANHTUD HCM'!$I1&gt;0))*(('ANHTUD HCM'!A$6&lt;(INT('ANHTUD HCM'!$I1+'ANHTUD HCM'!$J1*'ANHTUD HCM'!$K1)))+('ANHTUD HCM'!A$6='ANHTUD HCM'!$I1))*('ANHTUD HCM'!$K1&gt;0)</definedName>
    <definedName name="Phần_trăm_Ngoài_Hoàn_thành" localSheetId="4">('BigData-ML'!A$6=MEDIAN('BigData-ML'!A$6,'BigData-ML'!$I1,'BigData-ML'!$I1+'BigData-ML'!$J1)*('BigData-ML'!$I1&gt;0))*(('BigData-ML'!A$6&lt;(INT('BigData-ML'!$I1+'BigData-ML'!$J1*'BigData-ML'!$K1)))+('BigData-ML'!A$6='BigData-ML'!$I1))*('BigData-ML'!$K1&gt;0)</definedName>
    <definedName name="Phần_trăm_Ngoài_Hoàn_thành" localSheetId="5">(Laptrinh!A$6=MEDIAN(Laptrinh!A$6,Laptrinh!$I1,Laptrinh!$I1+Laptrinh!$J1)*(Laptrinh!$I1&gt;0))*((Laptrinh!A$6&lt;(INT(Laptrinh!$I1+Laptrinh!$J1*Laptrinh!$K1)))+(Laptrinh!A$6=Laptrinh!$I1))*(Laptrinh!$K1&gt;0)</definedName>
    <definedName name="Phần_trăm_Ngoài_Hoàn_thành" localSheetId="1">(MaDoc!A$7=MEDIAN(MaDoc!A$7,MaDoc!$I1,MaDoc!$I1+MaDoc!$J1)*(MaDoc!$I1&gt;0))*((MaDoc!A$7&lt;(INT(MaDoc!$I1+MaDoc!$J1*MaDoc!$K1)))+(MaDoc!A$7=MaDoc!$I1))*(MaDoc!$K1&gt;0)</definedName>
    <definedName name="Phần_trăm_Ngoài_Hoàn_thành">('ANHTUD HN'!A$6=MEDIAN('ANHTUD HN'!A$6,'ANHTUD HN'!$I1,'ANHTUD HN'!$I1+'ANHTUD HN'!$J1)*('ANHTUD HN'!$I1&gt;0))*(('ANHTUD HN'!A$6&lt;(INT('ANHTUD HN'!$I1+'ANHTUD HN'!$J1*'ANHTUD HN'!$K1)))+('ANHTUD HN'!A$6='ANHTUD HN'!$I1))*('ANHTUD HN'!$K1&gt;0)</definedName>
    <definedName name="thời_gian_được_chọn" localSheetId="3">'ANHTUD HCM'!$L$4</definedName>
    <definedName name="thời_gian_được_chọn" localSheetId="4">'BigData-ML'!$L$4</definedName>
    <definedName name="thời_gian_được_chọn" localSheetId="5">Laptrinh!$L$4</definedName>
    <definedName name="thời_gian_được_chọn" localSheetId="1">MaDoc!$L$5</definedName>
    <definedName name="thời_gian_được_chọn">'ANHTUD HN'!$L$4</definedName>
    <definedName name="Thời_gian_Trong_Kế_hoạch" localSheetId="3">'ANHTUD HCM'!A$6=MEDIAN('ANHTUD HCM'!A$6,'ANHTUD HCM'!$G1,'ANHTUD HCM'!$G1+'ANHTUD HCM'!$H1-1)</definedName>
    <definedName name="Thời_gian_Trong_Kế_hoạch" localSheetId="4">'BigData-ML'!A$6=MEDIAN('BigData-ML'!A$6,'BigData-ML'!$G1,'BigData-ML'!$G1+'BigData-ML'!$H1-1)</definedName>
    <definedName name="Thời_gian_Trong_Kế_hoạch" localSheetId="5">Laptrinh!A$6=MEDIAN(Laptrinh!A$6,Laptrinh!$G1,Laptrinh!$G1+Laptrinh!$H1-1)</definedName>
    <definedName name="Thời_gian_Trong_Kế_hoạch" localSheetId="1">MaDoc!A$7=MEDIAN(MaDoc!A$7,MaDoc!$G1,MaDoc!$G1+MaDoc!$H1-1)</definedName>
    <definedName name="Thời_gian_Trong_Kế_hoạch">'ANHTUD HN'!A$6=MEDIAN('ANHTUD HN'!A$6,'ANHTUD HN'!$G1,'ANHTUD HN'!$G1+'ANHTUD HN'!$H1-1)</definedName>
    <definedName name="Thời_gian_Trong_Thực_tế" localSheetId="3">'ANHTUD HCM'!A$6=MEDIAN('ANHTUD HCM'!A$6,'ANHTUD HCM'!$I1,'ANHTUD HCM'!$I1+'ANHTUD HCM'!$J1-1)</definedName>
    <definedName name="Thời_gian_Trong_Thực_tế" localSheetId="4">'BigData-ML'!A$6=MEDIAN('BigData-ML'!A$6,'BigData-ML'!$I1,'BigData-ML'!$I1+'BigData-ML'!$J1-1)</definedName>
    <definedName name="Thời_gian_Trong_Thực_tế" localSheetId="5">Laptrinh!A$6=MEDIAN(Laptrinh!A$6,Laptrinh!$I1,Laptrinh!$I1+Laptrinh!$J1-1)</definedName>
    <definedName name="Thời_gian_Trong_Thực_tế" localSheetId="1">MaDoc!A$7=MEDIAN(MaDoc!A$7,MaDoc!$I1,MaDoc!$I1+MaDoc!$J1-1)</definedName>
    <definedName name="Thời_gian_Trong_Thực_tế">'ANHTUD HN'!A$6=MEDIAN('ANHTUD HN'!A$6,'ANHTUD HN'!$I1,'ANHTUD HN'!$I1+'ANHTUD HN'!$J1-1)</definedName>
    <definedName name="Thực_tế" localSheetId="3">('ANHTUD HCM'!Thời_gian_Trong_Thực_tế*('ANHTUD HCM'!$I1&gt;0))*'ANHTUD HCM'!Thời_gian_Trong_Kế_hoạch</definedName>
    <definedName name="Thực_tế" localSheetId="4">('BigData-ML'!Thời_gian_Trong_Thực_tế*('BigData-ML'!$I1&gt;0))*'BigData-ML'!Thời_gian_Trong_Kế_hoạch</definedName>
    <definedName name="Thực_tế" localSheetId="5">(Laptrinh!Thời_gian_Trong_Thực_tế*(Laptrinh!$I1&gt;0))*Laptrinh!Thời_gian_Trong_Kế_hoạch</definedName>
    <definedName name="Thực_tế" localSheetId="1">(MaDoc!Thời_gian_Trong_Thực_tế*(MaDoc!$I1&gt;0))*MaDoc!Thời_gian_Trong_Kế_hoạch</definedName>
    <definedName name="Thực_tế">(Thời_gian_Trong_Thực_tế*('ANHTUD HN'!$I1&gt;0))*Thời_gian_Trong_Kế_hoạch</definedName>
    <definedName name="Vùng_Tiêu_đề..BO60" localSheetId="3">'ANHTUD HCM'!$B$5:$B$6</definedName>
    <definedName name="Vùng_Tiêu_đề..BO60" localSheetId="4">'BigData-ML'!$B$5:$B$6</definedName>
    <definedName name="Vùng_Tiêu_đề..BO60" localSheetId="5">Laptrinh!$B$5:$B$6</definedName>
    <definedName name="Vùng_Tiêu_đề..BO60" localSheetId="1">MaDoc!$B$6:$B$7</definedName>
    <definedName name="Vùng_Tiêu_đề..BO60">'ANHTUD HN'!$B$5:$B$6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9" i="3" l="1"/>
  <c r="AO48" i="3"/>
  <c r="AG32" i="3"/>
  <c r="Y23" i="3"/>
  <c r="Q14" i="3"/>
  <c r="J4" i="3"/>
  <c r="L1" i="7" l="1"/>
  <c r="I1" i="7" l="1"/>
  <c r="J25" i="7" l="1"/>
  <c r="I1" i="1"/>
  <c r="G49" i="3"/>
  <c r="J1" i="3"/>
  <c r="I8" i="3"/>
  <c r="G9" i="3" s="1"/>
  <c r="I9" i="3" s="1"/>
  <c r="G10" i="3" s="1"/>
  <c r="I10" i="3" s="1"/>
  <c r="G11" i="3" s="1"/>
  <c r="I11" i="3" s="1"/>
  <c r="G12" i="3" s="1"/>
  <c r="I12" i="3" s="1"/>
  <c r="G13" i="3" s="1"/>
  <c r="I13" i="3" s="1"/>
  <c r="G15" i="3" s="1"/>
  <c r="I15" i="3" s="1"/>
  <c r="G16" i="3" s="1"/>
  <c r="I16" i="3" s="1"/>
  <c r="G17" i="3" s="1"/>
  <c r="I17" i="3" s="1"/>
  <c r="G18" i="3" s="1"/>
  <c r="I18" i="3" s="1"/>
  <c r="G19" i="3" s="1"/>
  <c r="I19" i="3" s="1"/>
  <c r="G20" i="3" s="1"/>
  <c r="I20" i="3" s="1"/>
  <c r="G21" i="3" s="1"/>
  <c r="I21" i="3" s="1"/>
  <c r="G22" i="3" s="1"/>
  <c r="I22" i="3" s="1"/>
  <c r="G24" i="3" s="1"/>
  <c r="I24" i="3" s="1"/>
  <c r="G25" i="3" s="1"/>
  <c r="I25" i="3" s="1"/>
  <c r="G26" i="3" s="1"/>
  <c r="I26" i="3" s="1"/>
  <c r="G27" i="3" s="1"/>
  <c r="I27" i="3" s="1"/>
  <c r="G28" i="3" s="1"/>
  <c r="I28" i="3" s="1"/>
  <c r="G29" i="3" s="1"/>
  <c r="I29" i="3" s="1"/>
  <c r="G30" i="3" s="1"/>
  <c r="I30" i="3" s="1"/>
  <c r="G31" i="3" s="1"/>
  <c r="I31" i="3" s="1"/>
  <c r="J8" i="3"/>
  <c r="J9" i="3"/>
  <c r="J10" i="3"/>
  <c r="J11" i="3"/>
  <c r="J12" i="3"/>
  <c r="J13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33" i="3"/>
  <c r="J34" i="3"/>
  <c r="J35" i="3"/>
  <c r="J36" i="3"/>
  <c r="J37" i="3"/>
  <c r="J38" i="3"/>
  <c r="J40" i="3"/>
  <c r="J41" i="3"/>
  <c r="J42" i="3"/>
  <c r="J43" i="3"/>
  <c r="J44" i="3"/>
  <c r="J45" i="3"/>
  <c r="J46" i="3"/>
  <c r="J47" i="3"/>
  <c r="J49" i="3"/>
  <c r="S12" i="1"/>
  <c r="G40" i="3" l="1"/>
  <c r="I40" i="3" s="1"/>
  <c r="G41" i="3" s="1"/>
  <c r="I41" i="3" s="1"/>
  <c r="G42" i="3" s="1"/>
  <c r="I42" i="3" s="1"/>
  <c r="G43" i="3" s="1"/>
  <c r="I43" i="3" s="1"/>
  <c r="G44" i="3" s="1"/>
  <c r="I44" i="3" s="1"/>
  <c r="G45" i="3" s="1"/>
  <c r="I45" i="3" s="1"/>
  <c r="G46" i="3" s="1"/>
  <c r="I46" i="3" s="1"/>
  <c r="G47" i="3" s="1"/>
  <c r="I47" i="3" s="1"/>
  <c r="I49" i="3" s="1"/>
  <c r="G33" i="3"/>
  <c r="I33" i="3" s="1"/>
  <c r="G34" i="3" s="1"/>
  <c r="I34" i="3" s="1"/>
  <c r="G35" i="3" s="1"/>
  <c r="I35" i="3" s="1"/>
  <c r="G36" i="3" s="1"/>
  <c r="I36" i="3" s="1"/>
  <c r="G37" i="3" s="1"/>
  <c r="I37" i="3" s="1"/>
  <c r="G38" i="3" s="1"/>
  <c r="I38" i="3" s="1"/>
  <c r="J36" i="9" l="1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I13" i="9"/>
  <c r="G14" i="9" s="1"/>
  <c r="I14" i="9" s="1"/>
  <c r="G15" i="9" s="1"/>
  <c r="I15" i="9" s="1"/>
  <c r="G16" i="9" s="1"/>
  <c r="I16" i="9" s="1"/>
  <c r="G17" i="9" s="1"/>
  <c r="I17" i="9" s="1"/>
  <c r="G18" i="9" s="1"/>
  <c r="I18" i="9" s="1"/>
  <c r="G19" i="9" s="1"/>
  <c r="I19" i="9" s="1"/>
  <c r="G20" i="9" s="1"/>
  <c r="I20" i="9" s="1"/>
  <c r="G21" i="9" s="1"/>
  <c r="I21" i="9" s="1"/>
  <c r="G22" i="9" s="1"/>
  <c r="I22" i="9" s="1"/>
  <c r="G23" i="9" s="1"/>
  <c r="I23" i="9" s="1"/>
  <c r="G24" i="9" s="1"/>
  <c r="I24" i="9" s="1"/>
  <c r="G25" i="9" s="1"/>
  <c r="I25" i="9" s="1"/>
  <c r="G26" i="9" s="1"/>
  <c r="I26" i="9" s="1"/>
  <c r="G27" i="9" s="1"/>
  <c r="I27" i="9" s="1"/>
  <c r="G28" i="9" s="1"/>
  <c r="I28" i="9" s="1"/>
  <c r="G29" i="9" s="1"/>
  <c r="I29" i="9" s="1"/>
  <c r="G30" i="9" s="1"/>
  <c r="I30" i="9" s="1"/>
  <c r="G31" i="9" s="1"/>
  <c r="I31" i="9" s="1"/>
  <c r="G32" i="9" s="1"/>
  <c r="I32" i="9" s="1"/>
  <c r="G33" i="9" s="1"/>
  <c r="I33" i="9" s="1"/>
  <c r="G34" i="9" s="1"/>
  <c r="I34" i="9" s="1"/>
  <c r="G35" i="9" s="1"/>
  <c r="I35" i="9" s="1"/>
  <c r="G36" i="9" s="1"/>
  <c r="I36" i="9" s="1"/>
  <c r="J12" i="9"/>
  <c r="J11" i="9"/>
  <c r="J10" i="9"/>
  <c r="J9" i="9"/>
  <c r="J8" i="9"/>
  <c r="J7" i="9"/>
  <c r="G8" i="9" s="1"/>
  <c r="I8" i="9" s="1"/>
  <c r="G9" i="9" s="1"/>
  <c r="I9" i="9" s="1"/>
  <c r="G10" i="9" s="1"/>
  <c r="I10" i="9" s="1"/>
  <c r="G11" i="9" s="1"/>
  <c r="I11" i="9" s="1"/>
  <c r="G12" i="9" s="1"/>
  <c r="I12" i="9" s="1"/>
  <c r="I7" i="9"/>
  <c r="I1" i="9"/>
  <c r="I2" i="9" s="1"/>
  <c r="I2" i="7" l="1"/>
  <c r="J24" i="7" l="1"/>
  <c r="J23" i="7"/>
  <c r="I1" i="2"/>
  <c r="J21" i="7"/>
  <c r="J20" i="7"/>
  <c r="J19" i="7"/>
  <c r="J18" i="7"/>
  <c r="J17" i="7"/>
  <c r="J16" i="7"/>
  <c r="J15" i="7"/>
  <c r="J14" i="7"/>
  <c r="J13" i="7"/>
  <c r="I13" i="7"/>
  <c r="G14" i="7" s="1"/>
  <c r="I14" i="7" s="1"/>
  <c r="J12" i="7"/>
  <c r="J11" i="7"/>
  <c r="J10" i="7"/>
  <c r="J9" i="7"/>
  <c r="J8" i="7"/>
  <c r="J7" i="7"/>
  <c r="I7" i="7"/>
  <c r="S1" i="2"/>
  <c r="G46" i="2"/>
  <c r="I36" i="2"/>
  <c r="I37" i="2"/>
  <c r="I38" i="2"/>
  <c r="I39" i="2"/>
  <c r="G40" i="2" s="1"/>
  <c r="J39" i="2"/>
  <c r="J38" i="2"/>
  <c r="J37" i="2"/>
  <c r="J36" i="2"/>
  <c r="J35" i="2"/>
  <c r="J34" i="2"/>
  <c r="J30" i="2"/>
  <c r="J31" i="2"/>
  <c r="J32" i="2"/>
  <c r="J33" i="2"/>
  <c r="J29" i="2"/>
  <c r="I29" i="2"/>
  <c r="J24" i="2"/>
  <c r="J25" i="2"/>
  <c r="J12" i="1"/>
  <c r="G24" i="2"/>
  <c r="I24" i="2" s="1"/>
  <c r="G21" i="2"/>
  <c r="G13" i="2"/>
  <c r="G14" i="2" s="1"/>
  <c r="G15" i="2" s="1"/>
  <c r="G16" i="2" s="1"/>
  <c r="G17" i="2" s="1"/>
  <c r="G18" i="2" s="1"/>
  <c r="G15" i="7" l="1"/>
  <c r="I15" i="7" s="1"/>
  <c r="G16" i="7" s="1"/>
  <c r="I16" i="7" s="1"/>
  <c r="G17" i="7" s="1"/>
  <c r="I17" i="7" s="1"/>
  <c r="G18" i="7" s="1"/>
  <c r="I18" i="7" s="1"/>
  <c r="G19" i="7" s="1"/>
  <c r="I19" i="7" s="1"/>
  <c r="G20" i="7" s="1"/>
  <c r="I20" i="7" s="1"/>
  <c r="G8" i="7"/>
  <c r="I8" i="7" s="1"/>
  <c r="G9" i="7" s="1"/>
  <c r="I9" i="7" s="1"/>
  <c r="G10" i="7" s="1"/>
  <c r="I10" i="7" s="1"/>
  <c r="G11" i="7" s="1"/>
  <c r="I11" i="7" s="1"/>
  <c r="G12" i="7" s="1"/>
  <c r="I12" i="7" s="1"/>
  <c r="G25" i="2"/>
  <c r="I25" i="2" s="1"/>
  <c r="G26" i="2" s="1"/>
  <c r="G30" i="2"/>
  <c r="I30" i="2" s="1"/>
  <c r="G31" i="2" s="1"/>
  <c r="I31" i="2" s="1"/>
  <c r="G32" i="2" s="1"/>
  <c r="I32" i="2" s="1"/>
  <c r="G33" i="2" s="1"/>
  <c r="I33" i="2" s="1"/>
  <c r="G34" i="2" s="1"/>
  <c r="I34" i="2" s="1"/>
  <c r="G35" i="2" s="1"/>
  <c r="I35" i="2" s="1"/>
  <c r="G21" i="7" l="1"/>
  <c r="I21" i="7" s="1"/>
  <c r="G23" i="7" s="1"/>
  <c r="I23" i="7" s="1"/>
  <c r="G24" i="7" s="1"/>
  <c r="I24" i="7" s="1"/>
  <c r="I2" i="2"/>
  <c r="J2" i="3"/>
  <c r="I2" i="1"/>
  <c r="J30" i="1" l="1"/>
  <c r="J31" i="1"/>
  <c r="J32" i="1"/>
  <c r="J33" i="1"/>
  <c r="J34" i="1"/>
  <c r="J35" i="1"/>
  <c r="J36" i="1"/>
  <c r="J27" i="1"/>
  <c r="J28" i="1"/>
  <c r="J29" i="1"/>
  <c r="J25" i="1"/>
  <c r="J26" i="1"/>
  <c r="J23" i="1"/>
  <c r="J24" i="1"/>
  <c r="J15" i="1"/>
  <c r="J16" i="1"/>
  <c r="J17" i="1"/>
  <c r="J18" i="1"/>
  <c r="J19" i="1"/>
  <c r="J20" i="1"/>
  <c r="J21" i="1"/>
  <c r="J22" i="1"/>
  <c r="J13" i="1"/>
  <c r="J8" i="1"/>
  <c r="J9" i="1"/>
  <c r="J10" i="1"/>
  <c r="J11" i="1"/>
  <c r="J7" i="1"/>
  <c r="I7" i="1"/>
  <c r="G8" i="1" l="1"/>
  <c r="I8" i="1" s="1"/>
  <c r="G9" i="1" s="1"/>
  <c r="I9" i="1" s="1"/>
  <c r="G10" i="1" s="1"/>
  <c r="I10" i="1" s="1"/>
  <c r="G11" i="1" s="1"/>
  <c r="I11" i="1" s="1"/>
  <c r="G12" i="1" s="1"/>
  <c r="I12" i="1" l="1"/>
  <c r="I13" i="1" l="1"/>
  <c r="I14" i="1" s="1"/>
  <c r="G15" i="1" s="1"/>
  <c r="I15" i="1" s="1"/>
  <c r="G16" i="1" s="1"/>
  <c r="I16" i="1" s="1"/>
  <c r="G17" i="1" s="1"/>
  <c r="I17" i="1" s="1"/>
  <c r="G18" i="1" s="1"/>
  <c r="I18" i="1" s="1"/>
  <c r="G19" i="1" s="1"/>
  <c r="I19" i="1" s="1"/>
  <c r="G20" i="1" s="1"/>
  <c r="I20" i="1" s="1"/>
  <c r="G21" i="1" s="1"/>
  <c r="I21" i="1" s="1"/>
  <c r="G22" i="1" s="1"/>
  <c r="I22" i="1" s="1"/>
  <c r="G23" i="1" s="1"/>
  <c r="I23" i="1" s="1"/>
  <c r="G24" i="1" s="1"/>
  <c r="I24" i="1" s="1"/>
  <c r="G25" i="1" s="1"/>
  <c r="I25" i="1" s="1"/>
  <c r="G26" i="1" s="1"/>
  <c r="I26" i="1" s="1"/>
  <c r="G27" i="1" s="1"/>
  <c r="I27" i="1" s="1"/>
  <c r="G28" i="1" s="1"/>
  <c r="I28" i="1" s="1"/>
  <c r="G29" i="1" s="1"/>
  <c r="I29" i="1" s="1"/>
  <c r="G30" i="1" s="1"/>
  <c r="I30" i="1" s="1"/>
  <c r="G31" i="1" s="1"/>
  <c r="I31" i="1" s="1"/>
  <c r="G32" i="1" s="1"/>
  <c r="I32" i="1" s="1"/>
  <c r="G33" i="1" s="1"/>
  <c r="I33" i="1" s="1"/>
  <c r="G34" i="1" s="1"/>
  <c r="I34" i="1" s="1"/>
  <c r="G35" i="1" s="1"/>
  <c r="I35" i="1" s="1"/>
  <c r="G36" i="1" s="1"/>
  <c r="I36" i="1" s="1"/>
</calcChain>
</file>

<file path=xl/sharedStrings.xml><?xml version="1.0" encoding="utf-8"?>
<sst xmlns="http://schemas.openxmlformats.org/spreadsheetml/2006/main" count="527" uniqueCount="264">
  <si>
    <t>LẬP KẾ HOẠCH BẮT ĐẦU</t>
  </si>
  <si>
    <t>NGÀY BẮT ĐẦU THỰC TẾ</t>
  </si>
  <si>
    <t>THỜI LƯỢNG THỰC TẾ</t>
  </si>
  <si>
    <t xml:space="preserve"> Tô sáng Khoảng thời gian:</t>
  </si>
  <si>
    <t>PHẦN TRĂM HOÀN THÀNH</t>
  </si>
  <si>
    <t>Lập kế hoạch Thời lượng</t>
  </si>
  <si>
    <t>Ngày bắt đầu Thực tế</t>
  </si>
  <si>
    <t>TRAINING PROGRAM</t>
  </si>
  <si>
    <t>KHOẢNG THỜI GIAN (TUẦN)</t>
  </si>
  <si>
    <t>Chuyên ngành: AN NINH HỆ THỐNG ỨNG DỤNG (PENTEST)</t>
  </si>
  <si>
    <t>I. Ứng dụng</t>
  </si>
  <si>
    <t>Phần</t>
  </si>
  <si>
    <t xml:space="preserve">Khóa học </t>
  </si>
  <si>
    <t>Môn học</t>
  </si>
  <si>
    <t>Làm quen với Linux</t>
  </si>
  <si>
    <t>Lập trình OS (Linux, C/C++)</t>
  </si>
  <si>
    <t>Lập trình mạng (Ngôn ngữ tuỳ chọn)</t>
  </si>
  <si>
    <t>Lập trình web</t>
  </si>
  <si>
    <t>Check-point</t>
  </si>
  <si>
    <t>Practices</t>
  </si>
  <si>
    <t>Bài tập shell script</t>
  </si>
  <si>
    <t>Mượn quyền (Đổi mk, restart), python mutithread</t>
  </si>
  <si>
    <t>Keylogger</t>
  </si>
  <si>
    <t>HTTP client</t>
  </si>
  <si>
    <t>Lập trình tự do php</t>
  </si>
  <si>
    <t>Lập trình framework MVC Laravel</t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</si>
  <si>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Hoàn thành</t>
    </r>
  </si>
  <si>
    <r>
      <rPr>
        <sz val="12"/>
        <rFont val="Calibri"/>
        <family val="2"/>
      </rPr>
      <t>Thực tế (ngoài kế hoạch</t>
    </r>
    <r>
      <rPr>
        <sz val="11"/>
        <rFont val="Corbel"/>
        <family val="2"/>
        <scheme val="major"/>
      </rPr>
      <t>)</t>
    </r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</si>
  <si>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Hoàn tất (ngoài kế hoạch)</t>
    </r>
  </si>
  <si>
    <t>THỜI LƯỢNG (Tuần)</t>
  </si>
  <si>
    <t>1. Lập trình</t>
  </si>
  <si>
    <t>x</t>
  </si>
  <si>
    <t>2. Web security</t>
  </si>
  <si>
    <t>Lỗi web cơ bản</t>
  </si>
  <si>
    <t>Phân tích lỗi 1 day web</t>
  </si>
  <si>
    <t>Khai thác lỗi ngoài web</t>
  </si>
  <si>
    <t>Kỹ thuật Post Exploitation</t>
  </si>
  <si>
    <t>Full audit website</t>
  </si>
  <si>
    <t>Authentication</t>
  </si>
  <si>
    <t>Access Control</t>
  </si>
  <si>
    <t>SQLI</t>
  </si>
  <si>
    <t>XSS</t>
  </si>
  <si>
    <t>CSRF+SSRF</t>
  </si>
  <si>
    <t>File Handling (LFI, RFI, Path Traversal, File Upload)</t>
  </si>
  <si>
    <t>XXE</t>
  </si>
  <si>
    <t>Unsafe deserialize</t>
  </si>
  <si>
    <t>Tổng đề khoảng 20 bài, yêu cầu làm tối thiểu 1000 điểm</t>
  </si>
  <si>
    <t>Phân tích 1CVE của Wordpress</t>
  </si>
  <si>
    <t>Phân tích 1CVE của Framework</t>
  </si>
  <si>
    <t>Phân tích 1CVE của Liferay</t>
  </si>
  <si>
    <t>Khai thác 1day và leo quyền linux</t>
  </si>
  <si>
    <t>Khai thác 1day và leo quyền Windows</t>
  </si>
  <si>
    <t>Full pentest website</t>
  </si>
  <si>
    <t>Webshell, backdoor, tunnel</t>
  </si>
  <si>
    <t>Đánh giá ATTT 1 website hoàn chỉnh</t>
  </si>
  <si>
    <t xml:space="preserve">Pentest hoàn chỉnh một thị trường </t>
  </si>
  <si>
    <t>Harderning OS, DB, Web Server</t>
  </si>
  <si>
    <t>WAF</t>
  </si>
  <si>
    <t>OSI</t>
  </si>
  <si>
    <t>Giao thức mạng</t>
  </si>
  <si>
    <t>Tìm hiểu Ddos</t>
  </si>
  <si>
    <t>Tìm hiểu harderning</t>
  </si>
  <si>
    <t>Tìm hiểu WAF</t>
  </si>
  <si>
    <t>Tìm hiểu OSI</t>
  </si>
  <si>
    <t>Tìm hiểu TCP và UDP, ARP, DHCP, ICMP</t>
  </si>
  <si>
    <t>Tìm hiểu VPN, NAT, DNS</t>
  </si>
  <si>
    <t xml:space="preserve">Tìm hiểu SSL </t>
  </si>
  <si>
    <t>Tổng quan DDOS, phân loại</t>
  </si>
  <si>
    <t>Đưa ra tiêu chuẩn và thực hành cấu hình</t>
  </si>
  <si>
    <t>Dựng và viết rule modsecurity</t>
  </si>
  <si>
    <t>So sánh OSI và TCP/IP</t>
  </si>
  <si>
    <t>Tìm hiểu SSL, SSL Pinning</t>
  </si>
  <si>
    <t>layer 4, layer 7, volume base: dựng và chống</t>
  </si>
  <si>
    <t>II. Hệ thống</t>
  </si>
  <si>
    <t>Sau đào tạo</t>
  </si>
  <si>
    <t>Nghiên cứu 1 day, paper mới</t>
  </si>
  <si>
    <t>Tìm lỗi 0 day</t>
  </si>
  <si>
    <t>Pentest</t>
  </si>
  <si>
    <t>CTF</t>
  </si>
  <si>
    <t>Seminar, bài phân tích</t>
  </si>
  <si>
    <t>Chuyên ngành: BIGDATA VÀ MACHINE LEARNING</t>
  </si>
  <si>
    <t>Equal Stacks</t>
  </si>
  <si>
    <t>Balanced Brackets</t>
  </si>
  <si>
    <t>Queue using Two Stacks</t>
  </si>
  <si>
    <t>Simple Text Editor</t>
  </si>
  <si>
    <t>Queries with Fixed Length</t>
  </si>
  <si>
    <t>AND xor OR</t>
  </si>
  <si>
    <t>Tree : Top View</t>
  </si>
  <si>
    <t>Jesse and Cookies</t>
  </si>
  <si>
    <t>Breadth First Search: Shortest Reach</t>
  </si>
  <si>
    <t>Contacts</t>
  </si>
  <si>
    <t>Median Updates</t>
  </si>
  <si>
    <t>Find the Running Median</t>
  </si>
  <si>
    <t>Học và luyện tập OOP - Functional Programming</t>
  </si>
  <si>
    <t>Functional Programing</t>
  </si>
  <si>
    <t>OOP</t>
  </si>
  <si>
    <t>I. Cấu trúc dữ liệu và giải thuật</t>
  </si>
  <si>
    <t>1. Syntax của Scala, cấu trúc dữ liệu Stack, Queue cơ bản</t>
  </si>
  <si>
    <t>2. Luyện tập cấu trúc dữ liệu và giải thuật, cấu trúc Cây và Heap cơ bản</t>
  </si>
  <si>
    <t>II. OOP - Functional Programing</t>
  </si>
  <si>
    <t>Học và luyện tập về Regex</t>
  </si>
  <si>
    <t>Regex Basic</t>
  </si>
  <si>
    <t>Regex Applications</t>
  </si>
  <si>
    <t>III. Regex</t>
  </si>
  <si>
    <t>Scala/Python3</t>
  </si>
  <si>
    <t>Java</t>
  </si>
  <si>
    <t>Làm quen ML, thống kê và xử lý ngôn ngữ</t>
  </si>
  <si>
    <t>Basic Statistics Warmup</t>
  </si>
  <si>
    <t>Laptop Battery Life</t>
  </si>
  <si>
    <t>A Basic Spell Checker</t>
  </si>
  <si>
    <t>Correct the Search Query</t>
  </si>
  <si>
    <t>Matching Questions with their Answers</t>
  </si>
  <si>
    <t>Luyện tập về các thuật toán học máy cơ bản như Regression, Classification và Timeseries</t>
  </si>
  <si>
    <t>Polynomial Regression: Office Prices</t>
  </si>
  <si>
    <t>Document Classification</t>
  </si>
  <si>
    <t>Time Series: Predict the Web Traffic</t>
  </si>
  <si>
    <t>Language Detection</t>
  </si>
  <si>
    <t>IV. Machine Learning</t>
  </si>
  <si>
    <t>SEMINAR VỀ BIG DATA - HADOOP - SPARK + ĐỊNH HƯỚNG</t>
  </si>
  <si>
    <t>Tìm hiểu về BigData, Hadoop, Spark</t>
  </si>
  <si>
    <t>Định hướng Data Engineer</t>
  </si>
  <si>
    <t xml:space="preserve">Định hướng Data Scientist/Data Analyst </t>
  </si>
  <si>
    <t>Chuyên ngành: MÃ ĐỘC VÀ KHAI THÁC LỖI</t>
  </si>
  <si>
    <t> Assembly Programming</t>
  </si>
  <si>
    <t>      Tuần 1 - ASM Basic, Data Transfer, Addressing, Arithmetic</t>
  </si>
  <si>
    <t>      Tuần 2 - Procedures</t>
  </si>
  <si>
    <t>      Tuần 3 - Conditional Processing</t>
  </si>
  <si>
    <t>      Tuần 4 - Structures</t>
  </si>
  <si>
    <t>      Tuần 5 - MS Windows Programming</t>
  </si>
  <si>
    <t>      Tuần 6 - x64 ASM</t>
  </si>
  <si>
    <t>Challengens</t>
  </si>
  <si>
    <t>   Reverse Engineering</t>
  </si>
  <si>
    <t>      Tuần 1 - Easy Crackme, Keygenme</t>
  </si>
  <si>
    <t>      Tuần 2 - Anti-Debug</t>
  </si>
  <si>
    <t>      Tuần 3 - Anti-VM</t>
  </si>
  <si>
    <t>      Tuần 4 - Unpacking</t>
  </si>
  <si>
    <t>      Tuần 5 - MFC</t>
  </si>
  <si>
    <t>      Tuần 6 - .Net, AutoIT</t>
  </si>
  <si>
    <t>      Tuần 7 - VM</t>
  </si>
  <si>
    <t>      Tuần 8 - Android</t>
  </si>
  <si>
    <t>   System Programming</t>
  </si>
  <si>
    <t>      Tuần 1 - Windows 1 - File System</t>
  </si>
  <si>
    <t>      Tuần 2 - Windows 2 - Process</t>
  </si>
  <si>
    <t>      Tuần 3 - Windows 3 - Network</t>
  </si>
  <si>
    <t>      Tuần 4 - Windows 4 - Multi-thread</t>
  </si>
  <si>
    <t>      Tuần 5 - Linux 1 - File System, Process</t>
  </si>
  <si>
    <t>      Tuần 6 - Linux 2 - Network, Mutli-thread</t>
  </si>
  <si>
    <t>      Tuần 7 - Malware Programming - Backdoor, Keylogger</t>
  </si>
  <si>
    <t>      Tuần 8 - Malware Programming - Dropper, Downloader</t>
  </si>
  <si>
    <t>   Malware Analysis</t>
  </si>
  <si>
    <t>      Tuần 1 - Basic Analysis</t>
  </si>
  <si>
    <t>      Tuần 2 - Advance Analysis</t>
  </si>
  <si>
    <t>      Tuần 3-4 - Realworld Malware</t>
  </si>
  <si>
    <t>      Tuần 5-6 - Realworld APT</t>
  </si>
  <si>
    <t>      Tuần 7-8 - Malware Manual Scanning</t>
  </si>
  <si>
    <t>      Tuần 9-10 - Malware Forensics</t>
  </si>
  <si>
    <t>      Tuần 1 - Windows, Linux shellcode (10 chals)</t>
  </si>
  <si>
    <t>      Tuần 2 - Stack overflow 1 - BOF (6 chals)</t>
  </si>
  <si>
    <t>      Tuần 3 - Stack overflow 2 - DEP, NX (6 chals)</t>
  </si>
  <si>
    <t>      Tuần 4 - Format String 1 - Basic (6 chals)</t>
  </si>
  <si>
    <t>      Tuần 5 - Format String 2 - DEP,ASLR,GS,Stack-canary (8 chals)</t>
  </si>
  <si>
    <t>      Tuần 6 - Heap 1 (4 chals)</t>
  </si>
  <si>
    <t>      Tuần 7 - Heap 2 (4 chals)</t>
  </si>
  <si>
    <t>      Tuần 8 - Heap 3 (4 chals)</t>
  </si>
  <si>
    <t>   Exploit</t>
  </si>
  <si>
    <t>Tổng thời gian</t>
  </si>
  <si>
    <t>tuần</t>
  </si>
  <si>
    <t>tháng</t>
  </si>
  <si>
    <t>% Hoàn tất (ngoài kế hoạch)</t>
  </si>
  <si>
    <t>Join dự án</t>
  </si>
  <si>
    <t xml:space="preserve">TIÊU CHÍ ĐÁNH GIÁ XẾP LOẠI HỌC TẬP CỦA SINH VIÊN </t>
  </si>
  <si>
    <t xml:space="preserve">- Dựa vào tình từng chương trình và khối lượng học tập, số lượng môn mà có bài thi, bài kiểm tra phù hợp. </t>
  </si>
  <si>
    <t>Thang điểm 10</t>
  </si>
  <si>
    <t>Quy đổi điểm chữ</t>
  </si>
  <si>
    <t>Xếp loại</t>
  </si>
  <si>
    <t>A+</t>
  </si>
  <si>
    <t>Xuất sắc</t>
  </si>
  <si>
    <t>A</t>
  </si>
  <si>
    <t>Giỏi</t>
  </si>
  <si>
    <t>Khá</t>
  </si>
  <si>
    <t>B</t>
  </si>
  <si>
    <t>Trung Bình</t>
  </si>
  <si>
    <t>C</t>
  </si>
  <si>
    <t>Hạnh kiểm</t>
  </si>
  <si>
    <t>Tốt</t>
  </si>
  <si>
    <t>IV. Tổng kết cuối khoá</t>
  </si>
  <si>
    <t>Trao chứng nhận và ghi nhận sự đóng góp của các bạn sinh viên trong thời gian thực tập theo khung như sau</t>
  </si>
  <si>
    <t xml:space="preserve">Chứng nhận </t>
  </si>
  <si>
    <t>Điểm học tập</t>
  </si>
  <si>
    <t>Challenges</t>
  </si>
  <si>
    <t>5a</t>
  </si>
  <si>
    <t>5b</t>
  </si>
  <si>
    <t>15a</t>
  </si>
  <si>
    <t>15b</t>
  </si>
  <si>
    <t>19a</t>
  </si>
  <si>
    <t>19b</t>
  </si>
  <si>
    <t>19c</t>
  </si>
  <si>
    <t>19d</t>
  </si>
  <si>
    <t>19e</t>
  </si>
  <si>
    <t>19f</t>
  </si>
  <si>
    <t>CTF Nội bộ 
(Capture the flag)</t>
  </si>
  <si>
    <t xml:space="preserve"> 9 10 11</t>
  </si>
  <si>
    <t>12 13</t>
  </si>
  <si>
    <t>14 '15</t>
  </si>
  <si>
    <t>16 17</t>
  </si>
  <si>
    <t>Web Security</t>
  </si>
  <si>
    <t>Lập trình - Lập trình web</t>
  </si>
  <si>
    <t>Lập trình tự do PHP</t>
  </si>
  <si>
    <t>Ngôn ngữ/Challenges</t>
  </si>
  <si>
    <t>Chuyên ngành: Lập trình phát triển giải pháp ATT</t>
  </si>
  <si>
    <t>Training Background</t>
  </si>
  <si>
    <t>Mini Project</t>
  </si>
  <si>
    <t>Dựa vào kết quả check point và phân ngành</t>
  </si>
  <si>
    <t>Học thêm</t>
  </si>
  <si>
    <t>Mật mã cơ bản. Anh TânPV5</t>
  </si>
  <si>
    <t>Onsite TTGG</t>
  </si>
  <si>
    <t>Check point</t>
  </si>
  <si>
    <t>Ranking - Tách mảng</t>
  </si>
  <si>
    <t>Ranking - Xét tuyển dụng chính thức</t>
  </si>
  <si>
    <t>Thời gian biểu của sinh viên</t>
  </si>
  <si>
    <t>Thời gian</t>
  </si>
  <si>
    <t>Thứ 2</t>
  </si>
  <si>
    <t>Thứ 3</t>
  </si>
  <si>
    <t>Thứ 4</t>
  </si>
  <si>
    <t>Thứ 5</t>
  </si>
  <si>
    <t>Thứ 6</t>
  </si>
  <si>
    <t>Thứ 7</t>
  </si>
  <si>
    <t>Tự học - làm bài tập</t>
  </si>
  <si>
    <t>Thảo luận cùng Mentor</t>
  </si>
  <si>
    <t>Review bài tập theo nhóm
Tổng hợp kiến thức</t>
  </si>
  <si>
    <t xml:space="preserve">(Thứ 7 đầu tiên của tháng) Seminar theo chủ đề. </t>
  </si>
  <si>
    <t>Start date</t>
  </si>
  <si>
    <t>THỜI LƯỢNG 
(Tuần)</t>
  </si>
  <si>
    <t xml:space="preserve">Bài học </t>
  </si>
  <si>
    <t>Khóa</t>
  </si>
  <si>
    <t>Môn</t>
  </si>
  <si>
    <t>- Backend
- Dev C++
- Cloud
- Core Security</t>
  </si>
  <si>
    <t>Xét tham gia dự án</t>
  </si>
  <si>
    <t>Ranking - Xét tham gia dự án</t>
  </si>
  <si>
    <t>30 phút đầu giờ</t>
  </si>
  <si>
    <t>- Week Meeting theo lớp
- Planning kế hoạch cho tuần sau</t>
  </si>
  <si>
    <t>2 tiếng sau</t>
  </si>
  <si>
    <t>Cuổi buổi</t>
  </si>
  <si>
    <t xml:space="preserve">A+ </t>
  </si>
  <si>
    <t>6 - 6,9</t>
  </si>
  <si>
    <t>7,0 - 7,9</t>
  </si>
  <si>
    <t>8,0  - 8,9</t>
  </si>
  <si>
    <t>9,0 - 10</t>
  </si>
  <si>
    <t>&lt; 5,9</t>
  </si>
  <si>
    <t>D</t>
  </si>
  <si>
    <t>Không Đạt</t>
  </si>
  <si>
    <t xml:space="preserve">Chuyên cần </t>
  </si>
  <si>
    <t>II. Đánh giá về sự chuyên cần (Áp dụng cho sinh viên đăng ký đủ 5b/tuần)</t>
  </si>
  <si>
    <t>Tham dự từ 70% - dưới 80% thời lượng làm việc đã đăng ký</t>
  </si>
  <si>
    <t>Tham dự 90% - 100% thời lượng làm việc đã đăng ký</t>
  </si>
  <si>
    <t>Tham dự 80% - dưới 90% thời lượng làm việc đã đăng ký</t>
  </si>
  <si>
    <t>Tham dự từ 60% - dưới 70% thời lượng làm việc đã đăng ký</t>
  </si>
  <si>
    <t>Tham dự nhỏ hơn 60% thời lượng làm việc đã đăng ký</t>
  </si>
  <si>
    <t>Không đạt</t>
  </si>
  <si>
    <t>I. Đánh giá về chất lượng bài tập và tư duy</t>
  </si>
  <si>
    <t>III. Đánh giá về hạnh kiểm (thái độ làm việc với mentor và trưởng phòng)</t>
  </si>
  <si>
    <t>- Theo đó, mỗi sinh viên khi tham dự chương trình "Đào tạo sinh viên" của VCS sẽ được học tập theo chương trình của từng ngành đã xây dựng</t>
  </si>
  <si>
    <t>- Với mỗi bài thi và thời điểm check-point sẽ đánh giá theo bảng điểm sau: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</si>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</sst>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_(* #,##0_);_(* \(#,##0\);_(* &quot;-&quot;_);_(@_)"/>
    <numFmt numFmtId="165" formatCode="_(* #,##0.00_);_(* \(#,##0.00\);_(* &quot;-&quot;??_);_(@_)"/>
  </numFmts>
  <fonts count="5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rbel"/>
      <family val="2"/>
      <scheme val="major"/>
    </font>
    <font>
      <sz val="11"/>
      <name val="Calibri"/>
      <family val="2"/>
      <scheme val="minor"/>
    </font>
    <font>
      <sz val="12"/>
      <name val="Corbel"/>
      <family val="2"/>
      <scheme val="major"/>
    </font>
    <font>
      <sz val="12"/>
      <name val="Calibri"/>
      <family val="2"/>
    </font>
    <font>
      <sz val="13"/>
      <name val="Calibri"/>
      <family val="2"/>
    </font>
    <font>
      <sz val="28"/>
      <name val="Corbel"/>
      <family val="2"/>
      <scheme val="major"/>
    </font>
    <font>
      <sz val="42"/>
      <name val="Corbel"/>
      <family val="2"/>
      <scheme val="major"/>
    </font>
    <font>
      <sz val="13"/>
      <name val="Corbel"/>
      <family val="2"/>
      <scheme val="major"/>
    </font>
    <font>
      <b/>
      <sz val="12"/>
      <color theme="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sz val="26"/>
      <name val="Corbel"/>
      <family val="2"/>
      <scheme val="major"/>
    </font>
    <font>
      <sz val="18"/>
      <name val="Corbel"/>
      <family val="2"/>
      <scheme val="major"/>
    </font>
    <font>
      <b/>
      <sz val="18"/>
      <name val="Corbel"/>
      <family val="2"/>
      <scheme val="major"/>
    </font>
    <font>
      <b/>
      <sz val="30"/>
      <color theme="7" tint="-0.249977111117893"/>
      <name val="Corbel"/>
      <family val="2"/>
      <scheme val="major"/>
    </font>
    <font>
      <b/>
      <sz val="14"/>
      <color theme="0"/>
      <name val="Calibri"/>
      <family val="2"/>
      <scheme val="minor"/>
    </font>
    <font>
      <sz val="11"/>
      <color indexed="64"/>
      <name val="Calibri"/>
      <family val="2"/>
    </font>
    <font>
      <b/>
      <sz val="18"/>
      <color indexed="64"/>
      <name val="Calibri"/>
      <family val="2"/>
    </font>
    <font>
      <sz val="14"/>
      <color indexed="64"/>
      <name val="Calibri"/>
      <family val="2"/>
    </font>
    <font>
      <b/>
      <sz val="14"/>
      <color indexed="64"/>
      <name val="Calibri"/>
      <family val="2"/>
    </font>
    <font>
      <b/>
      <sz val="14"/>
      <color rgb="FF202122"/>
      <name val="Calibri"/>
      <family val="2"/>
    </font>
    <font>
      <sz val="14"/>
      <color rgb="FF202122"/>
      <name val="Calibri"/>
      <family val="2"/>
    </font>
    <font>
      <i/>
      <sz val="14"/>
      <color indexed="64"/>
      <name val="Calibri"/>
      <family val="2"/>
    </font>
    <font>
      <sz val="13"/>
      <color theme="0"/>
      <name val="Corbel"/>
      <family val="2"/>
      <scheme val="major"/>
    </font>
    <font>
      <sz val="14"/>
      <name val="Calibri"/>
      <family val="2"/>
    </font>
    <font>
      <sz val="12"/>
      <color theme="0"/>
      <name val="Calibri"/>
      <family val="2"/>
    </font>
    <font>
      <sz val="12"/>
      <color theme="4" tint="0.79998168889431442"/>
      <name val="Calibri"/>
      <family val="2"/>
    </font>
    <font>
      <sz val="13"/>
      <color theme="0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0"/>
      <name val="Corbel"/>
      <family val="2"/>
      <scheme val="major"/>
    </font>
    <font>
      <b/>
      <sz val="16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6"/>
      <color rgb="FFFF0000"/>
      <name val="Corbel"/>
      <family val="2"/>
      <scheme val="major"/>
    </font>
    <font>
      <b/>
      <sz val="14"/>
      <color rgb="FFFF0000"/>
      <name val="Corbel"/>
      <family val="2"/>
      <scheme val="major"/>
    </font>
  </fonts>
  <fills count="4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7"/>
      </left>
      <right style="hair">
        <color theme="7"/>
      </right>
      <top style="thin">
        <color theme="7"/>
      </top>
      <bottom style="thin">
        <color theme="7"/>
      </bottom>
      <diagonal/>
    </border>
    <border>
      <left style="hair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hair">
        <color theme="7"/>
      </left>
      <right style="hair">
        <color theme="7"/>
      </right>
      <top style="thin">
        <color theme="7"/>
      </top>
      <bottom/>
      <diagonal/>
    </border>
    <border>
      <left style="hair">
        <color theme="7"/>
      </left>
      <right style="hair">
        <color theme="7"/>
      </right>
      <top/>
      <bottom style="thin">
        <color theme="7"/>
      </bottom>
      <diagonal/>
    </border>
    <border>
      <left style="thin">
        <color theme="7"/>
      </left>
      <right style="hair">
        <color theme="7"/>
      </right>
      <top style="thin">
        <color theme="7"/>
      </top>
      <bottom/>
      <diagonal/>
    </border>
    <border>
      <left style="hair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hair">
        <color theme="7"/>
      </right>
      <top/>
      <bottom style="thin">
        <color theme="7"/>
      </bottom>
      <diagonal/>
    </border>
    <border>
      <left style="hair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hair">
        <color theme="7"/>
      </left>
      <right style="hair">
        <color theme="7"/>
      </right>
      <top/>
      <bottom/>
      <diagonal/>
    </border>
    <border>
      <left style="thin">
        <color theme="7"/>
      </left>
      <right style="hair">
        <color theme="7"/>
      </right>
      <top/>
      <bottom/>
      <diagonal/>
    </border>
    <border>
      <left style="hair">
        <color theme="7"/>
      </left>
      <right style="hair">
        <color theme="7"/>
      </right>
      <top/>
      <bottom style="thin">
        <color indexed="64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/>
      <diagonal/>
    </border>
    <border>
      <left style="thin">
        <color theme="7"/>
      </left>
      <right style="hair">
        <color theme="7"/>
      </right>
      <top style="thin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thin">
        <color theme="7"/>
      </top>
      <bottom style="hair">
        <color theme="7"/>
      </bottom>
      <diagonal/>
    </border>
    <border>
      <left style="hair">
        <color theme="7"/>
      </left>
      <right style="thin">
        <color theme="7"/>
      </right>
      <top style="thin">
        <color theme="7"/>
      </top>
      <bottom style="hair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thin">
        <color theme="7"/>
      </right>
      <top style="hair">
        <color theme="7"/>
      </top>
      <bottom style="hair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hair">
        <color theme="7"/>
      </left>
      <right style="thin">
        <color theme="7"/>
      </right>
      <top style="hair">
        <color theme="7"/>
      </top>
      <bottom style="thin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thin">
        <color theme="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thin">
        <color theme="7"/>
      </right>
      <top style="hair">
        <color theme="7"/>
      </top>
      <bottom/>
      <diagonal/>
    </border>
    <border>
      <left style="thin">
        <color theme="7"/>
      </left>
      <right style="hair">
        <color theme="7"/>
      </right>
      <top style="thin">
        <color indexed="64"/>
      </top>
      <bottom style="thin">
        <color indexed="64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indexed="64"/>
      </bottom>
      <diagonal/>
    </border>
    <border>
      <left style="hair">
        <color theme="7"/>
      </left>
      <right style="thin">
        <color theme="7"/>
      </right>
      <top style="hair">
        <color theme="7"/>
      </top>
      <bottom style="thin">
        <color indexed="64"/>
      </bottom>
      <diagonal/>
    </border>
    <border>
      <left style="hair">
        <color theme="7"/>
      </left>
      <right style="thin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thin">
        <color indexed="64"/>
      </bottom>
      <diagonal/>
    </border>
    <border>
      <left style="hair">
        <color theme="7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theme="7"/>
      </left>
      <right style="thin">
        <color theme="7"/>
      </right>
      <top style="thin">
        <color indexed="64"/>
      </top>
      <bottom style="hair">
        <color theme="7"/>
      </bottom>
      <diagonal/>
    </border>
    <border>
      <left style="hair">
        <color theme="7"/>
      </left>
      <right style="thin">
        <color indexed="64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thin">
        <color theme="7"/>
      </left>
      <right style="hair">
        <color theme="7"/>
      </right>
      <top/>
      <bottom style="hair">
        <color theme="7"/>
      </bottom>
      <diagonal/>
    </border>
    <border>
      <left style="thin">
        <color indexed="64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thin">
        <color indexed="64"/>
      </left>
      <right style="hair">
        <color theme="7"/>
      </right>
      <top style="hair">
        <color theme="7"/>
      </top>
      <bottom style="thin">
        <color indexed="64"/>
      </bottom>
      <diagonal/>
    </border>
    <border>
      <left style="thin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thin">
        <color indexed="64"/>
      </bottom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thin">
        <color indexed="64"/>
      </bottom>
      <diagonal/>
    </border>
    <border>
      <left style="thin">
        <color indexed="64"/>
      </left>
      <right style="hair">
        <color theme="7"/>
      </right>
      <top/>
      <bottom style="hair">
        <color theme="7"/>
      </bottom>
      <diagonal/>
    </border>
    <border>
      <left style="thin">
        <color indexed="64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thin">
        <color theme="7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7"/>
      </left>
      <right style="thin">
        <color theme="7"/>
      </right>
      <top/>
      <bottom style="thin">
        <color indexed="64"/>
      </bottom>
      <diagonal/>
    </border>
    <border>
      <left style="hair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hair">
        <color theme="7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7" applyNumberFormat="0" applyAlignment="0" applyProtection="0"/>
    <xf numFmtId="0" fontId="15" fillId="12" borderId="8" applyNumberFormat="0" applyAlignment="0" applyProtection="0"/>
    <xf numFmtId="0" fontId="16" fillId="12" borderId="7" applyNumberFormat="0" applyAlignment="0" applyProtection="0"/>
    <xf numFmtId="0" fontId="17" fillId="0" borderId="9" applyNumberFormat="0" applyFill="0" applyAlignment="0" applyProtection="0"/>
    <xf numFmtId="0" fontId="18" fillId="13" borderId="10" applyNumberFormat="0" applyAlignment="0" applyProtection="0"/>
    <xf numFmtId="0" fontId="19" fillId="0" borderId="0" applyNumberFormat="0" applyFill="0" applyBorder="0" applyAlignment="0" applyProtection="0"/>
    <xf numFmtId="0" fontId="8" fillId="14" borderId="11" applyNumberFormat="0" applyFont="0" applyAlignment="0" applyProtection="0"/>
    <xf numFmtId="0" fontId="20" fillId="0" borderId="12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0" borderId="0"/>
  </cellStyleXfs>
  <cellXfs count="270">
    <xf numFmtId="0" fontId="0" fillId="0" borderId="0" xfId="0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6" fillId="0" borderId="13" xfId="2" applyFont="1" applyBorder="1" applyAlignment="1">
      <alignment vertical="center" wrapText="1"/>
    </xf>
    <xf numFmtId="0" fontId="25" fillId="0" borderId="13" xfId="0" applyFont="1" applyBorder="1" applyAlignment="1">
      <alignment horizontal="center" vertical="center"/>
    </xf>
    <xf numFmtId="0" fontId="27" fillId="0" borderId="0" xfId="8" applyFont="1" applyAlignment="1">
      <alignment vertical="center"/>
    </xf>
    <xf numFmtId="0" fontId="28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24" fillId="6" borderId="1" xfId="13" applyFont="1" applyAlignment="1">
      <alignment horizontal="center" vertical="center"/>
    </xf>
    <xf numFmtId="0" fontId="22" fillId="2" borderId="4" xfId="14" applyFont="1" applyAlignment="1">
      <alignment horizontal="center" vertical="center"/>
    </xf>
    <xf numFmtId="0" fontId="22" fillId="3" borderId="3" xfId="15" applyFont="1" applyAlignment="1">
      <alignment horizontal="center" vertical="center"/>
    </xf>
    <xf numFmtId="0" fontId="22" fillId="4" borderId="3" xfId="16" applyFont="1" applyAlignment="1">
      <alignment horizontal="center" vertical="center"/>
    </xf>
    <xf numFmtId="0" fontId="22" fillId="5" borderId="3" xfId="17" applyFont="1" applyAlignment="1">
      <alignment horizontal="center" vertical="center"/>
    </xf>
    <xf numFmtId="0" fontId="22" fillId="7" borderId="3" xfId="18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3" fontId="23" fillId="0" borderId="2" xfId="3" applyFont="1" applyAlignment="1">
      <alignment horizontal="center" vertical="center"/>
    </xf>
    <xf numFmtId="9" fontId="29" fillId="0" borderId="14" xfId="6" applyFont="1" applyBorder="1" applyAlignment="1">
      <alignment horizontal="center" vertical="center"/>
    </xf>
    <xf numFmtId="0" fontId="26" fillId="0" borderId="13" xfId="2" applyFont="1" applyBorder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0" fontId="29" fillId="0" borderId="0" xfId="2" applyFont="1" applyAlignment="1">
      <alignment horizontal="left" vertical="center" wrapText="1"/>
    </xf>
    <xf numFmtId="9" fontId="29" fillId="0" borderId="0" xfId="6" applyFont="1" applyAlignment="1">
      <alignment horizontal="center" vertical="center"/>
    </xf>
    <xf numFmtId="0" fontId="23" fillId="6" borderId="5" xfId="7" applyFont="1" applyBorder="1" applyAlignment="1">
      <alignment horizontal="left" vertical="center"/>
    </xf>
    <xf numFmtId="0" fontId="26" fillId="0" borderId="15" xfId="2" applyFont="1" applyBorder="1" applyAlignment="1">
      <alignment horizontal="center" vertical="center" wrapText="1"/>
    </xf>
    <xf numFmtId="0" fontId="26" fillId="0" borderId="22" xfId="2" applyFont="1" applyBorder="1" applyAlignment="1">
      <alignment horizontal="center" vertical="center" wrapText="1"/>
    </xf>
    <xf numFmtId="0" fontId="26" fillId="0" borderId="16" xfId="2" applyFont="1" applyBorder="1" applyAlignment="1">
      <alignment horizontal="center" vertical="center" wrapText="1"/>
    </xf>
    <xf numFmtId="0" fontId="25" fillId="41" borderId="13" xfId="0" applyFont="1" applyFill="1" applyBorder="1" applyAlignment="1">
      <alignment horizontal="center" vertical="center"/>
    </xf>
    <xf numFmtId="0" fontId="26" fillId="0" borderId="15" xfId="2" applyFont="1" applyBorder="1" applyAlignment="1">
      <alignment horizontal="left" vertical="center" wrapText="1"/>
    </xf>
    <xf numFmtId="0" fontId="26" fillId="39" borderId="13" xfId="2" applyFont="1" applyFill="1" applyBorder="1" applyAlignment="1">
      <alignment horizontal="left" vertical="center" wrapText="1"/>
    </xf>
    <xf numFmtId="0" fontId="25" fillId="39" borderId="13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6" fillId="0" borderId="13" xfId="2" applyFont="1" applyFill="1" applyBorder="1" applyAlignment="1">
      <alignment horizontal="left" vertical="center" wrapText="1"/>
    </xf>
    <xf numFmtId="0" fontId="26" fillId="0" borderId="19" xfId="2" applyFont="1" applyBorder="1" applyAlignment="1">
      <alignment vertical="center" wrapText="1"/>
    </xf>
    <xf numFmtId="0" fontId="29" fillId="0" borderId="0" xfId="2" applyFont="1" applyBorder="1" applyAlignment="1">
      <alignment horizontal="left" vertical="center" wrapText="1"/>
    </xf>
    <xf numFmtId="0" fontId="23" fillId="0" borderId="0" xfId="12" applyFont="1" applyAlignment="1">
      <alignment vertical="center"/>
    </xf>
    <xf numFmtId="0" fontId="31" fillId="0" borderId="0" xfId="12" applyFont="1" applyAlignment="1">
      <alignment vertical="center"/>
    </xf>
    <xf numFmtId="0" fontId="26" fillId="0" borderId="16" xfId="2" applyFont="1" applyBorder="1" applyAlignment="1">
      <alignment horizontal="left" vertical="center" wrapText="1"/>
    </xf>
    <xf numFmtId="0" fontId="27" fillId="0" borderId="0" xfId="8" applyFont="1" applyAlignment="1">
      <alignment horizontal="left" vertical="center"/>
    </xf>
    <xf numFmtId="0" fontId="23" fillId="0" borderId="0" xfId="12" applyFont="1" applyAlignment="1">
      <alignment horizontal="left" vertical="center"/>
    </xf>
    <xf numFmtId="0" fontId="26" fillId="0" borderId="29" xfId="2" applyFont="1" applyBorder="1" applyAlignment="1">
      <alignment vertical="center" wrapText="1"/>
    </xf>
    <xf numFmtId="0" fontId="25" fillId="0" borderId="30" xfId="0" applyFont="1" applyBorder="1" applyAlignment="1">
      <alignment horizontal="center" vertical="center"/>
    </xf>
    <xf numFmtId="0" fontId="25" fillId="41" borderId="30" xfId="0" applyFont="1" applyFill="1" applyBorder="1" applyAlignment="1">
      <alignment horizontal="center" vertical="center"/>
    </xf>
    <xf numFmtId="9" fontId="29" fillId="0" borderId="31" xfId="6" applyFont="1" applyBorder="1" applyAlignment="1">
      <alignment horizontal="center" vertical="center"/>
    </xf>
    <xf numFmtId="0" fontId="26" fillId="0" borderId="30" xfId="2" applyFont="1" applyBorder="1" applyAlignment="1">
      <alignment vertical="center" wrapText="1"/>
    </xf>
    <xf numFmtId="0" fontId="26" fillId="0" borderId="30" xfId="2" applyFont="1" applyBorder="1" applyAlignment="1">
      <alignment horizontal="left" vertical="center" wrapText="1"/>
    </xf>
    <xf numFmtId="0" fontId="26" fillId="0" borderId="30" xfId="2" applyFont="1" applyFill="1" applyBorder="1" applyAlignment="1">
      <alignment horizontal="left" vertical="center" wrapText="1"/>
    </xf>
    <xf numFmtId="0" fontId="26" fillId="0" borderId="32" xfId="2" applyFont="1" applyBorder="1" applyAlignment="1">
      <alignment vertical="center" wrapText="1"/>
    </xf>
    <xf numFmtId="0" fontId="26" fillId="0" borderId="33" xfId="2" applyFont="1" applyBorder="1" applyAlignment="1">
      <alignment horizontal="left" vertical="center" wrapText="1"/>
    </xf>
    <xf numFmtId="0" fontId="25" fillId="41" borderId="33" xfId="0" applyFont="1" applyFill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9" fontId="29" fillId="0" borderId="34" xfId="6" applyFont="1" applyBorder="1" applyAlignment="1">
      <alignment horizontal="center" vertical="center"/>
    </xf>
    <xf numFmtId="0" fontId="26" fillId="0" borderId="35" xfId="2" applyFont="1" applyBorder="1" applyAlignment="1">
      <alignment horizontal="center" vertical="center" wrapText="1"/>
    </xf>
    <xf numFmtId="0" fontId="26" fillId="0" borderId="36" xfId="2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6" fillId="0" borderId="30" xfId="2" applyFont="1" applyBorder="1" applyAlignment="1">
      <alignment horizontal="center" vertical="center" wrapText="1"/>
    </xf>
    <xf numFmtId="0" fontId="26" fillId="0" borderId="39" xfId="2" applyFont="1" applyBorder="1" applyAlignment="1">
      <alignment vertical="center" wrapText="1"/>
    </xf>
    <xf numFmtId="0" fontId="26" fillId="0" borderId="35" xfId="2" applyFont="1" applyBorder="1" applyAlignment="1">
      <alignment horizontal="left" vertical="center" wrapText="1"/>
    </xf>
    <xf numFmtId="0" fontId="25" fillId="41" borderId="35" xfId="0" applyFont="1" applyFill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9" fontId="29" fillId="0" borderId="40" xfId="6" applyFont="1" applyBorder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0" borderId="0" xfId="1" applyFont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0" borderId="0" xfId="8" applyFont="1" applyAlignment="1">
      <alignment vertical="center"/>
    </xf>
    <xf numFmtId="9" fontId="29" fillId="39" borderId="14" xfId="6" applyFont="1" applyFill="1" applyBorder="1" applyAlignment="1">
      <alignment horizontal="center" vertical="center"/>
    </xf>
    <xf numFmtId="0" fontId="26" fillId="39" borderId="13" xfId="2" applyFont="1" applyFill="1" applyBorder="1" applyAlignment="1">
      <alignment horizontal="center" vertical="center" wrapText="1"/>
    </xf>
    <xf numFmtId="0" fontId="26" fillId="0" borderId="13" xfId="2" applyFont="1" applyFill="1" applyBorder="1" applyAlignment="1">
      <alignment horizontal="center" vertical="center" wrapText="1"/>
    </xf>
    <xf numFmtId="0" fontId="26" fillId="0" borderId="41" xfId="2" applyFont="1" applyBorder="1" applyAlignment="1">
      <alignment horizontal="center" vertical="center" wrapText="1"/>
    </xf>
    <xf numFmtId="0" fontId="25" fillId="0" borderId="6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0" fontId="22" fillId="0" borderId="6" xfId="5" applyFont="1" applyBorder="1" applyAlignment="1">
      <alignment vertical="center"/>
    </xf>
    <xf numFmtId="0" fontId="22" fillId="0" borderId="0" xfId="5" applyFont="1" applyBorder="1" applyAlignment="1">
      <alignment vertical="center"/>
    </xf>
    <xf numFmtId="0" fontId="26" fillId="0" borderId="36" xfId="2" applyFont="1" applyBorder="1" applyAlignment="1">
      <alignment horizontal="left" vertical="center" wrapText="1"/>
    </xf>
    <xf numFmtId="0" fontId="25" fillId="41" borderId="36" xfId="0" applyFont="1" applyFill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9" fontId="29" fillId="0" borderId="44" xfId="6" applyFont="1" applyBorder="1" applyAlignment="1">
      <alignment horizontal="center" vertical="center"/>
    </xf>
    <xf numFmtId="0" fontId="26" fillId="0" borderId="42" xfId="2" applyFont="1" applyBorder="1" applyAlignment="1">
      <alignment horizontal="left" vertical="center" wrapText="1"/>
    </xf>
    <xf numFmtId="0" fontId="26" fillId="0" borderId="42" xfId="2" applyFont="1" applyBorder="1" applyAlignment="1">
      <alignment vertical="center" wrapText="1"/>
    </xf>
    <xf numFmtId="0" fontId="25" fillId="41" borderId="42" xfId="0" applyFont="1" applyFill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9" fontId="29" fillId="0" borderId="43" xfId="6" applyFont="1" applyBorder="1" applyAlignment="1">
      <alignment horizontal="center" vertical="center"/>
    </xf>
    <xf numFmtId="0" fontId="26" fillId="0" borderId="47" xfId="2" applyFont="1" applyBorder="1" applyAlignment="1">
      <alignment horizontal="left" vertical="center" wrapText="1"/>
    </xf>
    <xf numFmtId="0" fontId="25" fillId="41" borderId="47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9" fontId="29" fillId="0" borderId="48" xfId="6" applyFont="1" applyBorder="1" applyAlignment="1">
      <alignment horizontal="center" vertical="center"/>
    </xf>
    <xf numFmtId="0" fontId="26" fillId="0" borderId="45" xfId="2" applyFont="1" applyBorder="1" applyAlignment="1">
      <alignment horizontal="center" vertical="center" wrapText="1"/>
    </xf>
    <xf numFmtId="0" fontId="26" fillId="0" borderId="45" xfId="2" applyFont="1" applyBorder="1" applyAlignment="1">
      <alignment horizontal="left" vertical="center" wrapText="1"/>
    </xf>
    <xf numFmtId="0" fontId="25" fillId="41" borderId="45" xfId="0" applyFont="1" applyFill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9" fontId="29" fillId="0" borderId="46" xfId="6" applyFont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6" fillId="39" borderId="49" xfId="2" applyFont="1" applyFill="1" applyBorder="1" applyAlignment="1">
      <alignment horizontal="center" vertical="center" wrapText="1"/>
    </xf>
    <xf numFmtId="0" fontId="39" fillId="42" borderId="0" xfId="59" applyFont="1" applyFill="1"/>
    <xf numFmtId="0" fontId="39" fillId="44" borderId="0" xfId="59" applyFont="1" applyFill="1"/>
    <xf numFmtId="0" fontId="40" fillId="42" borderId="0" xfId="59" applyFont="1" applyFill="1"/>
    <xf numFmtId="0" fontId="39" fillId="42" borderId="0" xfId="59" quotePrefix="1" applyFont="1" applyFill="1"/>
    <xf numFmtId="0" fontId="39" fillId="42" borderId="0" xfId="59" applyFont="1" applyFill="1" applyAlignment="1">
      <alignment vertical="center"/>
    </xf>
    <xf numFmtId="0" fontId="41" fillId="42" borderId="50" xfId="59" applyFont="1" applyFill="1" applyBorder="1" applyAlignment="1">
      <alignment horizontal="center" vertical="center" wrapText="1"/>
    </xf>
    <xf numFmtId="0" fontId="41" fillId="42" borderId="50" xfId="59" applyFont="1" applyFill="1" applyBorder="1" applyAlignment="1">
      <alignment horizontal="center" vertical="center"/>
    </xf>
    <xf numFmtId="0" fontId="41" fillId="42" borderId="0" xfId="59" applyFont="1" applyFill="1" applyAlignment="1">
      <alignment horizontal="center" vertical="center"/>
    </xf>
    <xf numFmtId="16" fontId="42" fillId="42" borderId="50" xfId="59" quotePrefix="1" applyNumberFormat="1" applyFont="1" applyFill="1" applyBorder="1" applyAlignment="1">
      <alignment horizontal="center" vertical="center"/>
    </xf>
    <xf numFmtId="0" fontId="42" fillId="42" borderId="50" xfId="59" applyFont="1" applyFill="1" applyBorder="1" applyAlignment="1">
      <alignment horizontal="center" vertical="center"/>
    </xf>
    <xf numFmtId="0" fontId="42" fillId="42" borderId="50" xfId="59" applyFont="1" applyFill="1" applyBorder="1"/>
    <xf numFmtId="0" fontId="42" fillId="42" borderId="0" xfId="59" applyFont="1" applyFill="1" applyAlignment="1">
      <alignment horizontal="center" vertical="center"/>
    </xf>
    <xf numFmtId="0" fontId="43" fillId="42" borderId="0" xfId="59" applyFont="1" applyFill="1"/>
    <xf numFmtId="0" fontId="39" fillId="42" borderId="50" xfId="59" applyFont="1" applyFill="1" applyBorder="1"/>
    <xf numFmtId="0" fontId="40" fillId="42" borderId="50" xfId="59" applyFont="1" applyFill="1" applyBorder="1" applyAlignment="1">
      <alignment horizontal="center"/>
    </xf>
    <xf numFmtId="0" fontId="26" fillId="0" borderId="13" xfId="2" applyFont="1" applyBorder="1" applyAlignment="1">
      <alignment horizontal="center" vertical="center" wrapText="1"/>
    </xf>
    <xf numFmtId="0" fontId="26" fillId="39" borderId="22" xfId="2" applyFont="1" applyFill="1" applyBorder="1" applyAlignment="1">
      <alignment horizontal="center" vertical="center" wrapText="1"/>
    </xf>
    <xf numFmtId="0" fontId="26" fillId="0" borderId="42" xfId="2" applyFont="1" applyBorder="1" applyAlignment="1">
      <alignment horizontal="center" vertical="center" wrapText="1"/>
    </xf>
    <xf numFmtId="0" fontId="26" fillId="39" borderId="22" xfId="2" applyFont="1" applyFill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/>
    </xf>
    <xf numFmtId="0" fontId="26" fillId="0" borderId="15" xfId="2" applyFont="1" applyFill="1" applyBorder="1" applyAlignment="1">
      <alignment horizontal="center" vertical="center" wrapText="1"/>
    </xf>
    <xf numFmtId="0" fontId="26" fillId="0" borderId="16" xfId="2" applyFont="1" applyFill="1" applyBorder="1" applyAlignment="1">
      <alignment horizontal="center" vertical="center" wrapText="1"/>
    </xf>
    <xf numFmtId="0" fontId="26" fillId="39" borderId="45" xfId="2" applyFont="1" applyFill="1" applyBorder="1" applyAlignment="1">
      <alignment horizontal="center" vertical="center" wrapText="1"/>
    </xf>
    <xf numFmtId="0" fontId="25" fillId="0" borderId="30" xfId="0" applyFont="1" applyBorder="1" applyAlignment="1">
      <alignment vertical="center"/>
    </xf>
    <xf numFmtId="0" fontId="45" fillId="0" borderId="30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/>
    </xf>
    <xf numFmtId="0" fontId="46" fillId="0" borderId="30" xfId="0" applyFont="1" applyFill="1" applyBorder="1" applyAlignment="1">
      <alignment horizontal="center" vertical="center"/>
    </xf>
    <xf numFmtId="0" fontId="47" fillId="41" borderId="30" xfId="0" applyFont="1" applyFill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0" fontId="25" fillId="0" borderId="42" xfId="0" applyFont="1" applyBorder="1" applyAlignment="1">
      <alignment vertical="center"/>
    </xf>
    <xf numFmtId="0" fontId="46" fillId="0" borderId="47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26" fillId="39" borderId="52" xfId="2" applyFont="1" applyFill="1" applyBorder="1" applyAlignment="1">
      <alignment horizontal="center" vertical="center" wrapText="1"/>
    </xf>
    <xf numFmtId="0" fontId="26" fillId="39" borderId="36" xfId="2" applyFont="1" applyFill="1" applyBorder="1" applyAlignment="1">
      <alignment horizontal="center" vertical="center" wrapText="1"/>
    </xf>
    <xf numFmtId="0" fontId="26" fillId="39" borderId="36" xfId="2" applyFont="1" applyFill="1" applyBorder="1" applyAlignment="1">
      <alignment horizontal="left" vertical="center" wrapText="1"/>
    </xf>
    <xf numFmtId="0" fontId="25" fillId="39" borderId="36" xfId="0" applyFont="1" applyFill="1" applyBorder="1" applyAlignment="1">
      <alignment horizontal="center" vertical="center"/>
    </xf>
    <xf numFmtId="0" fontId="46" fillId="39" borderId="36" xfId="0" applyFont="1" applyFill="1" applyBorder="1" applyAlignment="1">
      <alignment horizontal="center" vertical="center"/>
    </xf>
    <xf numFmtId="9" fontId="29" fillId="39" borderId="44" xfId="6" applyFont="1" applyFill="1" applyBorder="1" applyAlignment="1">
      <alignment horizontal="center" vertical="center"/>
    </xf>
    <xf numFmtId="0" fontId="47" fillId="41" borderId="36" xfId="0" applyFont="1" applyFill="1" applyBorder="1" applyAlignment="1">
      <alignment horizontal="center" vertical="center"/>
    </xf>
    <xf numFmtId="0" fontId="47" fillId="41" borderId="42" xfId="0" applyFont="1" applyFill="1" applyBorder="1" applyAlignment="1">
      <alignment horizontal="center" vertical="center"/>
    </xf>
    <xf numFmtId="0" fontId="25" fillId="41" borderId="16" xfId="0" applyFont="1" applyFill="1" applyBorder="1" applyAlignment="1">
      <alignment horizontal="center" vertical="center"/>
    </xf>
    <xf numFmtId="9" fontId="29" fillId="0" borderId="20" xfId="6" applyFont="1" applyBorder="1" applyAlignment="1">
      <alignment horizontal="center" vertical="center"/>
    </xf>
    <xf numFmtId="0" fontId="26" fillId="0" borderId="23" xfId="2" applyFont="1" applyBorder="1" applyAlignment="1">
      <alignment vertical="center" wrapText="1"/>
    </xf>
    <xf numFmtId="16" fontId="22" fillId="0" borderId="0" xfId="0" applyNumberFormat="1" applyFont="1" applyAlignment="1">
      <alignment horizontal="center" vertical="center"/>
    </xf>
    <xf numFmtId="0" fontId="26" fillId="0" borderId="13" xfId="2" applyFont="1" applyFill="1" applyBorder="1" applyAlignment="1">
      <alignment vertical="center" wrapText="1"/>
    </xf>
    <xf numFmtId="0" fontId="26" fillId="0" borderId="24" xfId="2" applyFont="1" applyBorder="1" applyAlignment="1">
      <alignment horizontal="left" vertical="center" wrapText="1"/>
    </xf>
    <xf numFmtId="0" fontId="26" fillId="39" borderId="15" xfId="2" applyFont="1" applyFill="1" applyBorder="1" applyAlignment="1">
      <alignment horizontal="center" vertical="center" wrapText="1"/>
    </xf>
    <xf numFmtId="0" fontId="26" fillId="39" borderId="15" xfId="2" applyFont="1" applyFill="1" applyBorder="1" applyAlignment="1">
      <alignment horizontal="left" vertical="center" wrapText="1"/>
    </xf>
    <xf numFmtId="0" fontId="25" fillId="39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9" fontId="29" fillId="39" borderId="18" xfId="6" applyFont="1" applyFill="1" applyBorder="1" applyAlignment="1">
      <alignment horizontal="center" vertical="center"/>
    </xf>
    <xf numFmtId="0" fontId="26" fillId="0" borderId="62" xfId="2" applyFont="1" applyBorder="1" applyAlignment="1">
      <alignment horizontal="center" vertical="center" wrapText="1"/>
    </xf>
    <xf numFmtId="0" fontId="26" fillId="0" borderId="63" xfId="2" applyFont="1" applyBorder="1" applyAlignment="1">
      <alignment horizontal="left" vertical="center" wrapText="1"/>
    </xf>
    <xf numFmtId="0" fontId="25" fillId="0" borderId="63" xfId="0" applyFont="1" applyFill="1" applyBorder="1" applyAlignment="1">
      <alignment horizontal="center" vertical="center"/>
    </xf>
    <xf numFmtId="0" fontId="26" fillId="0" borderId="65" xfId="2" quotePrefix="1" applyFont="1" applyBorder="1" applyAlignment="1">
      <alignment horizontal="left" vertical="center" wrapText="1"/>
    </xf>
    <xf numFmtId="0" fontId="26" fillId="0" borderId="22" xfId="2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center" vertical="center"/>
    </xf>
    <xf numFmtId="9" fontId="29" fillId="0" borderId="61" xfId="6" applyFont="1" applyFill="1" applyBorder="1" applyAlignment="1">
      <alignment horizontal="center" vertical="center"/>
    </xf>
    <xf numFmtId="0" fontId="48" fillId="46" borderId="22" xfId="2" applyFont="1" applyFill="1" applyBorder="1" applyAlignment="1">
      <alignment horizontal="center" vertical="center" wrapText="1"/>
    </xf>
    <xf numFmtId="0" fontId="25" fillId="41" borderId="24" xfId="0" applyFont="1" applyFill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9" fontId="29" fillId="0" borderId="66" xfId="6" applyFont="1" applyBorder="1" applyAlignment="1">
      <alignment horizontal="center" vertical="center"/>
    </xf>
    <xf numFmtId="0" fontId="26" fillId="39" borderId="0" xfId="2" applyFont="1" applyFill="1" applyAlignment="1">
      <alignment horizontal="left" vertical="center" wrapText="1"/>
    </xf>
    <xf numFmtId="0" fontId="26" fillId="0" borderId="22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left" vertical="center" wrapText="1"/>
    </xf>
    <xf numFmtId="0" fontId="26" fillId="0" borderId="42" xfId="2" applyFont="1" applyBorder="1" applyAlignment="1">
      <alignment horizontal="left" vertical="center" wrapText="1"/>
    </xf>
    <xf numFmtId="0" fontId="26" fillId="0" borderId="47" xfId="2" applyFont="1" applyBorder="1" applyAlignment="1">
      <alignment horizontal="left" vertical="center" wrapText="1"/>
    </xf>
    <xf numFmtId="0" fontId="26" fillId="0" borderId="15" xfId="2" applyFont="1" applyBorder="1" applyAlignment="1">
      <alignment horizontal="left" vertical="center" wrapText="1"/>
    </xf>
    <xf numFmtId="0" fontId="26" fillId="0" borderId="22" xfId="2" applyFont="1" applyBorder="1" applyAlignment="1">
      <alignment horizontal="left" vertical="center" wrapText="1"/>
    </xf>
    <xf numFmtId="0" fontId="26" fillId="0" borderId="16" xfId="2" applyFont="1" applyBorder="1" applyAlignment="1">
      <alignment horizontal="left" vertical="center" wrapText="1"/>
    </xf>
    <xf numFmtId="0" fontId="26" fillId="0" borderId="15" xfId="2" applyFont="1" applyFill="1" applyBorder="1" applyAlignment="1">
      <alignment horizontal="left" vertical="center" wrapText="1"/>
    </xf>
    <xf numFmtId="0" fontId="26" fillId="0" borderId="22" xfId="2" applyFont="1" applyFill="1" applyBorder="1" applyAlignment="1">
      <alignment horizontal="left" vertical="center" wrapText="1"/>
    </xf>
    <xf numFmtId="0" fontId="26" fillId="0" borderId="36" xfId="2" applyFont="1" applyBorder="1" applyAlignment="1">
      <alignment horizontal="left" vertical="center" wrapText="1"/>
    </xf>
    <xf numFmtId="0" fontId="25" fillId="39" borderId="45" xfId="0" applyFont="1" applyFill="1" applyBorder="1" applyAlignment="1">
      <alignment horizontal="center" vertical="center"/>
    </xf>
    <xf numFmtId="9" fontId="29" fillId="39" borderId="46" xfId="6" applyFont="1" applyFill="1" applyBorder="1" applyAlignment="1">
      <alignment horizontal="center" vertical="center"/>
    </xf>
    <xf numFmtId="0" fontId="26" fillId="0" borderId="36" xfId="2" applyFont="1" applyFill="1" applyBorder="1" applyAlignment="1">
      <alignment horizontal="center" vertical="center" wrapText="1"/>
    </xf>
    <xf numFmtId="0" fontId="26" fillId="0" borderId="36" xfId="2" applyFont="1" applyFill="1" applyBorder="1" applyAlignment="1">
      <alignment horizontal="left" vertical="center" wrapText="1"/>
    </xf>
    <xf numFmtId="0" fontId="25" fillId="0" borderId="36" xfId="0" applyFont="1" applyFill="1" applyBorder="1" applyAlignment="1">
      <alignment horizontal="center" vertical="center"/>
    </xf>
    <xf numFmtId="9" fontId="29" fillId="0" borderId="44" xfId="6" applyFont="1" applyFill="1" applyBorder="1" applyAlignment="1">
      <alignment horizontal="center" vertical="center"/>
    </xf>
    <xf numFmtId="0" fontId="26" fillId="0" borderId="45" xfId="2" applyFont="1" applyFill="1" applyBorder="1" applyAlignment="1">
      <alignment horizontal="center" vertical="center" wrapText="1"/>
    </xf>
    <xf numFmtId="0" fontId="48" fillId="46" borderId="45" xfId="2" applyFont="1" applyFill="1" applyBorder="1" applyAlignment="1">
      <alignment horizontal="center" vertical="center" wrapText="1"/>
    </xf>
    <xf numFmtId="0" fontId="26" fillId="0" borderId="22" xfId="2" applyFont="1" applyFill="1" applyBorder="1" applyAlignment="1">
      <alignment horizontal="center" vertical="center" wrapText="1"/>
    </xf>
    <xf numFmtId="0" fontId="26" fillId="0" borderId="67" xfId="2" applyFont="1" applyFill="1" applyBorder="1" applyAlignment="1">
      <alignment horizontal="center" vertical="center" wrapText="1"/>
    </xf>
    <xf numFmtId="9" fontId="44" fillId="46" borderId="14" xfId="6" applyFont="1" applyFill="1" applyBorder="1" applyAlignment="1">
      <alignment horizontal="center" vertical="center" wrapText="1"/>
    </xf>
    <xf numFmtId="0" fontId="26" fillId="0" borderId="63" xfId="2" applyFont="1" applyFill="1" applyBorder="1" applyAlignment="1">
      <alignment horizontal="center" vertical="center" wrapText="1"/>
    </xf>
    <xf numFmtId="0" fontId="26" fillId="0" borderId="63" xfId="2" applyFont="1" applyFill="1" applyBorder="1" applyAlignment="1">
      <alignment horizontal="left" vertical="center" wrapText="1"/>
    </xf>
    <xf numFmtId="9" fontId="29" fillId="0" borderId="64" xfId="6" applyFont="1" applyFill="1" applyBorder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0" fillId="0" borderId="50" xfId="0" applyBorder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26" fillId="39" borderId="45" xfId="2" applyFont="1" applyFill="1" applyBorder="1" applyAlignment="1">
      <alignment horizontal="left" vertical="center" wrapText="1"/>
    </xf>
    <xf numFmtId="14" fontId="29" fillId="0" borderId="0" xfId="6" applyNumberFormat="1" applyFont="1" applyAlignment="1">
      <alignment horizontal="center" vertical="center"/>
    </xf>
    <xf numFmtId="14" fontId="33" fillId="0" borderId="0" xfId="1" applyNumberFormat="1" applyFont="1" applyAlignment="1">
      <alignment horizontal="center" vertical="center"/>
    </xf>
    <xf numFmtId="14" fontId="50" fillId="47" borderId="0" xfId="0" applyNumberFormat="1" applyFont="1" applyFill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25" fillId="41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9" fontId="29" fillId="0" borderId="18" xfId="6" applyFont="1" applyBorder="1" applyAlignment="1">
      <alignment horizontal="center" vertical="center"/>
    </xf>
    <xf numFmtId="9" fontId="29" fillId="0" borderId="67" xfId="6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8" fillId="46" borderId="69" xfId="2" applyFont="1" applyFill="1" applyBorder="1" applyAlignment="1">
      <alignment horizontal="center" vertical="center" wrapText="1"/>
    </xf>
    <xf numFmtId="0" fontId="48" fillId="46" borderId="68" xfId="2" applyFont="1" applyFill="1" applyBorder="1" applyAlignment="1">
      <alignment vertical="center" wrapText="1"/>
    </xf>
    <xf numFmtId="0" fontId="0" fillId="0" borderId="50" xfId="0" quotePrefix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14" fontId="51" fillId="0" borderId="0" xfId="1" applyNumberFormat="1" applyFont="1" applyAlignment="1">
      <alignment horizontal="center" vertical="center"/>
    </xf>
    <xf numFmtId="0" fontId="39" fillId="42" borderId="50" xfId="59" applyFont="1" applyFill="1" applyBorder="1" applyAlignment="1">
      <alignment wrapText="1"/>
    </xf>
    <xf numFmtId="0" fontId="42" fillId="42" borderId="50" xfId="59" applyFont="1" applyFill="1" applyBorder="1" applyAlignment="1">
      <alignment horizontal="center"/>
    </xf>
    <xf numFmtId="14" fontId="52" fillId="0" borderId="0" xfId="0" applyNumberFormat="1" applyFont="1" applyAlignment="1">
      <alignment horizontal="center" vertical="center"/>
    </xf>
    <xf numFmtId="14" fontId="52" fillId="42" borderId="0" xfId="0" applyNumberFormat="1" applyFont="1" applyFill="1" applyAlignment="1">
      <alignment horizontal="center" vertical="center"/>
    </xf>
    <xf numFmtId="14" fontId="53" fillId="0" borderId="0" xfId="0" applyNumberFormat="1" applyFont="1" applyAlignment="1">
      <alignment horizontal="center" vertical="center"/>
    </xf>
    <xf numFmtId="14" fontId="54" fillId="0" borderId="0" xfId="0" applyNumberFormat="1" applyFont="1" applyAlignment="1">
      <alignment horizontal="center" vertical="center"/>
    </xf>
    <xf numFmtId="0" fontId="26" fillId="0" borderId="36" xfId="2" applyFont="1" applyBorder="1" applyAlignment="1">
      <alignment horizontal="left" vertical="center" wrapText="1"/>
    </xf>
    <xf numFmtId="0" fontId="38" fillId="42" borderId="0" xfId="59" applyFont="1" applyFill="1" applyAlignment="1">
      <alignment horizontal="center"/>
    </xf>
    <xf numFmtId="0" fontId="30" fillId="40" borderId="27" xfId="10" applyFont="1" applyFill="1" applyBorder="1" applyAlignment="1">
      <alignment horizontal="center" vertical="center" wrapText="1"/>
    </xf>
    <xf numFmtId="0" fontId="30" fillId="40" borderId="30" xfId="10" applyFont="1" applyFill="1" applyBorder="1" applyAlignment="1">
      <alignment horizontal="center" vertical="center" wrapText="1"/>
    </xf>
    <xf numFmtId="0" fontId="30" fillId="40" borderId="28" xfId="10" applyFont="1" applyFill="1" applyBorder="1" applyAlignment="1">
      <alignment horizontal="center" vertical="center"/>
    </xf>
    <xf numFmtId="0" fontId="30" fillId="40" borderId="31" xfId="10" applyFont="1" applyFill="1" applyBorder="1" applyAlignment="1">
      <alignment horizontal="center" vertical="center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6" fillId="0" borderId="25" xfId="2" applyFont="1" applyBorder="1" applyAlignment="1">
      <alignment horizontal="center" vertical="center" wrapText="1"/>
    </xf>
    <xf numFmtId="0" fontId="26" fillId="0" borderId="22" xfId="2" applyFont="1" applyBorder="1" applyAlignment="1">
      <alignment horizontal="center" vertical="center" wrapText="1"/>
    </xf>
    <xf numFmtId="0" fontId="26" fillId="0" borderId="24" xfId="2" applyFont="1" applyBorder="1" applyAlignment="1">
      <alignment horizontal="center" vertical="center" wrapText="1"/>
    </xf>
    <xf numFmtId="0" fontId="36" fillId="43" borderId="21" xfId="11" applyFont="1" applyFill="1" applyBorder="1" applyAlignment="1">
      <alignment horizontal="center" vertical="center"/>
    </xf>
    <xf numFmtId="0" fontId="36" fillId="43" borderId="0" xfId="11" applyFont="1" applyFill="1" applyBorder="1" applyAlignment="1">
      <alignment horizontal="center" vertical="center"/>
    </xf>
    <xf numFmtId="0" fontId="30" fillId="40" borderId="26" xfId="9" applyFont="1" applyFill="1" applyBorder="1" applyAlignment="1">
      <alignment horizontal="center" vertical="center"/>
    </xf>
    <xf numFmtId="0" fontId="30" fillId="40" borderId="29" xfId="9" applyFont="1" applyFill="1" applyBorder="1" applyAlignment="1">
      <alignment horizontal="center" vertical="center"/>
    </xf>
    <xf numFmtId="0" fontId="30" fillId="40" borderId="27" xfId="9" applyFont="1" applyFill="1" applyBorder="1" applyAlignment="1">
      <alignment horizontal="center" vertical="center"/>
    </xf>
    <xf numFmtId="0" fontId="30" fillId="40" borderId="30" xfId="9" applyFont="1" applyFill="1" applyBorder="1" applyAlignment="1">
      <alignment horizontal="center" vertical="center"/>
    </xf>
    <xf numFmtId="0" fontId="26" fillId="0" borderId="30" xfId="2" applyFont="1" applyBorder="1" applyAlignment="1">
      <alignment horizontal="left" vertical="center" wrapText="1"/>
    </xf>
    <xf numFmtId="0" fontId="26" fillId="0" borderId="35" xfId="2" applyFont="1" applyBorder="1" applyAlignment="1">
      <alignment horizontal="center" vertical="center" wrapText="1"/>
    </xf>
    <xf numFmtId="0" fontId="26" fillId="0" borderId="30" xfId="2" applyFont="1" applyBorder="1" applyAlignment="1">
      <alignment vertical="center" wrapText="1"/>
    </xf>
    <xf numFmtId="0" fontId="26" fillId="0" borderId="42" xfId="2" applyFont="1" applyBorder="1" applyAlignment="1">
      <alignment horizontal="left" vertical="center" wrapText="1"/>
    </xf>
    <xf numFmtId="0" fontId="26" fillId="0" borderId="47" xfId="2" applyFont="1" applyBorder="1" applyAlignment="1">
      <alignment horizontal="left" vertical="center" wrapText="1"/>
    </xf>
    <xf numFmtId="0" fontId="26" fillId="0" borderId="15" xfId="2" applyFont="1" applyBorder="1" applyAlignment="1">
      <alignment vertical="center" wrapText="1"/>
    </xf>
    <xf numFmtId="0" fontId="26" fillId="0" borderId="16" xfId="2" applyFont="1" applyBorder="1" applyAlignment="1">
      <alignment vertical="center" wrapText="1"/>
    </xf>
    <xf numFmtId="0" fontId="26" fillId="0" borderId="15" xfId="2" applyFont="1" applyFill="1" applyBorder="1" applyAlignment="1">
      <alignment horizontal="left" vertical="center" wrapText="1"/>
    </xf>
    <xf numFmtId="0" fontId="26" fillId="0" borderId="22" xfId="2" applyFont="1" applyFill="1" applyBorder="1" applyAlignment="1">
      <alignment horizontal="left" vertical="center" wrapText="1"/>
    </xf>
    <xf numFmtId="0" fontId="26" fillId="0" borderId="15" xfId="2" applyFont="1" applyBorder="1" applyAlignment="1">
      <alignment horizontal="left" vertical="center" wrapText="1"/>
    </xf>
    <xf numFmtId="0" fontId="26" fillId="0" borderId="22" xfId="2" applyFont="1" applyBorder="1" applyAlignment="1">
      <alignment horizontal="left" vertical="center" wrapText="1"/>
    </xf>
    <xf numFmtId="0" fontId="26" fillId="0" borderId="17" xfId="2" applyFont="1" applyBorder="1" applyAlignment="1">
      <alignment horizontal="center" vertical="center" wrapText="1"/>
    </xf>
    <xf numFmtId="0" fontId="26" fillId="0" borderId="23" xfId="2" applyFont="1" applyBorder="1" applyAlignment="1">
      <alignment horizontal="center" vertical="center" wrapText="1"/>
    </xf>
    <xf numFmtId="0" fontId="26" fillId="0" borderId="19" xfId="2" applyFont="1" applyBorder="1" applyAlignment="1">
      <alignment horizontal="center" vertical="center" wrapText="1"/>
    </xf>
    <xf numFmtId="0" fontId="30" fillId="40" borderId="17" xfId="9" applyFont="1" applyFill="1" applyBorder="1" applyAlignment="1">
      <alignment horizontal="center" vertical="center"/>
    </xf>
    <xf numFmtId="0" fontId="30" fillId="40" borderId="19" xfId="9" applyFont="1" applyFill="1" applyBorder="1" applyAlignment="1">
      <alignment horizontal="center" vertical="center"/>
    </xf>
    <xf numFmtId="0" fontId="30" fillId="40" borderId="15" xfId="9" applyFont="1" applyFill="1" applyBorder="1" applyAlignment="1">
      <alignment horizontal="center" vertical="center"/>
    </xf>
    <xf numFmtId="0" fontId="30" fillId="40" borderId="16" xfId="9" applyFont="1" applyFill="1" applyBorder="1" applyAlignment="1">
      <alignment horizontal="center" vertical="center"/>
    </xf>
    <xf numFmtId="0" fontId="26" fillId="0" borderId="16" xfId="2" applyFont="1" applyBorder="1" applyAlignment="1">
      <alignment horizontal="left" vertical="center" wrapText="1"/>
    </xf>
    <xf numFmtId="0" fontId="26" fillId="0" borderId="16" xfId="2" applyFont="1" applyFill="1" applyBorder="1" applyAlignment="1">
      <alignment horizontal="left" vertical="center" wrapText="1"/>
    </xf>
    <xf numFmtId="0" fontId="30" fillId="40" borderId="15" xfId="10" applyFont="1" applyFill="1" applyBorder="1" applyAlignment="1">
      <alignment horizontal="center" vertical="center" wrapText="1"/>
    </xf>
    <xf numFmtId="0" fontId="30" fillId="40" borderId="16" xfId="10" applyFont="1" applyFill="1" applyBorder="1" applyAlignment="1">
      <alignment horizontal="center" vertical="center" wrapText="1"/>
    </xf>
    <xf numFmtId="0" fontId="30" fillId="40" borderId="18" xfId="10" applyFont="1" applyFill="1" applyBorder="1" applyAlignment="1">
      <alignment horizontal="center" vertical="center"/>
    </xf>
    <xf numFmtId="0" fontId="30" fillId="40" borderId="20" xfId="10" applyFont="1" applyFill="1" applyBorder="1" applyAlignment="1">
      <alignment horizontal="center" vertical="center"/>
    </xf>
    <xf numFmtId="0" fontId="26" fillId="0" borderId="29" xfId="2" applyFont="1" applyBorder="1" applyAlignment="1">
      <alignment horizontal="center" vertical="center" wrapText="1"/>
    </xf>
    <xf numFmtId="0" fontId="26" fillId="0" borderId="56" xfId="2" applyFont="1" applyBorder="1" applyAlignment="1">
      <alignment horizontal="center" vertical="center" wrapText="1"/>
    </xf>
    <xf numFmtId="0" fontId="30" fillId="40" borderId="27" xfId="9" applyFont="1" applyFill="1" applyBorder="1" applyAlignment="1">
      <alignment horizontal="center" vertical="center" wrapText="1"/>
    </xf>
    <xf numFmtId="0" fontId="30" fillId="40" borderId="30" xfId="9" applyFont="1" applyFill="1" applyBorder="1" applyAlignment="1">
      <alignment horizontal="center" vertical="center" wrapText="1"/>
    </xf>
    <xf numFmtId="0" fontId="26" fillId="0" borderId="57" xfId="2" applyFont="1" applyBorder="1" applyAlignment="1">
      <alignment horizontal="center" vertical="center" wrapText="1"/>
    </xf>
    <xf numFmtId="0" fontId="26" fillId="0" borderId="51" xfId="2" applyFont="1" applyBorder="1" applyAlignment="1">
      <alignment horizontal="center" vertical="center" wrapText="1"/>
    </xf>
    <xf numFmtId="0" fontId="26" fillId="0" borderId="58" xfId="2" applyFont="1" applyBorder="1" applyAlignment="1">
      <alignment horizontal="center" vertical="center" wrapText="1"/>
    </xf>
    <xf numFmtId="0" fontId="26" fillId="0" borderId="59" xfId="2" applyFont="1" applyBorder="1" applyAlignment="1">
      <alignment horizontal="center" vertical="center" wrapText="1"/>
    </xf>
    <xf numFmtId="0" fontId="26" fillId="0" borderId="60" xfId="2" applyFont="1" applyBorder="1" applyAlignment="1">
      <alignment horizontal="center" vertical="center" wrapText="1"/>
    </xf>
    <xf numFmtId="0" fontId="26" fillId="0" borderId="54" xfId="2" applyFont="1" applyBorder="1" applyAlignment="1">
      <alignment horizontal="center" vertical="center" wrapText="1"/>
    </xf>
    <xf numFmtId="0" fontId="26" fillId="0" borderId="50" xfId="2" applyFont="1" applyBorder="1" applyAlignment="1">
      <alignment horizontal="center" vertical="center" wrapText="1"/>
    </xf>
    <xf numFmtId="0" fontId="26" fillId="0" borderId="39" xfId="2" applyFont="1" applyBorder="1" applyAlignment="1">
      <alignment horizontal="center" vertical="center" wrapText="1"/>
    </xf>
    <xf numFmtId="0" fontId="26" fillId="0" borderId="53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42" xfId="2" applyFont="1" applyBorder="1" applyAlignment="1">
      <alignment horizontal="center" vertical="center" wrapText="1"/>
    </xf>
    <xf numFmtId="0" fontId="26" fillId="0" borderId="55" xfId="2" applyFont="1" applyBorder="1" applyAlignment="1">
      <alignment horizontal="center" vertical="center" wrapText="1"/>
    </xf>
    <xf numFmtId="0" fontId="26" fillId="0" borderId="36" xfId="2" applyFont="1" applyBorder="1" applyAlignment="1">
      <alignment horizontal="left" vertical="center" wrapText="1"/>
    </xf>
    <xf numFmtId="0" fontId="26" fillId="45" borderId="29" xfId="2" applyFont="1" applyFill="1" applyBorder="1" applyAlignment="1">
      <alignment horizontal="center" vertical="center" wrapText="1"/>
    </xf>
    <xf numFmtId="0" fontId="26" fillId="45" borderId="39" xfId="2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</cellXfs>
  <cellStyles count="60">
    <cellStyle name="% hoàn thành" xfId="16"/>
    <cellStyle name="% hoàn thành (ngoài kế hoạch) chú giải" xfId="18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Check Cell" xfId="31" builtinId="23" customBuiltin="1"/>
    <cellStyle name="Chú giải kế hoạch" xfId="14"/>
    <cellStyle name="Chú giải thực tế" xfId="15"/>
    <cellStyle name="Chú giải thực tế (ngoài kế hoạch)" xfId="17"/>
    <cellStyle name="Đầu đề Dự án" xfId="4"/>
    <cellStyle name="Đầu đề Thời gian" xfId="3"/>
    <cellStyle name="Điều khiển Tô sáng Thời gian" xfId="7"/>
    <cellStyle name="Explanatory Text" xfId="12" builtinId="53" customBuiltin="1"/>
    <cellStyle name="Good" xfId="24" builtinId="26" customBuiltin="1"/>
    <cellStyle name="Giá trị Thời gian" xfId="13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oạt động" xfId="2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rmal 4" xfId="59"/>
    <cellStyle name="Note" xfId="33" builtinId="10" customBuiltin="1"/>
    <cellStyle name="Nhãn" xfId="5"/>
    <cellStyle name="Output" xfId="28" builtinId="21" customBuiltin="1"/>
    <cellStyle name="Percent" xfId="23" builtinId="5" customBuiltin="1"/>
    <cellStyle name="Phần trăm Hoàn thành" xfId="6"/>
    <cellStyle name="Title" xfId="8" builtinId="15" customBuiltin="1"/>
    <cellStyle name="Total" xfId="34" builtinId="25" customBuiltin="1"/>
    <cellStyle name="Warning Text" xfId="32" builtinId="11" customBuiltin="1"/>
  </cellStyles>
  <dxfs count="52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39688</xdr:colOff>
      <xdr:row>11</xdr:row>
      <xdr:rowOff>39687</xdr:rowOff>
    </xdr:from>
    <xdr:to>
      <xdr:col>27</xdr:col>
      <xdr:colOff>39688</xdr:colOff>
      <xdr:row>13</xdr:row>
      <xdr:rowOff>13229</xdr:rowOff>
    </xdr:to>
    <xdr:sp macro="" textlink="">
      <xdr:nvSpPr>
        <xdr:cNvPr id="3" name="Line Callout 1 2"/>
        <xdr:cNvSpPr/>
      </xdr:nvSpPr>
      <xdr:spPr>
        <a:xfrm>
          <a:off x="12580938" y="5027083"/>
          <a:ext cx="1905000" cy="833438"/>
        </a:xfrm>
        <a:prstGeom prst="borderCallout1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Check point lần</a:t>
          </a:r>
          <a:r>
            <a:rPr lang="en-US" sz="1800" b="1" baseline="0"/>
            <a:t> 1. </a:t>
          </a:r>
        </a:p>
        <a:p>
          <a:pPr algn="l"/>
          <a:r>
            <a:rPr lang="en-US" sz="1800" b="1" baseline="0"/>
            <a:t>17/09/2020</a:t>
          </a:r>
          <a:endParaRPr lang="en-US" sz="1800" b="1"/>
        </a:p>
      </xdr:txBody>
    </xdr:sp>
    <xdr:clientData/>
  </xdr:twoCellAnchor>
  <xdr:twoCellAnchor>
    <xdr:from>
      <xdr:col>28</xdr:col>
      <xdr:colOff>178860</xdr:colOff>
      <xdr:row>18</xdr:row>
      <xdr:rowOff>165628</xdr:rowOff>
    </xdr:from>
    <xdr:to>
      <xdr:col>35</xdr:col>
      <xdr:colOff>119064</xdr:colOff>
      <xdr:row>21</xdr:row>
      <xdr:rowOff>139171</xdr:rowOff>
    </xdr:to>
    <xdr:sp macro="" textlink="">
      <xdr:nvSpPr>
        <xdr:cNvPr id="4" name="Line Callout 1 3"/>
        <xdr:cNvSpPr/>
      </xdr:nvSpPr>
      <xdr:spPr>
        <a:xfrm>
          <a:off x="14850006" y="7745941"/>
          <a:ext cx="2070100" cy="833438"/>
        </a:xfrm>
        <a:prstGeom prst="borderCallout1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Check point lần</a:t>
          </a:r>
          <a:r>
            <a:rPr lang="en-US" sz="2000" b="1" baseline="0"/>
            <a:t> 2. </a:t>
          </a:r>
        </a:p>
        <a:p>
          <a:pPr algn="l"/>
          <a:r>
            <a:rPr lang="en-US" sz="2000" b="1" baseline="0"/>
            <a:t>17/11/2020</a:t>
          </a:r>
          <a:endParaRPr lang="en-US" sz="2000" b="1"/>
        </a:p>
      </xdr:txBody>
    </xdr:sp>
    <xdr:clientData/>
  </xdr:twoCellAnchor>
  <xdr:twoCellAnchor>
    <xdr:from>
      <xdr:col>39</xdr:col>
      <xdr:colOff>66675</xdr:colOff>
      <xdr:row>30</xdr:row>
      <xdr:rowOff>278340</xdr:rowOff>
    </xdr:from>
    <xdr:to>
      <xdr:col>50</xdr:col>
      <xdr:colOff>53445</xdr:colOff>
      <xdr:row>31</xdr:row>
      <xdr:rowOff>146049</xdr:rowOff>
    </xdr:to>
    <xdr:sp macro="" textlink="">
      <xdr:nvSpPr>
        <xdr:cNvPr id="5" name="Line Callout 1 4"/>
        <xdr:cNvSpPr/>
      </xdr:nvSpPr>
      <xdr:spPr>
        <a:xfrm>
          <a:off x="17767300" y="12621153"/>
          <a:ext cx="3545416" cy="833438"/>
        </a:xfrm>
        <a:prstGeom prst="borderCallout1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Ranking</a:t>
          </a:r>
          <a:r>
            <a:rPr lang="en-US" sz="2000" b="1" baseline="0"/>
            <a:t> - Tách mảng</a:t>
          </a:r>
        </a:p>
        <a:p>
          <a:pPr algn="l"/>
          <a:r>
            <a:rPr lang="en-US" sz="2000" b="1" baseline="0"/>
            <a:t>17/01/2021</a:t>
          </a:r>
          <a:endParaRPr lang="en-US" sz="2000" b="1"/>
        </a:p>
      </xdr:txBody>
    </xdr:sp>
    <xdr:clientData/>
  </xdr:twoCellAnchor>
  <xdr:twoCellAnchor>
    <xdr:from>
      <xdr:col>47</xdr:col>
      <xdr:colOff>7409</xdr:colOff>
      <xdr:row>36</xdr:row>
      <xdr:rowOff>391053</xdr:rowOff>
    </xdr:from>
    <xdr:to>
      <xdr:col>56</xdr:col>
      <xdr:colOff>211667</xdr:colOff>
      <xdr:row>38</xdr:row>
      <xdr:rowOff>145521</xdr:rowOff>
    </xdr:to>
    <xdr:sp macro="" textlink="">
      <xdr:nvSpPr>
        <xdr:cNvPr id="6" name="Line Callout 1 5"/>
        <xdr:cNvSpPr/>
      </xdr:nvSpPr>
      <xdr:spPr>
        <a:xfrm>
          <a:off x="20591992" y="15882407"/>
          <a:ext cx="2228321" cy="839260"/>
        </a:xfrm>
        <a:prstGeom prst="borderCallout1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Xét</a:t>
          </a:r>
          <a:r>
            <a:rPr lang="en-US" sz="2000" b="1" baseline="0"/>
            <a:t> tham gia dự án</a:t>
          </a:r>
        </a:p>
        <a:p>
          <a:pPr algn="l"/>
          <a:r>
            <a:rPr lang="en-US" sz="2000" b="1" baseline="0"/>
            <a:t>17/03/2021</a:t>
          </a:r>
          <a:endParaRPr lang="en-US" sz="2000" b="1"/>
        </a:p>
      </xdr:txBody>
    </xdr:sp>
    <xdr:clientData/>
  </xdr:twoCellAnchor>
  <xdr:twoCellAnchor>
    <xdr:from>
      <xdr:col>42</xdr:col>
      <xdr:colOff>615950</xdr:colOff>
      <xdr:row>45</xdr:row>
      <xdr:rowOff>192615</xdr:rowOff>
    </xdr:from>
    <xdr:to>
      <xdr:col>51</xdr:col>
      <xdr:colOff>158751</xdr:colOff>
      <xdr:row>47</xdr:row>
      <xdr:rowOff>158750</xdr:rowOff>
    </xdr:to>
    <xdr:sp macro="" textlink="">
      <xdr:nvSpPr>
        <xdr:cNvPr id="7" name="Line Callout 1 6"/>
        <xdr:cNvSpPr/>
      </xdr:nvSpPr>
      <xdr:spPr>
        <a:xfrm>
          <a:off x="19785013" y="21200532"/>
          <a:ext cx="2228321" cy="839260"/>
        </a:xfrm>
        <a:prstGeom prst="borderCallout1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Xét</a:t>
          </a:r>
          <a:r>
            <a:rPr lang="en-US" sz="2000" b="1" baseline="0"/>
            <a:t> tham gia dự án</a:t>
          </a:r>
        </a:p>
        <a:p>
          <a:pPr algn="l"/>
          <a:r>
            <a:rPr lang="en-US" sz="2000" b="1" baseline="0"/>
            <a:t>17/03/2021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141109</xdr:colOff>
      <xdr:row>6</xdr:row>
      <xdr:rowOff>56444</xdr:rowOff>
    </xdr:from>
    <xdr:to>
      <xdr:col>44</xdr:col>
      <xdr:colOff>318909</xdr:colOff>
      <xdr:row>28</xdr:row>
      <xdr:rowOff>395111</xdr:rowOff>
    </xdr:to>
    <xdr:sp macro="" textlink="">
      <xdr:nvSpPr>
        <xdr:cNvPr id="2" name="Rectangle 1"/>
        <xdr:cNvSpPr/>
      </xdr:nvSpPr>
      <xdr:spPr>
        <a:xfrm>
          <a:off x="22507220" y="2130777"/>
          <a:ext cx="6273800" cy="668866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 Thời điểm check-point</a:t>
          </a: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endParaRPr lang="en-US" sz="2000">
            <a:effectLst/>
          </a:endParaRPr>
        </a:p>
        <a:p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Lần 1: sau tuần thứ 8. </a:t>
          </a:r>
          <a:endParaRPr lang="en-US" sz="2000">
            <a:effectLst/>
          </a:endParaRPr>
        </a:p>
        <a:p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Lần 2: sau tuần thứ 16</a:t>
          </a:r>
          <a:endParaRPr lang="en-US" sz="2000">
            <a:effectLst/>
          </a:endParaRPr>
        </a:p>
        <a:p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Lần 3: sau tuần tuần thứ 27 Rate và xét tuyển dụng chính thức. Thải loại đối với sinh viên không đạt yêu cầu. </a:t>
          </a:r>
        </a:p>
        <a:p>
          <a:endParaRPr lang="en-US" sz="2000">
            <a:effectLst/>
          </a:endParaRPr>
        </a:p>
        <a:p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II. Theo dõi về mặt học tập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Đề xuất điểm đánh giá như sau:</a:t>
          </a:r>
        </a:p>
        <a:p>
          <a:endParaRPr lang="en-US" sz="2000">
            <a:effectLst/>
          </a:endParaRPr>
        </a:p>
        <a:p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Chất lượng bài tập và tư duy (đánh giá theo bài tập và tiến độ học tập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A+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Xuất sắc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Giỏi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B+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Khá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Giỏi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Khá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Trung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Bình</a:t>
          </a:r>
          <a:endParaRPr lang="en-US" sz="2000">
            <a:effectLst/>
          </a:endParaRPr>
        </a:p>
        <a:p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D/F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Kém/Không đạt/Trượt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en-US" sz="2000">
            <a:effectLst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Thái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độ</a:t>
          </a:r>
          <a:r>
            <a:rPr lang="vi-VN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(đánh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giá chung cùng thời điểm check-point)</a:t>
          </a:r>
          <a:endParaRPr lang="en-US" sz="2000">
            <a:effectLst/>
          </a:endParaRPr>
        </a:p>
        <a:p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Xuất sắc -  Tốt - Trung Bình - Khá Kém </a:t>
          </a:r>
          <a:endParaRPr lang="en-US" sz="20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ColWidth="9.9140625" defaultRowHeight="18.5" x14ac:dyDescent="0.45"/>
  <cols>
    <col min="1" max="1" width="3.83203125" style="95" customWidth="1"/>
    <col min="2" max="2" width="40.4140625" style="95" customWidth="1"/>
    <col min="3" max="3" width="20.9140625" style="95" bestFit="1" customWidth="1"/>
    <col min="4" max="4" width="19.25" style="95" bestFit="1" customWidth="1"/>
    <col min="5" max="6" width="27.5" style="95" bestFit="1" customWidth="1"/>
    <col min="7" max="16384" width="9.9140625" style="95"/>
  </cols>
  <sheetData>
    <row r="1" spans="2:9" ht="23.5" x14ac:dyDescent="0.55000000000000004">
      <c r="B1" s="206" t="s">
        <v>170</v>
      </c>
      <c r="C1" s="206"/>
      <c r="D1" s="206"/>
      <c r="E1" s="206"/>
      <c r="F1" s="206"/>
      <c r="G1" s="94"/>
      <c r="H1" s="94"/>
      <c r="I1" s="94"/>
    </row>
    <row r="2" spans="2:9" x14ac:dyDescent="0.45">
      <c r="B2" s="94"/>
      <c r="C2" s="94"/>
      <c r="D2" s="94"/>
      <c r="E2" s="94"/>
      <c r="F2" s="94"/>
      <c r="G2" s="94"/>
      <c r="H2" s="94"/>
      <c r="I2" s="94"/>
    </row>
    <row r="3" spans="2:9" x14ac:dyDescent="0.45">
      <c r="B3" s="96" t="s">
        <v>259</v>
      </c>
      <c r="C3" s="94"/>
      <c r="D3" s="94"/>
      <c r="E3" s="94"/>
      <c r="F3" s="94"/>
      <c r="G3" s="94"/>
      <c r="H3" s="94"/>
      <c r="I3" s="94"/>
    </row>
    <row r="4" spans="2:9" x14ac:dyDescent="0.45">
      <c r="B4" s="97" t="s">
        <v>261</v>
      </c>
      <c r="C4" s="94"/>
      <c r="D4" s="94"/>
      <c r="E4" s="94"/>
      <c r="F4" s="94"/>
      <c r="G4" s="94"/>
      <c r="H4" s="94"/>
      <c r="I4" s="94"/>
    </row>
    <row r="5" spans="2:9" x14ac:dyDescent="0.45">
      <c r="B5" s="97" t="s">
        <v>171</v>
      </c>
      <c r="C5" s="94"/>
      <c r="D5" s="94"/>
      <c r="E5" s="94"/>
      <c r="F5" s="94"/>
      <c r="G5" s="94"/>
      <c r="H5" s="94"/>
      <c r="I5" s="94"/>
    </row>
    <row r="6" spans="2:9" x14ac:dyDescent="0.45">
      <c r="B6" s="97" t="s">
        <v>262</v>
      </c>
      <c r="C6" s="94"/>
      <c r="D6" s="94"/>
      <c r="E6" s="94"/>
      <c r="F6" s="94"/>
      <c r="G6" s="94"/>
      <c r="H6" s="94"/>
      <c r="I6" s="94"/>
    </row>
    <row r="7" spans="2:9" x14ac:dyDescent="0.45">
      <c r="B7" s="98"/>
      <c r="C7" s="98"/>
      <c r="D7" s="98"/>
      <c r="E7" s="98"/>
      <c r="F7" s="98"/>
      <c r="G7" s="94"/>
      <c r="H7" s="94"/>
      <c r="I7" s="94"/>
    </row>
    <row r="8" spans="2:9" x14ac:dyDescent="0.45">
      <c r="B8" s="99" t="s">
        <v>172</v>
      </c>
      <c r="C8" s="100" t="s">
        <v>173</v>
      </c>
      <c r="D8" s="100" t="s">
        <v>174</v>
      </c>
      <c r="E8" s="101"/>
      <c r="F8" s="94"/>
      <c r="G8" s="94"/>
      <c r="H8" s="94"/>
      <c r="I8" s="94"/>
    </row>
    <row r="9" spans="2:9" x14ac:dyDescent="0.45">
      <c r="B9" s="102" t="s">
        <v>247</v>
      </c>
      <c r="C9" s="103" t="s">
        <v>243</v>
      </c>
      <c r="D9" s="104" t="s">
        <v>176</v>
      </c>
      <c r="E9" s="105"/>
      <c r="F9" s="94"/>
      <c r="G9" s="94"/>
      <c r="H9" s="94"/>
      <c r="I9" s="94"/>
    </row>
    <row r="10" spans="2:9" x14ac:dyDescent="0.45">
      <c r="B10" s="102" t="s">
        <v>246</v>
      </c>
      <c r="C10" s="103" t="s">
        <v>177</v>
      </c>
      <c r="D10" s="104" t="s">
        <v>178</v>
      </c>
      <c r="E10" s="105"/>
      <c r="F10" s="94"/>
      <c r="G10" s="94"/>
      <c r="H10" s="94"/>
      <c r="I10" s="94"/>
    </row>
    <row r="11" spans="2:9" x14ac:dyDescent="0.45">
      <c r="B11" s="102" t="s">
        <v>245</v>
      </c>
      <c r="C11" s="103" t="s">
        <v>180</v>
      </c>
      <c r="D11" s="104" t="s">
        <v>179</v>
      </c>
      <c r="E11" s="105"/>
      <c r="F11" s="94"/>
      <c r="G11" s="94"/>
      <c r="H11" s="94"/>
      <c r="I11" s="94"/>
    </row>
    <row r="12" spans="2:9" x14ac:dyDescent="0.45">
      <c r="B12" s="102" t="s">
        <v>244</v>
      </c>
      <c r="C12" s="103" t="s">
        <v>182</v>
      </c>
      <c r="D12" s="104" t="s">
        <v>181</v>
      </c>
      <c r="E12" s="105"/>
      <c r="F12" s="94"/>
      <c r="G12" s="94"/>
      <c r="H12" s="94"/>
      <c r="I12" s="94"/>
    </row>
    <row r="13" spans="2:9" x14ac:dyDescent="0.45">
      <c r="B13" s="102" t="s">
        <v>248</v>
      </c>
      <c r="C13" s="103" t="s">
        <v>249</v>
      </c>
      <c r="D13" s="104" t="s">
        <v>250</v>
      </c>
      <c r="E13" s="105"/>
      <c r="F13" s="94"/>
      <c r="G13" s="94"/>
      <c r="H13" s="94"/>
      <c r="I13" s="94"/>
    </row>
    <row r="14" spans="2:9" x14ac:dyDescent="0.45">
      <c r="B14" s="94"/>
      <c r="C14" s="94"/>
      <c r="D14" s="94"/>
      <c r="E14" s="94"/>
      <c r="F14" s="94"/>
      <c r="G14" s="94"/>
      <c r="H14" s="94"/>
      <c r="I14" s="94"/>
    </row>
    <row r="15" spans="2:9" x14ac:dyDescent="0.45">
      <c r="B15" s="96" t="s">
        <v>252</v>
      </c>
      <c r="C15" s="94"/>
      <c r="D15" s="94"/>
      <c r="E15" s="94"/>
      <c r="F15" s="94"/>
      <c r="G15" s="94"/>
      <c r="H15" s="94"/>
      <c r="I15" s="94"/>
    </row>
    <row r="16" spans="2:9" x14ac:dyDescent="0.45">
      <c r="B16" s="106"/>
      <c r="C16" s="94"/>
      <c r="D16" s="94"/>
      <c r="E16" s="94"/>
      <c r="F16" s="94"/>
      <c r="G16" s="94"/>
      <c r="H16" s="94"/>
      <c r="I16" s="94"/>
    </row>
    <row r="17" spans="2:9" x14ac:dyDescent="0.45">
      <c r="B17" s="100" t="s">
        <v>251</v>
      </c>
      <c r="C17" s="100" t="s">
        <v>173</v>
      </c>
      <c r="D17" s="100" t="s">
        <v>174</v>
      </c>
      <c r="E17" s="94"/>
      <c r="F17" s="94"/>
      <c r="G17" s="94"/>
      <c r="H17" s="94"/>
      <c r="I17" s="94"/>
    </row>
    <row r="18" spans="2:9" ht="37" x14ac:dyDescent="0.45">
      <c r="B18" s="199" t="s">
        <v>254</v>
      </c>
      <c r="C18" s="103" t="s">
        <v>175</v>
      </c>
      <c r="D18" s="103" t="s">
        <v>176</v>
      </c>
      <c r="E18" s="94"/>
      <c r="F18" s="94"/>
      <c r="G18" s="94"/>
      <c r="H18" s="94"/>
      <c r="I18" s="94"/>
    </row>
    <row r="19" spans="2:9" ht="37" x14ac:dyDescent="0.45">
      <c r="B19" s="199" t="s">
        <v>255</v>
      </c>
      <c r="C19" s="103" t="s">
        <v>177</v>
      </c>
      <c r="D19" s="103" t="s">
        <v>178</v>
      </c>
      <c r="E19" s="94"/>
      <c r="F19" s="94"/>
      <c r="G19" s="94"/>
      <c r="H19" s="94"/>
      <c r="I19" s="94"/>
    </row>
    <row r="20" spans="2:9" ht="37" x14ac:dyDescent="0.45">
      <c r="B20" s="199" t="s">
        <v>253</v>
      </c>
      <c r="C20" s="103" t="s">
        <v>180</v>
      </c>
      <c r="D20" s="103" t="s">
        <v>179</v>
      </c>
      <c r="E20" s="94"/>
      <c r="F20" s="94"/>
      <c r="G20" s="94"/>
      <c r="H20" s="94"/>
      <c r="I20" s="94"/>
    </row>
    <row r="21" spans="2:9" ht="37" x14ac:dyDescent="0.45">
      <c r="B21" s="199" t="s">
        <v>256</v>
      </c>
      <c r="C21" s="103" t="s">
        <v>182</v>
      </c>
      <c r="D21" s="103" t="s">
        <v>181</v>
      </c>
      <c r="E21" s="94"/>
      <c r="F21" s="94"/>
      <c r="G21" s="94"/>
      <c r="H21" s="94"/>
      <c r="I21" s="94"/>
    </row>
    <row r="22" spans="2:9" ht="37" x14ac:dyDescent="0.45">
      <c r="B22" s="199" t="s">
        <v>257</v>
      </c>
      <c r="C22" s="103" t="s">
        <v>249</v>
      </c>
      <c r="D22" s="103" t="s">
        <v>258</v>
      </c>
      <c r="E22" s="94"/>
      <c r="F22" s="94"/>
      <c r="G22" s="94"/>
      <c r="H22" s="94"/>
      <c r="I22" s="94"/>
    </row>
    <row r="23" spans="2:9" x14ac:dyDescent="0.45">
      <c r="B23" s="94"/>
      <c r="C23" s="94"/>
      <c r="D23" s="94"/>
      <c r="E23" s="94"/>
      <c r="F23" s="94"/>
      <c r="G23" s="94"/>
      <c r="H23" s="94"/>
      <c r="I23" s="94"/>
    </row>
    <row r="24" spans="2:9" x14ac:dyDescent="0.45">
      <c r="B24" s="96" t="s">
        <v>260</v>
      </c>
      <c r="C24" s="94"/>
      <c r="D24" s="94"/>
      <c r="E24" s="94"/>
      <c r="F24" s="94"/>
      <c r="G24" s="94"/>
      <c r="H24" s="94"/>
      <c r="I24" s="94"/>
    </row>
    <row r="25" spans="2:9" x14ac:dyDescent="0.45">
      <c r="B25" s="106"/>
      <c r="C25" s="94"/>
      <c r="D25" s="94"/>
      <c r="E25" s="94"/>
      <c r="F25" s="94"/>
      <c r="G25" s="94"/>
      <c r="H25" s="94"/>
      <c r="I25" s="94"/>
    </row>
    <row r="26" spans="2:9" x14ac:dyDescent="0.45">
      <c r="B26" s="100" t="s">
        <v>183</v>
      </c>
      <c r="C26" s="94"/>
      <c r="D26" s="94"/>
      <c r="E26" s="94"/>
      <c r="F26" s="94"/>
      <c r="G26" s="94"/>
      <c r="H26" s="94"/>
      <c r="I26" s="94"/>
    </row>
    <row r="27" spans="2:9" x14ac:dyDescent="0.45">
      <c r="B27" s="103" t="s">
        <v>176</v>
      </c>
      <c r="C27" s="94"/>
      <c r="D27" s="94"/>
      <c r="E27" s="94"/>
      <c r="F27" s="94"/>
      <c r="G27" s="94"/>
      <c r="H27" s="94"/>
      <c r="I27" s="94"/>
    </row>
    <row r="28" spans="2:9" x14ac:dyDescent="0.45">
      <c r="B28" s="103" t="s">
        <v>178</v>
      </c>
      <c r="C28" s="94"/>
      <c r="D28" s="94"/>
      <c r="E28" s="94"/>
      <c r="F28" s="94"/>
      <c r="G28" s="94"/>
      <c r="H28" s="94"/>
      <c r="I28" s="94"/>
    </row>
    <row r="29" spans="2:9" x14ac:dyDescent="0.45">
      <c r="B29" s="103" t="s">
        <v>179</v>
      </c>
      <c r="C29" s="94"/>
      <c r="D29" s="94"/>
      <c r="E29" s="94"/>
      <c r="F29" s="94"/>
      <c r="G29" s="94"/>
      <c r="H29" s="94"/>
      <c r="I29" s="94"/>
    </row>
    <row r="30" spans="2:9" x14ac:dyDescent="0.45">
      <c r="B30" s="200" t="s">
        <v>250</v>
      </c>
      <c r="C30" s="94"/>
      <c r="D30" s="94"/>
      <c r="E30" s="94"/>
      <c r="F30" s="94"/>
      <c r="G30" s="94"/>
      <c r="H30" s="94"/>
      <c r="I30" s="94"/>
    </row>
    <row r="31" spans="2:9" x14ac:dyDescent="0.45">
      <c r="B31" s="94"/>
      <c r="C31" s="94"/>
      <c r="D31" s="94"/>
      <c r="E31" s="94"/>
      <c r="F31" s="94"/>
      <c r="G31" s="94"/>
      <c r="H31" s="94"/>
      <c r="I31" s="94"/>
    </row>
    <row r="32" spans="2:9" x14ac:dyDescent="0.45">
      <c r="B32" s="96" t="s">
        <v>185</v>
      </c>
      <c r="C32" s="94"/>
      <c r="D32" s="94"/>
      <c r="E32" s="94"/>
      <c r="F32" s="94"/>
      <c r="G32" s="94"/>
      <c r="H32" s="94"/>
      <c r="I32" s="94"/>
    </row>
    <row r="33" spans="2:9" x14ac:dyDescent="0.45">
      <c r="B33" s="94" t="s">
        <v>186</v>
      </c>
      <c r="C33" s="94"/>
      <c r="D33" s="94"/>
      <c r="E33" s="94"/>
      <c r="F33" s="94"/>
      <c r="G33" s="94"/>
      <c r="H33" s="94"/>
      <c r="I33" s="94"/>
    </row>
    <row r="34" spans="2:9" x14ac:dyDescent="0.45">
      <c r="B34" s="94"/>
      <c r="C34" s="94"/>
      <c r="D34" s="94"/>
      <c r="E34" s="94"/>
      <c r="F34" s="94"/>
      <c r="G34" s="94"/>
      <c r="H34" s="94"/>
      <c r="I34" s="94"/>
    </row>
    <row r="35" spans="2:9" x14ac:dyDescent="0.45">
      <c r="B35" s="108" t="s">
        <v>187</v>
      </c>
      <c r="C35" s="108" t="s">
        <v>188</v>
      </c>
      <c r="D35" s="108" t="s">
        <v>183</v>
      </c>
      <c r="E35" s="94"/>
      <c r="F35" s="94"/>
      <c r="G35" s="94"/>
      <c r="H35" s="94"/>
      <c r="I35" s="94"/>
    </row>
    <row r="36" spans="2:9" ht="16" customHeight="1" x14ac:dyDescent="0.45">
      <c r="B36" s="107" t="s">
        <v>176</v>
      </c>
      <c r="C36" s="107" t="s">
        <v>175</v>
      </c>
      <c r="D36" s="107" t="s">
        <v>176</v>
      </c>
      <c r="E36" s="94"/>
      <c r="F36" s="94"/>
      <c r="G36" s="94"/>
      <c r="H36" s="94"/>
      <c r="I36" s="94"/>
    </row>
    <row r="37" spans="2:9" x14ac:dyDescent="0.45">
      <c r="B37" s="107" t="s">
        <v>178</v>
      </c>
      <c r="C37" s="107" t="s">
        <v>177</v>
      </c>
      <c r="D37" s="107" t="s">
        <v>184</v>
      </c>
      <c r="E37" s="94"/>
      <c r="F37" s="94"/>
      <c r="G37" s="94"/>
      <c r="H37" s="94"/>
      <c r="I37" s="94"/>
    </row>
    <row r="38" spans="2:9" x14ac:dyDescent="0.45">
      <c r="B38" s="94"/>
      <c r="C38" s="94"/>
      <c r="D38" s="94"/>
      <c r="E38" s="94"/>
      <c r="F38" s="94"/>
      <c r="G38" s="94"/>
      <c r="H38" s="94"/>
      <c r="I38" s="94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K54"/>
  <sheetViews>
    <sheetView showGridLines="0" zoomScale="48" zoomScaleNormal="48" zoomScaleSheetLayoutView="80" workbookViewId="0">
      <pane xSplit="3" ySplit="7" topLeftCell="E47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defaultColWidth="2.75" defaultRowHeight="30" customHeight="1" x14ac:dyDescent="0.35"/>
  <cols>
    <col min="1" max="1" width="2.58203125" style="7" customWidth="1"/>
    <col min="2" max="2" width="16.6640625" style="19" hidden="1" customWidth="1"/>
    <col min="3" max="3" width="17" style="19" customWidth="1"/>
    <col min="4" max="4" width="26.75" style="19" hidden="1" customWidth="1"/>
    <col min="5" max="5" width="21" style="19" customWidth="1"/>
    <col min="6" max="6" width="14.33203125" style="19" customWidth="1"/>
    <col min="7" max="7" width="14.58203125" style="7" customWidth="1"/>
    <col min="8" max="8" width="13.08203125" style="7" customWidth="1"/>
    <col min="9" max="10" width="14.58203125" style="7" customWidth="1"/>
    <col min="11" max="11" width="23.08203125" style="20" customWidth="1"/>
    <col min="12" max="16" width="2.08203125" style="7" bestFit="1" customWidth="1"/>
    <col min="17" max="17" width="10" style="7" bestFit="1" customWidth="1"/>
    <col min="18" max="20" width="2.08203125" style="7" bestFit="1" customWidth="1"/>
    <col min="21" max="21" width="3" style="7" bestFit="1" customWidth="1"/>
    <col min="22" max="22" width="3" style="7" customWidth="1"/>
    <col min="23" max="24" width="3" style="7" bestFit="1" customWidth="1"/>
    <col min="25" max="25" width="10.1640625" style="7" bestFit="1" customWidth="1"/>
    <col min="26" max="30" width="3" style="7" bestFit="1" customWidth="1"/>
    <col min="31" max="31" width="3" style="7" customWidth="1"/>
    <col min="32" max="32" width="3.25" style="7" bestFit="1" customWidth="1"/>
    <col min="33" max="33" width="9.83203125" style="7" bestFit="1" customWidth="1"/>
    <col min="34" max="40" width="3" style="7" customWidth="1"/>
    <col min="41" max="41" width="13.33203125" style="7" bestFit="1" customWidth="1"/>
    <col min="42" max="42" width="3" style="7" customWidth="1"/>
    <col min="43" max="43" width="11.58203125" style="7" bestFit="1" customWidth="1"/>
    <col min="44" max="55" width="3" style="7" customWidth="1"/>
    <col min="56" max="58" width="3" style="7" bestFit="1" customWidth="1"/>
    <col min="59" max="60" width="3" style="7" customWidth="1"/>
    <col min="61" max="61" width="3" style="7" bestFit="1" customWidth="1"/>
    <col min="62" max="63" width="3" style="7" customWidth="1"/>
    <col min="64" max="16384" width="2.75" style="7"/>
  </cols>
  <sheetData>
    <row r="1" spans="2:63" ht="38" customHeight="1" x14ac:dyDescent="0.35">
      <c r="C1" s="64" t="s">
        <v>7</v>
      </c>
      <c r="D1" s="5"/>
      <c r="E1" s="5"/>
      <c r="F1" s="5"/>
      <c r="G1" s="6"/>
      <c r="H1" s="63" t="s">
        <v>165</v>
      </c>
      <c r="I1" s="63"/>
      <c r="J1" s="63">
        <f>SUM(H8:H38)+H49</f>
        <v>34</v>
      </c>
      <c r="K1" s="63" t="s">
        <v>166</v>
      </c>
    </row>
    <row r="2" spans="2:63" ht="38" customHeight="1" x14ac:dyDescent="0.35">
      <c r="C2" s="34" t="s">
        <v>122</v>
      </c>
      <c r="D2" s="5"/>
      <c r="E2" s="5"/>
      <c r="F2" s="5"/>
      <c r="G2" s="6"/>
      <c r="H2" s="63"/>
      <c r="I2" s="63"/>
      <c r="J2" s="63">
        <f>J1/4</f>
        <v>8.5</v>
      </c>
      <c r="K2" s="63" t="s">
        <v>167</v>
      </c>
    </row>
    <row r="3" spans="2:63" ht="38" customHeight="1" x14ac:dyDescent="0.35">
      <c r="C3" s="34"/>
      <c r="D3" s="5"/>
      <c r="E3" s="5"/>
      <c r="F3" s="5"/>
      <c r="G3" s="6"/>
      <c r="H3" s="63" t="s">
        <v>231</v>
      </c>
      <c r="I3" s="63"/>
      <c r="J3" s="198">
        <v>44060</v>
      </c>
      <c r="K3" s="63"/>
    </row>
    <row r="4" spans="2:63" ht="16.5" customHeight="1" thickBot="1" x14ac:dyDescent="0.4">
      <c r="B4" s="34"/>
      <c r="C4" s="36"/>
      <c r="D4" s="5"/>
      <c r="E4" s="5"/>
      <c r="F4" s="5"/>
      <c r="G4" s="6"/>
      <c r="H4" s="186" t="s">
        <v>263</v>
      </c>
      <c r="I4" s="62"/>
      <c r="J4" s="198">
        <f>EDATE(J3,J2)</f>
        <v>44303</v>
      </c>
      <c r="K4" s="62"/>
    </row>
    <row r="5" spans="2:63" ht="21" customHeight="1" thickTop="1" thickBot="1" x14ac:dyDescent="0.4">
      <c r="B5" s="7"/>
      <c r="C5" s="37"/>
      <c r="D5" s="33"/>
      <c r="E5" s="33"/>
      <c r="F5" s="33"/>
      <c r="G5" s="33"/>
      <c r="H5" s="33"/>
      <c r="I5" s="33"/>
      <c r="J5" s="33"/>
      <c r="K5" s="21" t="s">
        <v>3</v>
      </c>
      <c r="L5" s="8">
        <v>1</v>
      </c>
      <c r="N5" s="9"/>
      <c r="O5" s="213" t="s">
        <v>5</v>
      </c>
      <c r="P5" s="214"/>
      <c r="Q5" s="214"/>
      <c r="R5" s="214"/>
      <c r="S5" s="214"/>
      <c r="T5" s="214"/>
      <c r="U5" s="214"/>
      <c r="V5" s="214"/>
      <c r="W5" s="10"/>
      <c r="X5" s="213" t="s">
        <v>6</v>
      </c>
      <c r="Y5" s="214"/>
      <c r="Z5" s="214"/>
      <c r="AA5" s="214"/>
      <c r="AB5" s="214"/>
      <c r="AC5" s="214"/>
      <c r="AD5" s="214"/>
      <c r="AF5" s="11"/>
      <c r="AG5" s="211" t="s">
        <v>26</v>
      </c>
      <c r="AH5" s="212"/>
      <c r="AI5" s="212"/>
      <c r="AJ5" s="212"/>
      <c r="AK5" s="212"/>
      <c r="AL5" s="212"/>
      <c r="AM5" s="212"/>
      <c r="AN5" s="12"/>
      <c r="AO5" s="211" t="s">
        <v>27</v>
      </c>
      <c r="AP5" s="212"/>
      <c r="AQ5" s="212"/>
      <c r="AR5" s="212"/>
      <c r="AS5" s="212"/>
      <c r="AT5" s="212"/>
      <c r="AU5" s="212"/>
      <c r="AV5" s="212"/>
      <c r="AW5" s="13"/>
      <c r="AX5" s="211" t="s">
        <v>168</v>
      </c>
      <c r="AY5" s="212"/>
      <c r="AZ5" s="212"/>
      <c r="BA5" s="212"/>
      <c r="BB5" s="212"/>
    </row>
    <row r="6" spans="2:63" s="2" customFormat="1" ht="40" customHeight="1" thickTop="1" x14ac:dyDescent="0.35">
      <c r="B6" s="220" t="s">
        <v>11</v>
      </c>
      <c r="C6" s="222" t="s">
        <v>13</v>
      </c>
      <c r="D6" s="222" t="s">
        <v>13</v>
      </c>
      <c r="E6" s="222" t="s">
        <v>233</v>
      </c>
      <c r="F6" s="222" t="s">
        <v>130</v>
      </c>
      <c r="G6" s="207" t="s">
        <v>0</v>
      </c>
      <c r="H6" s="207" t="s">
        <v>232</v>
      </c>
      <c r="I6" s="207" t="s">
        <v>1</v>
      </c>
      <c r="J6" s="207" t="s">
        <v>2</v>
      </c>
      <c r="K6" s="209" t="s">
        <v>4</v>
      </c>
      <c r="L6" s="218" t="s">
        <v>8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2:63" ht="15.75" customHeight="1" x14ac:dyDescent="0.35">
      <c r="B7" s="221"/>
      <c r="C7" s="223"/>
      <c r="D7" s="223"/>
      <c r="E7" s="223"/>
      <c r="F7" s="223"/>
      <c r="G7" s="208"/>
      <c r="H7" s="208"/>
      <c r="I7" s="208"/>
      <c r="J7" s="208"/>
      <c r="K7" s="210"/>
      <c r="L7" s="15">
        <v>1</v>
      </c>
      <c r="M7" s="15">
        <v>2</v>
      </c>
      <c r="N7" s="15">
        <v>3</v>
      </c>
      <c r="O7" s="15">
        <v>4</v>
      </c>
      <c r="P7" s="15">
        <v>5</v>
      </c>
      <c r="Q7" s="15">
        <v>6</v>
      </c>
      <c r="R7" s="15">
        <v>7</v>
      </c>
      <c r="S7" s="15">
        <v>8</v>
      </c>
      <c r="T7" s="15">
        <v>9</v>
      </c>
      <c r="U7" s="15">
        <v>10</v>
      </c>
      <c r="V7" s="15">
        <v>11</v>
      </c>
      <c r="W7" s="15">
        <v>12</v>
      </c>
      <c r="X7" s="15">
        <v>13</v>
      </c>
      <c r="Y7" s="15">
        <v>14</v>
      </c>
      <c r="Z7" s="15">
        <v>15</v>
      </c>
      <c r="AA7" s="15">
        <v>16</v>
      </c>
      <c r="AB7" s="15">
        <v>17</v>
      </c>
      <c r="AC7" s="15">
        <v>18</v>
      </c>
      <c r="AD7" s="15">
        <v>19</v>
      </c>
      <c r="AE7" s="15">
        <v>20</v>
      </c>
      <c r="AF7" s="15">
        <v>21</v>
      </c>
      <c r="AG7" s="15">
        <v>22</v>
      </c>
      <c r="AH7" s="15">
        <v>23</v>
      </c>
      <c r="AI7" s="15">
        <v>24</v>
      </c>
      <c r="AJ7" s="15">
        <v>25</v>
      </c>
      <c r="AK7" s="15">
        <v>26</v>
      </c>
      <c r="AL7" s="15">
        <v>27</v>
      </c>
      <c r="AM7" s="15">
        <v>28</v>
      </c>
      <c r="AN7" s="15">
        <v>29</v>
      </c>
      <c r="AO7" s="15">
        <v>30</v>
      </c>
      <c r="AP7" s="15">
        <v>31</v>
      </c>
      <c r="AQ7" s="15">
        <v>32</v>
      </c>
      <c r="AR7" s="15">
        <v>33</v>
      </c>
      <c r="AS7" s="15">
        <v>34</v>
      </c>
      <c r="AT7" s="15">
        <v>35</v>
      </c>
      <c r="AU7" s="15">
        <v>36</v>
      </c>
      <c r="AV7" s="15">
        <v>37</v>
      </c>
      <c r="AW7" s="15">
        <v>38</v>
      </c>
      <c r="AX7" s="15">
        <v>39</v>
      </c>
      <c r="AY7" s="15">
        <v>40</v>
      </c>
      <c r="AZ7" s="15">
        <v>41</v>
      </c>
      <c r="BA7" s="15">
        <v>42</v>
      </c>
      <c r="BB7" s="15">
        <v>43</v>
      </c>
      <c r="BC7" s="15">
        <v>44</v>
      </c>
      <c r="BD7" s="15">
        <v>45</v>
      </c>
      <c r="BE7" s="15">
        <v>46</v>
      </c>
      <c r="BF7" s="15">
        <v>47</v>
      </c>
      <c r="BG7" s="15">
        <v>48</v>
      </c>
      <c r="BH7" s="15">
        <v>49</v>
      </c>
      <c r="BI7" s="15">
        <v>50</v>
      </c>
      <c r="BJ7" s="15">
        <v>51</v>
      </c>
      <c r="BK7" s="15">
        <v>52</v>
      </c>
    </row>
    <row r="8" spans="2:63" ht="68" x14ac:dyDescent="0.35">
      <c r="B8" s="38"/>
      <c r="C8" s="225" t="s">
        <v>123</v>
      </c>
      <c r="D8" s="42"/>
      <c r="E8" s="158" t="s">
        <v>124</v>
      </c>
      <c r="F8" s="54">
        <v>1234</v>
      </c>
      <c r="G8" s="39">
        <v>1</v>
      </c>
      <c r="H8" s="39">
        <v>1</v>
      </c>
      <c r="I8" s="40">
        <f>G8</f>
        <v>1</v>
      </c>
      <c r="J8" s="40">
        <f>H8</f>
        <v>1</v>
      </c>
      <c r="K8" s="41"/>
    </row>
    <row r="9" spans="2:63" ht="34" x14ac:dyDescent="0.35">
      <c r="B9" s="38"/>
      <c r="C9" s="216"/>
      <c r="D9" s="226"/>
      <c r="E9" s="158" t="s">
        <v>125</v>
      </c>
      <c r="F9" s="54">
        <v>5678</v>
      </c>
      <c r="G9" s="40">
        <f>I8+J8</f>
        <v>2</v>
      </c>
      <c r="H9" s="39">
        <v>1</v>
      </c>
      <c r="I9" s="40">
        <f>G9</f>
        <v>2</v>
      </c>
      <c r="J9" s="40">
        <f t="shared" ref="J9:J13" si="0">H9</f>
        <v>1</v>
      </c>
      <c r="K9" s="41"/>
    </row>
    <row r="10" spans="2:63" ht="51" x14ac:dyDescent="0.35">
      <c r="B10" s="38"/>
      <c r="C10" s="216"/>
      <c r="D10" s="226"/>
      <c r="E10" s="158" t="s">
        <v>126</v>
      </c>
      <c r="F10" s="54" t="s">
        <v>201</v>
      </c>
      <c r="G10" s="40">
        <f>I9+J9</f>
        <v>3</v>
      </c>
      <c r="H10" s="39">
        <v>1</v>
      </c>
      <c r="I10" s="40">
        <f t="shared" ref="I10:I13" si="1">G10</f>
        <v>3</v>
      </c>
      <c r="J10" s="40">
        <f t="shared" si="0"/>
        <v>1</v>
      </c>
      <c r="K10" s="41"/>
    </row>
    <row r="11" spans="2:63" ht="34" x14ac:dyDescent="0.35">
      <c r="B11" s="38"/>
      <c r="C11" s="216"/>
      <c r="D11" s="42"/>
      <c r="E11" s="158" t="s">
        <v>127</v>
      </c>
      <c r="F11" s="54" t="s">
        <v>202</v>
      </c>
      <c r="G11" s="40">
        <f>I10+J10</f>
        <v>4</v>
      </c>
      <c r="H11" s="39">
        <v>1</v>
      </c>
      <c r="I11" s="40">
        <f t="shared" si="1"/>
        <v>4</v>
      </c>
      <c r="J11" s="40">
        <f t="shared" si="0"/>
        <v>1</v>
      </c>
      <c r="K11" s="41"/>
    </row>
    <row r="12" spans="2:63" ht="51" x14ac:dyDescent="0.35">
      <c r="B12" s="38"/>
      <c r="C12" s="216"/>
      <c r="D12" s="224"/>
      <c r="E12" s="158" t="s">
        <v>128</v>
      </c>
      <c r="F12" s="54" t="s">
        <v>203</v>
      </c>
      <c r="G12" s="40">
        <f>I11+J11</f>
        <v>5</v>
      </c>
      <c r="H12" s="39">
        <v>1</v>
      </c>
      <c r="I12" s="40">
        <f t="shared" si="1"/>
        <v>5</v>
      </c>
      <c r="J12" s="40">
        <f t="shared" si="0"/>
        <v>1</v>
      </c>
      <c r="K12" s="41"/>
    </row>
    <row r="13" spans="2:63" ht="17" x14ac:dyDescent="0.35">
      <c r="B13" s="38"/>
      <c r="C13" s="217"/>
      <c r="D13" s="227"/>
      <c r="E13" s="159" t="s">
        <v>129</v>
      </c>
      <c r="F13" s="111" t="s">
        <v>204</v>
      </c>
      <c r="G13" s="79">
        <f t="shared" ref="G13:G47" si="2">I12+J12</f>
        <v>6</v>
      </c>
      <c r="H13" s="80">
        <v>1</v>
      </c>
      <c r="I13" s="79">
        <f t="shared" si="1"/>
        <v>6</v>
      </c>
      <c r="J13" s="79">
        <f t="shared" si="0"/>
        <v>1</v>
      </c>
      <c r="K13" s="81"/>
    </row>
    <row r="14" spans="2:63" ht="17" x14ac:dyDescent="0.35">
      <c r="B14" s="38"/>
      <c r="C14" s="110" t="s">
        <v>18</v>
      </c>
      <c r="D14" s="112"/>
      <c r="E14" s="165"/>
      <c r="F14" s="175"/>
      <c r="G14" s="150"/>
      <c r="H14" s="150"/>
      <c r="I14" s="150"/>
      <c r="J14" s="150"/>
      <c r="K14" s="151"/>
      <c r="Q14" s="202">
        <f>EDATE($J$3,6/4)</f>
        <v>44091</v>
      </c>
    </row>
    <row r="15" spans="2:63" ht="34" x14ac:dyDescent="0.35">
      <c r="B15" s="38"/>
      <c r="C15" s="215" t="s">
        <v>131</v>
      </c>
      <c r="D15" s="228"/>
      <c r="E15" s="160" t="s">
        <v>132</v>
      </c>
      <c r="F15" s="82"/>
      <c r="G15" s="83">
        <f>I13+J13</f>
        <v>7</v>
      </c>
      <c r="H15" s="84">
        <v>1</v>
      </c>
      <c r="I15" s="83">
        <f t="shared" ref="I15:I22" si="3">G15</f>
        <v>7</v>
      </c>
      <c r="J15" s="83">
        <f t="shared" ref="J15:J22" si="4">H15</f>
        <v>1</v>
      </c>
      <c r="K15" s="85"/>
    </row>
    <row r="16" spans="2:63" ht="34" x14ac:dyDescent="0.35">
      <c r="B16" s="38"/>
      <c r="C16" s="216"/>
      <c r="D16" s="224"/>
      <c r="E16" s="158" t="s">
        <v>133</v>
      </c>
      <c r="F16" s="43"/>
      <c r="G16" s="40">
        <f t="shared" si="2"/>
        <v>8</v>
      </c>
      <c r="H16" s="39">
        <v>1</v>
      </c>
      <c r="I16" s="40">
        <f t="shared" si="3"/>
        <v>8</v>
      </c>
      <c r="J16" s="40">
        <f t="shared" si="4"/>
        <v>1</v>
      </c>
      <c r="K16" s="41"/>
    </row>
    <row r="17" spans="2:33" ht="17" x14ac:dyDescent="0.35">
      <c r="B17" s="38"/>
      <c r="C17" s="216"/>
      <c r="D17" s="224"/>
      <c r="E17" s="158" t="s">
        <v>134</v>
      </c>
      <c r="F17" s="43"/>
      <c r="G17" s="40">
        <f t="shared" si="2"/>
        <v>9</v>
      </c>
      <c r="H17" s="39">
        <v>1</v>
      </c>
      <c r="I17" s="40">
        <f t="shared" si="3"/>
        <v>9</v>
      </c>
      <c r="J17" s="40">
        <f t="shared" si="4"/>
        <v>1</v>
      </c>
      <c r="K17" s="41"/>
    </row>
    <row r="18" spans="2:33" ht="34" x14ac:dyDescent="0.35">
      <c r="B18" s="38"/>
      <c r="C18" s="216"/>
      <c r="D18" s="224"/>
      <c r="E18" s="158" t="s">
        <v>135</v>
      </c>
      <c r="F18" s="43"/>
      <c r="G18" s="40">
        <f t="shared" si="2"/>
        <v>10</v>
      </c>
      <c r="H18" s="39">
        <v>1</v>
      </c>
      <c r="I18" s="40">
        <f t="shared" si="3"/>
        <v>10</v>
      </c>
      <c r="J18" s="40">
        <f t="shared" si="4"/>
        <v>1</v>
      </c>
      <c r="K18" s="41"/>
    </row>
    <row r="19" spans="2:33" ht="17" x14ac:dyDescent="0.35">
      <c r="B19" s="38"/>
      <c r="C19" s="216"/>
      <c r="D19" s="224"/>
      <c r="E19" s="158" t="s">
        <v>136</v>
      </c>
      <c r="F19" s="43"/>
      <c r="G19" s="40">
        <f t="shared" si="2"/>
        <v>11</v>
      </c>
      <c r="H19" s="39">
        <v>1</v>
      </c>
      <c r="I19" s="40">
        <f t="shared" si="3"/>
        <v>11</v>
      </c>
      <c r="J19" s="40">
        <f t="shared" si="4"/>
        <v>1</v>
      </c>
      <c r="K19" s="41"/>
    </row>
    <row r="20" spans="2:33" ht="34" x14ac:dyDescent="0.35">
      <c r="B20" s="38"/>
      <c r="C20" s="216"/>
      <c r="D20" s="224"/>
      <c r="E20" s="158" t="s">
        <v>137</v>
      </c>
      <c r="F20" s="43"/>
      <c r="G20" s="40">
        <f t="shared" si="2"/>
        <v>12</v>
      </c>
      <c r="H20" s="39">
        <v>1</v>
      </c>
      <c r="I20" s="40">
        <f t="shared" si="3"/>
        <v>12</v>
      </c>
      <c r="J20" s="40">
        <f t="shared" si="4"/>
        <v>1</v>
      </c>
      <c r="K20" s="41"/>
    </row>
    <row r="21" spans="2:33" ht="17" x14ac:dyDescent="0.35">
      <c r="B21" s="38"/>
      <c r="C21" s="216"/>
      <c r="D21" s="224"/>
      <c r="E21" s="158" t="s">
        <v>138</v>
      </c>
      <c r="F21" s="43"/>
      <c r="G21" s="40">
        <f t="shared" si="2"/>
        <v>13</v>
      </c>
      <c r="H21" s="39">
        <v>1</v>
      </c>
      <c r="I21" s="40">
        <f t="shared" si="3"/>
        <v>13</v>
      </c>
      <c r="J21" s="40">
        <f t="shared" si="4"/>
        <v>1</v>
      </c>
      <c r="K21" s="41"/>
    </row>
    <row r="22" spans="2:33" ht="17" x14ac:dyDescent="0.35">
      <c r="B22" s="38"/>
      <c r="C22" s="217"/>
      <c r="D22" s="224"/>
      <c r="E22" s="159" t="s">
        <v>139</v>
      </c>
      <c r="F22" s="77"/>
      <c r="G22" s="79">
        <f>I21+J21</f>
        <v>14</v>
      </c>
      <c r="H22" s="80">
        <v>1</v>
      </c>
      <c r="I22" s="79">
        <f t="shared" si="3"/>
        <v>14</v>
      </c>
      <c r="J22" s="79">
        <f t="shared" si="4"/>
        <v>1</v>
      </c>
      <c r="K22" s="81"/>
    </row>
    <row r="23" spans="2:33" ht="17" x14ac:dyDescent="0.35">
      <c r="B23" s="38"/>
      <c r="C23" s="116" t="s">
        <v>18</v>
      </c>
      <c r="D23" s="224"/>
      <c r="E23" s="173"/>
      <c r="F23" s="173"/>
      <c r="G23" s="173"/>
      <c r="H23" s="173"/>
      <c r="I23" s="173"/>
      <c r="J23" s="173"/>
      <c r="K23" s="176"/>
      <c r="Y23" s="201">
        <f>EDATE(Q14,8/4)</f>
        <v>44152</v>
      </c>
    </row>
    <row r="24" spans="2:33" ht="34" x14ac:dyDescent="0.35">
      <c r="B24" s="38"/>
      <c r="C24" s="216" t="s">
        <v>140</v>
      </c>
      <c r="D24" s="224"/>
      <c r="E24" s="166" t="s">
        <v>141</v>
      </c>
      <c r="F24" s="73"/>
      <c r="G24" s="74">
        <f>I22+J22</f>
        <v>15</v>
      </c>
      <c r="H24" s="75">
        <v>1</v>
      </c>
      <c r="I24" s="74">
        <f t="shared" ref="I24:I31" si="5">G24</f>
        <v>15</v>
      </c>
      <c r="J24" s="74">
        <f t="shared" ref="J24:J31" si="6">H24</f>
        <v>1</v>
      </c>
      <c r="K24" s="76"/>
    </row>
    <row r="25" spans="2:33" ht="34" x14ac:dyDescent="0.35">
      <c r="B25" s="38"/>
      <c r="C25" s="216"/>
      <c r="D25" s="224"/>
      <c r="E25" s="158" t="s">
        <v>142</v>
      </c>
      <c r="F25" s="43"/>
      <c r="G25" s="40">
        <f t="shared" si="2"/>
        <v>16</v>
      </c>
      <c r="H25" s="39">
        <v>1</v>
      </c>
      <c r="I25" s="40">
        <f t="shared" si="5"/>
        <v>16</v>
      </c>
      <c r="J25" s="40">
        <f t="shared" si="6"/>
        <v>1</v>
      </c>
      <c r="K25" s="41"/>
    </row>
    <row r="26" spans="2:33" ht="34" x14ac:dyDescent="0.35">
      <c r="B26" s="38"/>
      <c r="C26" s="216"/>
      <c r="D26" s="224"/>
      <c r="E26" s="158" t="s">
        <v>143</v>
      </c>
      <c r="F26" s="43"/>
      <c r="G26" s="40">
        <f t="shared" si="2"/>
        <v>17</v>
      </c>
      <c r="H26" s="39">
        <v>1</v>
      </c>
      <c r="I26" s="40">
        <f t="shared" si="5"/>
        <v>17</v>
      </c>
      <c r="J26" s="40">
        <f t="shared" si="6"/>
        <v>1</v>
      </c>
      <c r="K26" s="41"/>
    </row>
    <row r="27" spans="2:33" ht="34" x14ac:dyDescent="0.35">
      <c r="B27" s="38"/>
      <c r="C27" s="216"/>
      <c r="D27" s="43"/>
      <c r="E27" s="158" t="s">
        <v>144</v>
      </c>
      <c r="F27" s="43"/>
      <c r="G27" s="40">
        <f t="shared" si="2"/>
        <v>18</v>
      </c>
      <c r="H27" s="39">
        <v>1</v>
      </c>
      <c r="I27" s="40">
        <f t="shared" si="5"/>
        <v>18</v>
      </c>
      <c r="J27" s="40">
        <f t="shared" si="6"/>
        <v>1</v>
      </c>
      <c r="K27" s="41"/>
    </row>
    <row r="28" spans="2:33" ht="34" x14ac:dyDescent="0.35">
      <c r="B28" s="38"/>
      <c r="C28" s="216"/>
      <c r="D28" s="43"/>
      <c r="E28" s="158" t="s">
        <v>145</v>
      </c>
      <c r="F28" s="43"/>
      <c r="G28" s="40">
        <f t="shared" si="2"/>
        <v>19</v>
      </c>
      <c r="H28" s="39">
        <v>1</v>
      </c>
      <c r="I28" s="40">
        <f t="shared" si="5"/>
        <v>19</v>
      </c>
      <c r="J28" s="40">
        <f t="shared" si="6"/>
        <v>1</v>
      </c>
      <c r="K28" s="41"/>
    </row>
    <row r="29" spans="2:33" ht="51" x14ac:dyDescent="0.35">
      <c r="B29" s="38"/>
      <c r="C29" s="216"/>
      <c r="D29" s="43"/>
      <c r="E29" s="44" t="s">
        <v>146</v>
      </c>
      <c r="F29" s="44"/>
      <c r="G29" s="40">
        <f t="shared" si="2"/>
        <v>20</v>
      </c>
      <c r="H29" s="39">
        <v>1</v>
      </c>
      <c r="I29" s="40">
        <f t="shared" si="5"/>
        <v>20</v>
      </c>
      <c r="J29" s="40">
        <f t="shared" si="6"/>
        <v>1</v>
      </c>
      <c r="K29" s="41"/>
    </row>
    <row r="30" spans="2:33" ht="51" x14ac:dyDescent="0.35">
      <c r="B30" s="38"/>
      <c r="C30" s="216"/>
      <c r="D30" s="43"/>
      <c r="E30" s="158" t="s">
        <v>147</v>
      </c>
      <c r="F30" s="43"/>
      <c r="G30" s="40">
        <f t="shared" si="2"/>
        <v>21</v>
      </c>
      <c r="H30" s="39">
        <v>1</v>
      </c>
      <c r="I30" s="40">
        <f t="shared" si="5"/>
        <v>21</v>
      </c>
      <c r="J30" s="40">
        <f t="shared" si="6"/>
        <v>1</v>
      </c>
      <c r="K30" s="41"/>
    </row>
    <row r="31" spans="2:33" ht="76" customHeight="1" x14ac:dyDescent="0.35">
      <c r="B31" s="38"/>
      <c r="C31" s="217"/>
      <c r="D31" s="77"/>
      <c r="E31" s="159" t="s">
        <v>148</v>
      </c>
      <c r="F31" s="77"/>
      <c r="G31" s="79">
        <f t="shared" si="2"/>
        <v>22</v>
      </c>
      <c r="H31" s="80">
        <v>1</v>
      </c>
      <c r="I31" s="79">
        <f t="shared" si="5"/>
        <v>22</v>
      </c>
      <c r="J31" s="79">
        <f t="shared" si="6"/>
        <v>1</v>
      </c>
      <c r="K31" s="81"/>
    </row>
    <row r="32" spans="2:33" ht="34" x14ac:dyDescent="0.35">
      <c r="B32" s="38"/>
      <c r="C32" s="174" t="s">
        <v>217</v>
      </c>
      <c r="D32" s="149"/>
      <c r="E32" s="173"/>
      <c r="F32" s="173"/>
      <c r="G32" s="173"/>
      <c r="H32" s="173"/>
      <c r="I32" s="173"/>
      <c r="J32" s="173"/>
      <c r="K32" s="173"/>
      <c r="AG32" s="201">
        <f>EDATE(Y23,8/4)</f>
        <v>44213</v>
      </c>
    </row>
    <row r="33" spans="2:43" ht="34" x14ac:dyDescent="0.35">
      <c r="B33" s="38"/>
      <c r="C33" s="215" t="s">
        <v>149</v>
      </c>
      <c r="D33" s="82"/>
      <c r="E33" s="160" t="s">
        <v>150</v>
      </c>
      <c r="F33" s="82"/>
      <c r="G33" s="83">
        <f>I31+J31</f>
        <v>23</v>
      </c>
      <c r="H33" s="84">
        <v>1</v>
      </c>
      <c r="I33" s="83">
        <f t="shared" ref="I33:I38" si="7">G33</f>
        <v>23</v>
      </c>
      <c r="J33" s="83">
        <f t="shared" ref="J33:J38" si="8">H33</f>
        <v>1</v>
      </c>
      <c r="K33" s="85"/>
    </row>
    <row r="34" spans="2:43" ht="34" x14ac:dyDescent="0.35">
      <c r="B34" s="38"/>
      <c r="C34" s="216"/>
      <c r="D34" s="43"/>
      <c r="E34" s="158" t="s">
        <v>151</v>
      </c>
      <c r="F34" s="43"/>
      <c r="G34" s="40">
        <f t="shared" si="2"/>
        <v>24</v>
      </c>
      <c r="H34" s="39">
        <v>1</v>
      </c>
      <c r="I34" s="40">
        <f t="shared" si="7"/>
        <v>24</v>
      </c>
      <c r="J34" s="40">
        <f t="shared" si="8"/>
        <v>1</v>
      </c>
      <c r="K34" s="41"/>
    </row>
    <row r="35" spans="2:43" ht="34" x14ac:dyDescent="0.35">
      <c r="B35" s="38"/>
      <c r="C35" s="216"/>
      <c r="D35" s="43"/>
      <c r="E35" s="158" t="s">
        <v>152</v>
      </c>
      <c r="F35" s="43"/>
      <c r="G35" s="40">
        <f t="shared" si="2"/>
        <v>25</v>
      </c>
      <c r="H35" s="39">
        <v>2</v>
      </c>
      <c r="I35" s="40">
        <f t="shared" si="7"/>
        <v>25</v>
      </c>
      <c r="J35" s="40">
        <f t="shared" si="8"/>
        <v>2</v>
      </c>
      <c r="K35" s="41"/>
    </row>
    <row r="36" spans="2:43" ht="34" x14ac:dyDescent="0.35">
      <c r="B36" s="38"/>
      <c r="C36" s="216"/>
      <c r="D36" s="43"/>
      <c r="E36" s="158" t="s">
        <v>153</v>
      </c>
      <c r="F36" s="43"/>
      <c r="G36" s="40">
        <f t="shared" si="2"/>
        <v>27</v>
      </c>
      <c r="H36" s="39">
        <v>2</v>
      </c>
      <c r="I36" s="40">
        <f t="shared" si="7"/>
        <v>27</v>
      </c>
      <c r="J36" s="40">
        <f t="shared" si="8"/>
        <v>2</v>
      </c>
      <c r="K36" s="41"/>
    </row>
    <row r="37" spans="2:43" ht="51" x14ac:dyDescent="0.35">
      <c r="B37" s="38"/>
      <c r="C37" s="216"/>
      <c r="D37" s="43"/>
      <c r="E37" s="158" t="s">
        <v>154</v>
      </c>
      <c r="F37" s="43"/>
      <c r="G37" s="40">
        <f t="shared" si="2"/>
        <v>29</v>
      </c>
      <c r="H37" s="39">
        <v>2</v>
      </c>
      <c r="I37" s="40">
        <f t="shared" si="7"/>
        <v>29</v>
      </c>
      <c r="J37" s="40">
        <f t="shared" si="8"/>
        <v>2</v>
      </c>
      <c r="K37" s="41"/>
    </row>
    <row r="38" spans="2:43" ht="34" x14ac:dyDescent="0.35">
      <c r="B38" s="38"/>
      <c r="C38" s="217"/>
      <c r="D38" s="77"/>
      <c r="E38" s="159" t="s">
        <v>155</v>
      </c>
      <c r="F38" s="77"/>
      <c r="G38" s="79">
        <f t="shared" si="2"/>
        <v>31</v>
      </c>
      <c r="H38" s="80">
        <v>2</v>
      </c>
      <c r="I38" s="79">
        <f t="shared" si="7"/>
        <v>31</v>
      </c>
      <c r="J38" s="79">
        <f t="shared" si="8"/>
        <v>2</v>
      </c>
      <c r="K38" s="81"/>
    </row>
    <row r="39" spans="2:43" ht="42.5" customHeight="1" x14ac:dyDescent="0.35">
      <c r="B39" s="38"/>
      <c r="C39" s="152" t="s">
        <v>237</v>
      </c>
      <c r="D39" s="149"/>
      <c r="E39" s="165"/>
      <c r="F39" s="149"/>
      <c r="G39" s="150"/>
      <c r="H39" s="150"/>
      <c r="I39" s="150"/>
      <c r="J39" s="150"/>
      <c r="K39" s="151"/>
      <c r="AQ39" s="204">
        <f>EDATE(AG32,10/4)</f>
        <v>44272</v>
      </c>
    </row>
    <row r="40" spans="2:43" ht="51" x14ac:dyDescent="0.35">
      <c r="B40" s="38"/>
      <c r="C40" s="215" t="s">
        <v>164</v>
      </c>
      <c r="D40" s="82"/>
      <c r="E40" s="160" t="s">
        <v>156</v>
      </c>
      <c r="F40" s="82"/>
      <c r="G40" s="83">
        <f>I31+J31</f>
        <v>23</v>
      </c>
      <c r="H40" s="84">
        <v>1</v>
      </c>
      <c r="I40" s="83">
        <f t="shared" ref="I40:I49" si="9">G40</f>
        <v>23</v>
      </c>
      <c r="J40" s="83">
        <f t="shared" ref="J40:J49" si="10">H40</f>
        <v>1</v>
      </c>
      <c r="K40" s="85"/>
    </row>
    <row r="41" spans="2:43" ht="51" x14ac:dyDescent="0.35">
      <c r="B41" s="38"/>
      <c r="C41" s="216"/>
      <c r="D41" s="43"/>
      <c r="E41" s="158" t="s">
        <v>157</v>
      </c>
      <c r="F41" s="43"/>
      <c r="G41" s="40">
        <f t="shared" si="2"/>
        <v>24</v>
      </c>
      <c r="H41" s="39">
        <v>1</v>
      </c>
      <c r="I41" s="40">
        <f t="shared" si="9"/>
        <v>24</v>
      </c>
      <c r="J41" s="40">
        <f t="shared" si="10"/>
        <v>1</v>
      </c>
      <c r="K41" s="41"/>
    </row>
    <row r="42" spans="2:43" ht="51" x14ac:dyDescent="0.35">
      <c r="B42" s="38"/>
      <c r="C42" s="216"/>
      <c r="D42" s="43"/>
      <c r="E42" s="158" t="s">
        <v>158</v>
      </c>
      <c r="F42" s="43"/>
      <c r="G42" s="40">
        <f t="shared" si="2"/>
        <v>25</v>
      </c>
      <c r="H42" s="39">
        <v>1</v>
      </c>
      <c r="I42" s="40">
        <f t="shared" si="9"/>
        <v>25</v>
      </c>
      <c r="J42" s="40">
        <f t="shared" si="10"/>
        <v>1</v>
      </c>
      <c r="K42" s="41"/>
    </row>
    <row r="43" spans="2:43" ht="51" x14ac:dyDescent="0.35">
      <c r="B43" s="38"/>
      <c r="C43" s="216"/>
      <c r="D43" s="43"/>
      <c r="E43" s="158" t="s">
        <v>159</v>
      </c>
      <c r="F43" s="43"/>
      <c r="G43" s="40">
        <f t="shared" si="2"/>
        <v>26</v>
      </c>
      <c r="H43" s="39">
        <v>1</v>
      </c>
      <c r="I43" s="40">
        <f t="shared" si="9"/>
        <v>26</v>
      </c>
      <c r="J43" s="40">
        <f t="shared" si="10"/>
        <v>1</v>
      </c>
      <c r="K43" s="41"/>
    </row>
    <row r="44" spans="2:43" ht="68" x14ac:dyDescent="0.35">
      <c r="B44" s="38"/>
      <c r="C44" s="216"/>
      <c r="D44" s="43"/>
      <c r="E44" s="158" t="s">
        <v>160</v>
      </c>
      <c r="F44" s="43"/>
      <c r="G44" s="40">
        <f t="shared" si="2"/>
        <v>27</v>
      </c>
      <c r="H44" s="39">
        <v>1</v>
      </c>
      <c r="I44" s="40">
        <f t="shared" si="9"/>
        <v>27</v>
      </c>
      <c r="J44" s="40">
        <f t="shared" si="10"/>
        <v>1</v>
      </c>
      <c r="K44" s="41"/>
    </row>
    <row r="45" spans="2:43" ht="34" x14ac:dyDescent="0.35">
      <c r="B45" s="38"/>
      <c r="C45" s="216"/>
      <c r="D45" s="43"/>
      <c r="E45" s="158" t="s">
        <v>161</v>
      </c>
      <c r="F45" s="43"/>
      <c r="G45" s="40">
        <f t="shared" si="2"/>
        <v>28</v>
      </c>
      <c r="H45" s="39">
        <v>1</v>
      </c>
      <c r="I45" s="40">
        <f t="shared" si="9"/>
        <v>28</v>
      </c>
      <c r="J45" s="40">
        <f t="shared" si="10"/>
        <v>1</v>
      </c>
      <c r="K45" s="41"/>
    </row>
    <row r="46" spans="2:43" ht="34" x14ac:dyDescent="0.35">
      <c r="B46" s="38"/>
      <c r="C46" s="216"/>
      <c r="D46" s="43"/>
      <c r="E46" s="158" t="s">
        <v>162</v>
      </c>
      <c r="F46" s="43"/>
      <c r="G46" s="40">
        <f t="shared" si="2"/>
        <v>29</v>
      </c>
      <c r="H46" s="39">
        <v>1</v>
      </c>
      <c r="I46" s="40">
        <f t="shared" si="9"/>
        <v>29</v>
      </c>
      <c r="J46" s="40">
        <f t="shared" si="10"/>
        <v>1</v>
      </c>
      <c r="K46" s="41"/>
    </row>
    <row r="47" spans="2:43" ht="34" x14ac:dyDescent="0.35">
      <c r="B47" s="38"/>
      <c r="C47" s="217"/>
      <c r="D47" s="77"/>
      <c r="E47" s="159" t="s">
        <v>163</v>
      </c>
      <c r="F47" s="77"/>
      <c r="G47" s="79">
        <f t="shared" si="2"/>
        <v>30</v>
      </c>
      <c r="H47" s="80">
        <v>1</v>
      </c>
      <c r="I47" s="79">
        <f t="shared" si="9"/>
        <v>30</v>
      </c>
      <c r="J47" s="79">
        <f t="shared" si="10"/>
        <v>1</v>
      </c>
      <c r="K47" s="81"/>
    </row>
    <row r="48" spans="2:43" ht="34" x14ac:dyDescent="0.35">
      <c r="B48" s="38"/>
      <c r="C48" s="152" t="s">
        <v>237</v>
      </c>
      <c r="D48" s="139"/>
      <c r="E48" s="139"/>
      <c r="F48" s="139"/>
      <c r="G48" s="153"/>
      <c r="H48" s="154"/>
      <c r="I48" s="153"/>
      <c r="J48" s="153"/>
      <c r="K48" s="155"/>
      <c r="AO48" s="203">
        <f>EDATE(AG32,8/4)</f>
        <v>44272</v>
      </c>
    </row>
    <row r="49" spans="2:63" ht="34" x14ac:dyDescent="0.35">
      <c r="B49" s="38"/>
      <c r="C49" s="86" t="s">
        <v>214</v>
      </c>
      <c r="D49" s="87"/>
      <c r="E49" s="87"/>
      <c r="F49" s="87"/>
      <c r="G49" s="88">
        <f>I47+J47</f>
        <v>31</v>
      </c>
      <c r="H49" s="89">
        <v>2</v>
      </c>
      <c r="I49" s="88">
        <f t="shared" si="9"/>
        <v>31</v>
      </c>
      <c r="J49" s="88">
        <f t="shared" si="10"/>
        <v>2</v>
      </c>
      <c r="K49" s="90" t="s">
        <v>213</v>
      </c>
    </row>
    <row r="50" spans="2:63" ht="17" x14ac:dyDescent="0.35">
      <c r="B50" s="38"/>
      <c r="C50" s="205"/>
      <c r="D50" s="73"/>
      <c r="E50" s="73"/>
      <c r="F50" s="73"/>
      <c r="G50" s="74"/>
      <c r="H50" s="75"/>
      <c r="I50" s="74"/>
      <c r="J50" s="74"/>
      <c r="K50" s="76"/>
    </row>
    <row r="51" spans="2:63" ht="17" x14ac:dyDescent="0.35">
      <c r="B51" s="55"/>
      <c r="C51" s="50"/>
      <c r="D51" s="56"/>
      <c r="E51" s="56"/>
      <c r="F51" s="56"/>
      <c r="G51" s="57"/>
      <c r="H51" s="58"/>
      <c r="I51" s="57"/>
      <c r="J51" s="57"/>
      <c r="K51" s="59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</row>
    <row r="52" spans="2:63" ht="17" x14ac:dyDescent="0.35">
      <c r="B52" s="45"/>
      <c r="C52" s="46"/>
      <c r="D52" s="46"/>
      <c r="E52" s="46"/>
      <c r="F52" s="46"/>
      <c r="G52" s="47"/>
      <c r="H52" s="48"/>
      <c r="I52" s="47"/>
      <c r="J52" s="47"/>
      <c r="K52" s="49"/>
      <c r="L52" s="52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</row>
    <row r="53" spans="2:63" ht="30" customHeight="1" x14ac:dyDescent="0.35">
      <c r="B53" s="18"/>
      <c r="C53" s="18"/>
    </row>
    <row r="54" spans="2:63" ht="30" customHeight="1" x14ac:dyDescent="0.35">
      <c r="B54" s="32"/>
      <c r="C54" s="32"/>
    </row>
  </sheetData>
  <dataConsolidate/>
  <mergeCells count="26">
    <mergeCell ref="C40:C47"/>
    <mergeCell ref="L6:AF6"/>
    <mergeCell ref="B6:B7"/>
    <mergeCell ref="C6:C7"/>
    <mergeCell ref="D6:D7"/>
    <mergeCell ref="E6:E7"/>
    <mergeCell ref="F6:F7"/>
    <mergeCell ref="C15:C22"/>
    <mergeCell ref="C24:C31"/>
    <mergeCell ref="C33:C38"/>
    <mergeCell ref="D21:D24"/>
    <mergeCell ref="D25:D26"/>
    <mergeCell ref="C8:C13"/>
    <mergeCell ref="D9:D10"/>
    <mergeCell ref="D12:D13"/>
    <mergeCell ref="D15:D20"/>
    <mergeCell ref="AG5:AM5"/>
    <mergeCell ref="AO5:AV5"/>
    <mergeCell ref="AX5:BB5"/>
    <mergeCell ref="O5:V5"/>
    <mergeCell ref="X5:AD5"/>
    <mergeCell ref="G6:G7"/>
    <mergeCell ref="H6:H7"/>
    <mergeCell ref="I6:I7"/>
    <mergeCell ref="J6:J7"/>
    <mergeCell ref="K6:K7"/>
  </mergeCells>
  <conditionalFormatting sqref="B54:C54 D53:K53">
    <cfRule type="expression" dxfId="51" priority="2">
      <formula>TRUE</formula>
    </cfRule>
  </conditionalFormatting>
  <conditionalFormatting sqref="L7:BK7">
    <cfRule type="expression" dxfId="50" priority="8">
      <formula>L$7=thời_gian_được_chọn</formula>
    </cfRule>
  </conditionalFormatting>
  <conditionalFormatting sqref="L8:BK52">
    <cfRule type="expression" dxfId="49" priority="1">
      <formula>Phần_trăm_Hoàn_thành</formula>
    </cfRule>
    <cfRule type="expression" dxfId="48" priority="3">
      <formula>Phần_trăm_Ngoài_Hoàn_thành</formula>
    </cfRule>
    <cfRule type="expression" dxfId="47" priority="4">
      <formula>Thực_tế</formula>
    </cfRule>
    <cfRule type="expression" dxfId="46" priority="5">
      <formula>Ngoài_Thực_tế</formula>
    </cfRule>
    <cfRule type="expression" dxfId="45" priority="6">
      <formula>Kế_hoạch</formula>
    </cfRule>
    <cfRule type="expression" dxfId="44" priority="7">
      <formula>L$7=thời_gian_được_chọn</formula>
    </cfRule>
    <cfRule type="expression" dxfId="43" priority="9">
      <formula>MOD(COLUMN(),2)</formula>
    </cfRule>
    <cfRule type="expression" dxfId="42" priority="10">
      <formula>MOD(COLUMN(),2)=0</formula>
    </cfRule>
  </conditionalFormatting>
  <dataValidations count="10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:A4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L5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N5"/>
    <dataValidation allowBlank="1" showInputMessage="1" showErrorMessage="1" prompt="Ô chú giải này cho biết thời lượng thực tế" sqref="W5"/>
    <dataValidation allowBlank="1" showInputMessage="1" showErrorMessage="1" prompt="Ô chú giải này cho biết phần trăm dự án đã hoàn thành" sqref="AF5"/>
    <dataValidation allowBlank="1" showInputMessage="1" showErrorMessage="1" prompt="Ô chú giải này cho biết thời lượng thực tế ngoài kế hoạch" sqref="AN5"/>
    <dataValidation allowBlank="1" showInputMessage="1" showErrorMessage="1" prompt="Ô chú giải này cho biết phần trăm dự án đã hoàn thành ngoài kế hoạch" sqref="AW5"/>
    <dataValidation allowBlank="1" showInputMessage="1" showErrorMessage="1" prompt="Thời gian được lập biểu đồ từ 1 đến 60 bắt đầu từ ô H4 đến ô BO4 " sqref="L6"/>
    <dataValidation allowBlank="1" showInputMessage="1" showErrorMessage="1" prompt="Tiêu đề của dự án. Nhập tiêu đề mới vào ô này. Tô sáng thời gian trong H2. Chú thích biểu đồ nằm trong J2 đến AI2" sqref="C1 D1:F4 C4"/>
    <dataValidation allowBlank="1" showInputMessage="1" showErrorMessage="1" prompt="_x000a_" sqref="B6:B7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Y43"/>
  <sheetViews>
    <sheetView showGridLines="0" zoomScale="45" zoomScaleNormal="45" zoomScaleSheetLayoutView="80" workbookViewId="0">
      <pane xSplit="3" ySplit="6" topLeftCell="D28" activePane="bottomRight" state="frozen"/>
      <selection pane="topRight" activeCell="D1" sqref="D1"/>
      <selection pane="bottomLeft" activeCell="A5" sqref="A5"/>
      <selection pane="bottomRight" activeCell="F43" sqref="F43"/>
    </sheetView>
  </sheetViews>
  <sheetFormatPr defaultColWidth="2.75" defaultRowHeight="30" customHeight="1" x14ac:dyDescent="0.35"/>
  <cols>
    <col min="1" max="1" width="2.58203125" style="7" customWidth="1"/>
    <col min="2" max="2" width="16.6640625" style="19" customWidth="1"/>
    <col min="3" max="3" width="33.08203125" style="19" bestFit="1" customWidth="1"/>
    <col min="4" max="4" width="26.75" style="19" customWidth="1"/>
    <col min="5" max="5" width="10.4140625" style="19" bestFit="1" customWidth="1"/>
    <col min="6" max="6" width="37.33203125" style="19" bestFit="1" customWidth="1"/>
    <col min="7" max="10" width="14.58203125" style="7" customWidth="1"/>
    <col min="11" max="11" width="23.08203125" style="20" customWidth="1"/>
    <col min="12" max="18" width="5" style="7" customWidth="1"/>
    <col min="19" max="19" width="12.08203125" style="7" bestFit="1" customWidth="1"/>
    <col min="20" max="51" width="5" style="7" customWidth="1"/>
    <col min="52" max="16384" width="2.75" style="7"/>
  </cols>
  <sheetData>
    <row r="1" spans="2:51" ht="40.5" customHeight="1" x14ac:dyDescent="0.35">
      <c r="B1" s="64" t="s">
        <v>7</v>
      </c>
      <c r="C1" s="36"/>
      <c r="D1" s="5"/>
      <c r="E1" s="5"/>
      <c r="F1" s="5"/>
      <c r="G1" s="61" t="s">
        <v>165</v>
      </c>
      <c r="H1" s="62"/>
      <c r="I1" s="63">
        <f>SUM(H7:H36)-1</f>
        <v>36</v>
      </c>
      <c r="J1" s="63" t="s">
        <v>166</v>
      </c>
      <c r="Q1" s="137"/>
    </row>
    <row r="2" spans="2:51" ht="28.5" customHeight="1" x14ac:dyDescent="0.35">
      <c r="B2" s="34" t="s">
        <v>9</v>
      </c>
      <c r="C2" s="36"/>
      <c r="D2" s="5"/>
      <c r="E2" s="5"/>
      <c r="F2" s="5"/>
      <c r="G2" s="60"/>
      <c r="H2" s="6"/>
      <c r="I2" s="63">
        <f>I1/4</f>
        <v>9</v>
      </c>
      <c r="J2" s="63" t="s">
        <v>167</v>
      </c>
      <c r="K2" s="185"/>
    </row>
    <row r="3" spans="2:51" ht="18" customHeight="1" thickBot="1" x14ac:dyDescent="0.4">
      <c r="B3" s="34"/>
      <c r="C3" s="36"/>
      <c r="D3" s="5"/>
      <c r="E3" s="5"/>
      <c r="F3" s="5"/>
      <c r="G3" s="62" t="s">
        <v>231</v>
      </c>
      <c r="H3" s="60"/>
      <c r="I3" s="186">
        <v>44060</v>
      </c>
      <c r="J3" s="62"/>
      <c r="K3" s="62"/>
    </row>
    <row r="4" spans="2:51" ht="21" customHeight="1" thickTop="1" thickBot="1" x14ac:dyDescent="0.4">
      <c r="B4" s="7"/>
      <c r="C4" s="37"/>
      <c r="D4" s="33"/>
      <c r="E4" s="33"/>
      <c r="F4" s="33"/>
      <c r="G4" s="33"/>
      <c r="H4" s="33"/>
      <c r="I4" s="33"/>
      <c r="J4" s="33"/>
      <c r="K4" s="21" t="s">
        <v>3</v>
      </c>
      <c r="L4" s="8">
        <v>2</v>
      </c>
      <c r="N4" s="9"/>
      <c r="O4" s="69" t="s">
        <v>5</v>
      </c>
      <c r="P4" s="70"/>
      <c r="Q4" s="70"/>
      <c r="R4" s="70"/>
      <c r="S4" s="70"/>
      <c r="T4" s="10"/>
      <c r="U4" s="69" t="s">
        <v>6</v>
      </c>
      <c r="V4" s="70"/>
      <c r="W4" s="70"/>
      <c r="X4" s="70"/>
      <c r="Y4" s="11"/>
      <c r="Z4" s="71" t="s">
        <v>26</v>
      </c>
      <c r="AA4" s="72"/>
      <c r="AB4" s="72"/>
      <c r="AC4" s="12"/>
      <c r="AD4" s="71" t="s">
        <v>27</v>
      </c>
      <c r="AE4" s="72"/>
      <c r="AF4" s="72"/>
      <c r="AG4" s="72"/>
      <c r="AH4" s="72"/>
      <c r="AI4" s="13"/>
      <c r="AJ4" s="71" t="s">
        <v>28</v>
      </c>
      <c r="AK4" s="72"/>
      <c r="AL4" s="72"/>
      <c r="AM4" s="72"/>
      <c r="AN4" s="72"/>
      <c r="AS4" s="72"/>
    </row>
    <row r="5" spans="2:51" s="2" customFormat="1" ht="40" customHeight="1" thickTop="1" x14ac:dyDescent="0.35">
      <c r="B5" s="238" t="s">
        <v>11</v>
      </c>
      <c r="C5" s="240" t="s">
        <v>12</v>
      </c>
      <c r="D5" s="240" t="s">
        <v>13</v>
      </c>
      <c r="E5" s="240" t="s">
        <v>189</v>
      </c>
      <c r="F5" s="240" t="s">
        <v>19</v>
      </c>
      <c r="G5" s="244" t="s">
        <v>0</v>
      </c>
      <c r="H5" s="244" t="s">
        <v>29</v>
      </c>
      <c r="I5" s="244" t="s">
        <v>1</v>
      </c>
      <c r="J5" s="244" t="s">
        <v>2</v>
      </c>
      <c r="K5" s="246" t="s">
        <v>4</v>
      </c>
      <c r="L5" s="218" t="s">
        <v>8</v>
      </c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14"/>
      <c r="AB5" s="14"/>
      <c r="AC5" s="14"/>
      <c r="AD5" s="14"/>
      <c r="AE5" s="14"/>
    </row>
    <row r="6" spans="2:51" ht="15.75" customHeight="1" x14ac:dyDescent="0.35">
      <c r="B6" s="239"/>
      <c r="C6" s="241"/>
      <c r="D6" s="241"/>
      <c r="E6" s="241"/>
      <c r="F6" s="241"/>
      <c r="G6" s="245"/>
      <c r="H6" s="245"/>
      <c r="I6" s="245"/>
      <c r="J6" s="245"/>
      <c r="K6" s="247"/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S6" s="15">
        <v>8</v>
      </c>
      <c r="T6" s="15">
        <v>9</v>
      </c>
      <c r="U6" s="15">
        <v>10</v>
      </c>
      <c r="V6" s="15">
        <v>11</v>
      </c>
      <c r="W6" s="15">
        <v>12</v>
      </c>
      <c r="X6" s="15">
        <v>13</v>
      </c>
      <c r="Y6" s="15">
        <v>14</v>
      </c>
      <c r="Z6" s="15">
        <v>15</v>
      </c>
      <c r="AA6" s="15">
        <v>16</v>
      </c>
      <c r="AB6" s="15">
        <v>17</v>
      </c>
      <c r="AC6" s="15">
        <v>18</v>
      </c>
      <c r="AD6" s="15">
        <v>19</v>
      </c>
      <c r="AE6" s="15">
        <v>20</v>
      </c>
      <c r="AF6" s="15">
        <v>21</v>
      </c>
      <c r="AG6" s="15">
        <v>22</v>
      </c>
      <c r="AH6" s="15">
        <v>23</v>
      </c>
      <c r="AI6" s="15">
        <v>24</v>
      </c>
      <c r="AJ6" s="15">
        <v>25</v>
      </c>
      <c r="AK6" s="15">
        <v>26</v>
      </c>
      <c r="AL6" s="15">
        <v>27</v>
      </c>
      <c r="AM6" s="15">
        <v>28</v>
      </c>
      <c r="AN6" s="15">
        <v>29</v>
      </c>
      <c r="AO6" s="15">
        <v>30</v>
      </c>
      <c r="AP6" s="15">
        <v>31</v>
      </c>
      <c r="AQ6" s="15">
        <v>32</v>
      </c>
      <c r="AR6" s="15">
        <v>33</v>
      </c>
      <c r="AS6" s="15">
        <v>34</v>
      </c>
      <c r="AT6" s="15">
        <v>35</v>
      </c>
      <c r="AU6" s="15">
        <v>36</v>
      </c>
      <c r="AV6" s="15">
        <v>37</v>
      </c>
      <c r="AW6" s="15">
        <v>38</v>
      </c>
      <c r="AX6" s="15">
        <v>39</v>
      </c>
      <c r="AY6" s="15">
        <v>40</v>
      </c>
    </row>
    <row r="7" spans="2:51" ht="17" x14ac:dyDescent="0.35">
      <c r="B7" s="235" t="s">
        <v>10</v>
      </c>
      <c r="C7" s="233" t="s">
        <v>30</v>
      </c>
      <c r="D7" s="3" t="s">
        <v>14</v>
      </c>
      <c r="E7" s="109">
        <v>1</v>
      </c>
      <c r="F7" s="138" t="s">
        <v>20</v>
      </c>
      <c r="G7" s="4">
        <v>1</v>
      </c>
      <c r="H7" s="4">
        <v>2</v>
      </c>
      <c r="I7" s="25">
        <f>G7</f>
        <v>1</v>
      </c>
      <c r="J7" s="25">
        <f>H7</f>
        <v>2</v>
      </c>
      <c r="K7" s="16">
        <v>1</v>
      </c>
    </row>
    <row r="8" spans="2:51" ht="34" x14ac:dyDescent="0.35">
      <c r="B8" s="236"/>
      <c r="C8" s="234"/>
      <c r="D8" s="229" t="s">
        <v>15</v>
      </c>
      <c r="E8" s="22">
        <v>2</v>
      </c>
      <c r="F8" s="138" t="s">
        <v>21</v>
      </c>
      <c r="G8" s="25">
        <f>I7+J7</f>
        <v>3</v>
      </c>
      <c r="H8" s="4">
        <v>1</v>
      </c>
      <c r="I8" s="25">
        <f>G8</f>
        <v>3</v>
      </c>
      <c r="J8" s="25">
        <f t="shared" ref="J8:J11" si="0">H8</f>
        <v>1</v>
      </c>
      <c r="K8" s="16">
        <v>0.5</v>
      </c>
    </row>
    <row r="9" spans="2:51" ht="17" x14ac:dyDescent="0.35">
      <c r="B9" s="236"/>
      <c r="C9" s="234"/>
      <c r="D9" s="230"/>
      <c r="E9" s="24">
        <v>3</v>
      </c>
      <c r="F9" s="138" t="s">
        <v>22</v>
      </c>
      <c r="G9" s="25">
        <f>I8+J8</f>
        <v>4</v>
      </c>
      <c r="H9" s="4">
        <v>1</v>
      </c>
      <c r="I9" s="25">
        <f>G9</f>
        <v>4</v>
      </c>
      <c r="J9" s="25">
        <f t="shared" si="0"/>
        <v>1</v>
      </c>
      <c r="K9" s="16"/>
    </row>
    <row r="10" spans="2:51" ht="34" x14ac:dyDescent="0.35">
      <c r="B10" s="236"/>
      <c r="C10" s="234"/>
      <c r="D10" s="3" t="s">
        <v>16</v>
      </c>
      <c r="E10" s="109">
        <v>4</v>
      </c>
      <c r="F10" s="138" t="s">
        <v>23</v>
      </c>
      <c r="G10" s="25">
        <f t="shared" ref="G10:G11" si="1">I9+J9</f>
        <v>5</v>
      </c>
      <c r="H10" s="4">
        <v>1</v>
      </c>
      <c r="I10" s="25">
        <f t="shared" ref="I10:I12" si="2">G10</f>
        <v>5</v>
      </c>
      <c r="J10" s="25">
        <f t="shared" si="0"/>
        <v>1</v>
      </c>
      <c r="K10" s="16"/>
    </row>
    <row r="11" spans="2:51" ht="17" x14ac:dyDescent="0.35">
      <c r="B11" s="236"/>
      <c r="C11" s="234"/>
      <c r="D11" s="231" t="s">
        <v>17</v>
      </c>
      <c r="E11" s="22" t="s">
        <v>190</v>
      </c>
      <c r="F11" s="138" t="s">
        <v>24</v>
      </c>
      <c r="G11" s="25">
        <f t="shared" si="1"/>
        <v>6</v>
      </c>
      <c r="H11" s="4">
        <v>2</v>
      </c>
      <c r="I11" s="25">
        <f t="shared" si="2"/>
        <v>6</v>
      </c>
      <c r="J11" s="25">
        <f t="shared" si="0"/>
        <v>2</v>
      </c>
      <c r="K11" s="16"/>
    </row>
    <row r="12" spans="2:51" ht="30.5" customHeight="1" x14ac:dyDescent="0.35">
      <c r="B12" s="236"/>
      <c r="C12" s="234"/>
      <c r="D12" s="232"/>
      <c r="E12" s="110" t="s">
        <v>191</v>
      </c>
      <c r="F12" s="27" t="s">
        <v>25</v>
      </c>
      <c r="G12" s="66">
        <f>I11+J11</f>
        <v>8</v>
      </c>
      <c r="H12" s="67">
        <v>2</v>
      </c>
      <c r="I12" s="66">
        <f t="shared" si="2"/>
        <v>8</v>
      </c>
      <c r="J12" s="66">
        <f>H12</f>
        <v>2</v>
      </c>
      <c r="K12" s="93" t="s">
        <v>18</v>
      </c>
      <c r="S12" s="187">
        <f>EDATE(I3,I12/4)</f>
        <v>44121</v>
      </c>
    </row>
    <row r="13" spans="2:51" ht="17" x14ac:dyDescent="0.35">
      <c r="B13" s="236"/>
      <c r="C13" s="233" t="s">
        <v>32</v>
      </c>
      <c r="D13" s="231" t="s">
        <v>33</v>
      </c>
      <c r="E13" s="22"/>
      <c r="F13" s="17" t="s">
        <v>38</v>
      </c>
      <c r="G13" s="25">
        <v>10</v>
      </c>
      <c r="H13" s="4">
        <v>1</v>
      </c>
      <c r="I13" s="25">
        <f>G13</f>
        <v>10</v>
      </c>
      <c r="J13" s="25">
        <f>H13</f>
        <v>1</v>
      </c>
      <c r="K13" s="16"/>
    </row>
    <row r="14" spans="2:51" ht="17" x14ac:dyDescent="0.35">
      <c r="B14" s="236"/>
      <c r="C14" s="234"/>
      <c r="D14" s="232"/>
      <c r="E14" s="23"/>
      <c r="F14" s="17" t="s">
        <v>39</v>
      </c>
      <c r="G14" s="25">
        <v>10</v>
      </c>
      <c r="H14" s="188">
        <v>1</v>
      </c>
      <c r="I14" s="25">
        <f t="shared" ref="I14:I22" si="3">G14</f>
        <v>10</v>
      </c>
      <c r="J14" s="25">
        <v>1</v>
      </c>
      <c r="K14" s="16"/>
    </row>
    <row r="15" spans="2:51" ht="17" x14ac:dyDescent="0.35">
      <c r="B15" s="236"/>
      <c r="C15" s="234"/>
      <c r="D15" s="232"/>
      <c r="E15" s="23">
        <v>6</v>
      </c>
      <c r="F15" s="17" t="s">
        <v>40</v>
      </c>
      <c r="G15" s="25">
        <f t="shared" ref="G15:G36" si="4">I14+J14</f>
        <v>11</v>
      </c>
      <c r="H15" s="4">
        <v>1</v>
      </c>
      <c r="I15" s="25">
        <f t="shared" si="3"/>
        <v>11</v>
      </c>
      <c r="J15" s="25">
        <f t="shared" ref="J15:J22" si="5">H15</f>
        <v>1</v>
      </c>
      <c r="K15" s="16"/>
    </row>
    <row r="16" spans="2:51" ht="17" x14ac:dyDescent="0.35">
      <c r="B16" s="236"/>
      <c r="C16" s="234"/>
      <c r="D16" s="232"/>
      <c r="E16" s="23">
        <v>7</v>
      </c>
      <c r="F16" s="17" t="s">
        <v>41</v>
      </c>
      <c r="G16" s="25">
        <f t="shared" si="4"/>
        <v>12</v>
      </c>
      <c r="H16" s="4">
        <v>1</v>
      </c>
      <c r="I16" s="25">
        <f t="shared" si="3"/>
        <v>12</v>
      </c>
      <c r="J16" s="25">
        <f t="shared" si="5"/>
        <v>1</v>
      </c>
      <c r="K16" s="16"/>
    </row>
    <row r="17" spans="2:11" ht="17" x14ac:dyDescent="0.35">
      <c r="B17" s="236"/>
      <c r="C17" s="234"/>
      <c r="D17" s="232"/>
      <c r="E17" s="23">
        <v>8</v>
      </c>
      <c r="F17" s="17" t="s">
        <v>42</v>
      </c>
      <c r="G17" s="25">
        <f t="shared" si="4"/>
        <v>13</v>
      </c>
      <c r="H17" s="4">
        <v>1</v>
      </c>
      <c r="I17" s="25">
        <f t="shared" si="3"/>
        <v>13</v>
      </c>
      <c r="J17" s="25">
        <f t="shared" si="5"/>
        <v>1</v>
      </c>
      <c r="K17" s="16"/>
    </row>
    <row r="18" spans="2:11" ht="34" x14ac:dyDescent="0.35">
      <c r="B18" s="236"/>
      <c r="C18" s="234"/>
      <c r="D18" s="232"/>
      <c r="E18" s="23">
        <v>9</v>
      </c>
      <c r="F18" s="17" t="s">
        <v>43</v>
      </c>
      <c r="G18" s="25">
        <f t="shared" si="4"/>
        <v>14</v>
      </c>
      <c r="H18" s="4">
        <v>1</v>
      </c>
      <c r="I18" s="25">
        <f t="shared" si="3"/>
        <v>14</v>
      </c>
      <c r="J18" s="25">
        <f t="shared" si="5"/>
        <v>1</v>
      </c>
      <c r="K18" s="16"/>
    </row>
    <row r="19" spans="2:11" ht="17" x14ac:dyDescent="0.35">
      <c r="B19" s="236"/>
      <c r="C19" s="234"/>
      <c r="D19" s="232"/>
      <c r="E19" s="23">
        <v>10</v>
      </c>
      <c r="F19" s="17" t="s">
        <v>44</v>
      </c>
      <c r="G19" s="25">
        <f t="shared" si="4"/>
        <v>15</v>
      </c>
      <c r="H19" s="4">
        <v>1</v>
      </c>
      <c r="I19" s="25">
        <f t="shared" si="3"/>
        <v>15</v>
      </c>
      <c r="J19" s="25">
        <f t="shared" si="5"/>
        <v>1</v>
      </c>
      <c r="K19" s="16"/>
    </row>
    <row r="20" spans="2:11" ht="17" x14ac:dyDescent="0.35">
      <c r="B20" s="236"/>
      <c r="C20" s="234"/>
      <c r="D20" s="243"/>
      <c r="E20" s="24">
        <v>11</v>
      </c>
      <c r="F20" s="17" t="s">
        <v>45</v>
      </c>
      <c r="G20" s="25">
        <f t="shared" si="4"/>
        <v>16</v>
      </c>
      <c r="H20" s="4">
        <v>1</v>
      </c>
      <c r="I20" s="25">
        <f t="shared" si="3"/>
        <v>16</v>
      </c>
      <c r="J20" s="25">
        <f t="shared" si="5"/>
        <v>1</v>
      </c>
      <c r="K20" s="16"/>
    </row>
    <row r="21" spans="2:11" ht="34" x14ac:dyDescent="0.35">
      <c r="B21" s="236"/>
      <c r="C21" s="234"/>
      <c r="D21" s="17" t="s">
        <v>200</v>
      </c>
      <c r="E21" s="66">
        <v>12</v>
      </c>
      <c r="F21" s="27" t="s">
        <v>46</v>
      </c>
      <c r="G21" s="28">
        <f t="shared" si="4"/>
        <v>17</v>
      </c>
      <c r="H21" s="29">
        <v>2</v>
      </c>
      <c r="I21" s="28">
        <f t="shared" si="3"/>
        <v>17</v>
      </c>
      <c r="J21" s="28">
        <f t="shared" si="5"/>
        <v>2</v>
      </c>
      <c r="K21" s="65" t="s">
        <v>18</v>
      </c>
    </row>
    <row r="22" spans="2:11" ht="17" x14ac:dyDescent="0.35">
      <c r="B22" s="236"/>
      <c r="C22" s="234"/>
      <c r="D22" s="233" t="s">
        <v>34</v>
      </c>
      <c r="E22" s="22">
        <v>13</v>
      </c>
      <c r="F22" s="17" t="s">
        <v>47</v>
      </c>
      <c r="G22" s="25">
        <f t="shared" si="4"/>
        <v>19</v>
      </c>
      <c r="H22" s="4">
        <v>1</v>
      </c>
      <c r="I22" s="25">
        <f t="shared" si="3"/>
        <v>19</v>
      </c>
      <c r="J22" s="25">
        <f t="shared" si="5"/>
        <v>1</v>
      </c>
      <c r="K22" s="16"/>
    </row>
    <row r="23" spans="2:11" ht="17" x14ac:dyDescent="0.35">
      <c r="B23" s="236"/>
      <c r="C23" s="234"/>
      <c r="D23" s="234"/>
      <c r="E23" s="23">
        <v>14</v>
      </c>
      <c r="F23" s="17" t="s">
        <v>48</v>
      </c>
      <c r="G23" s="25">
        <f t="shared" si="4"/>
        <v>20</v>
      </c>
      <c r="H23" s="4">
        <v>1</v>
      </c>
      <c r="I23" s="25">
        <f t="shared" ref="I23:I24" si="6">G23</f>
        <v>20</v>
      </c>
      <c r="J23" s="25">
        <f t="shared" ref="J23:J24" si="7">H23</f>
        <v>1</v>
      </c>
      <c r="K23" s="16"/>
    </row>
    <row r="24" spans="2:11" ht="17" x14ac:dyDescent="0.35">
      <c r="B24" s="236"/>
      <c r="C24" s="234"/>
      <c r="D24" s="242"/>
      <c r="E24" s="24">
        <v>14</v>
      </c>
      <c r="F24" s="17" t="s">
        <v>49</v>
      </c>
      <c r="G24" s="25">
        <f t="shared" si="4"/>
        <v>21</v>
      </c>
      <c r="H24" s="4">
        <v>2</v>
      </c>
      <c r="I24" s="25">
        <f t="shared" si="6"/>
        <v>21</v>
      </c>
      <c r="J24" s="25">
        <f t="shared" si="7"/>
        <v>2</v>
      </c>
      <c r="K24" s="16"/>
    </row>
    <row r="25" spans="2:11" ht="17" x14ac:dyDescent="0.35">
      <c r="B25" s="236"/>
      <c r="C25" s="234"/>
      <c r="D25" s="231" t="s">
        <v>35</v>
      </c>
      <c r="E25" s="114" t="s">
        <v>192</v>
      </c>
      <c r="F25" s="17" t="s">
        <v>50</v>
      </c>
      <c r="G25" s="25">
        <f t="shared" si="4"/>
        <v>23</v>
      </c>
      <c r="H25" s="4">
        <v>1</v>
      </c>
      <c r="I25" s="25">
        <f t="shared" ref="I25:I26" si="8">G25</f>
        <v>23</v>
      </c>
      <c r="J25" s="25">
        <f t="shared" ref="J25:J26" si="9">H25</f>
        <v>1</v>
      </c>
      <c r="K25" s="16"/>
    </row>
    <row r="26" spans="2:11" ht="46" customHeight="1" x14ac:dyDescent="0.35">
      <c r="B26" s="236"/>
      <c r="C26" s="234"/>
      <c r="D26" s="243"/>
      <c r="E26" s="115" t="s">
        <v>193</v>
      </c>
      <c r="F26" s="17" t="s">
        <v>51</v>
      </c>
      <c r="G26" s="25">
        <f t="shared" si="4"/>
        <v>24</v>
      </c>
      <c r="H26" s="4">
        <v>1</v>
      </c>
      <c r="I26" s="25">
        <f t="shared" si="8"/>
        <v>24</v>
      </c>
      <c r="J26" s="25">
        <f t="shared" si="9"/>
        <v>1</v>
      </c>
      <c r="K26" s="16"/>
    </row>
    <row r="27" spans="2:11" ht="17" x14ac:dyDescent="0.35">
      <c r="B27" s="236"/>
      <c r="C27" s="234"/>
      <c r="D27" s="30" t="s">
        <v>36</v>
      </c>
      <c r="E27" s="67">
        <v>16</v>
      </c>
      <c r="F27" s="17" t="s">
        <v>53</v>
      </c>
      <c r="G27" s="25">
        <f t="shared" si="4"/>
        <v>25</v>
      </c>
      <c r="H27" s="4">
        <v>1</v>
      </c>
      <c r="I27" s="25">
        <f t="shared" ref="I27:I29" si="10">G27</f>
        <v>25</v>
      </c>
      <c r="J27" s="25">
        <f t="shared" ref="J27:J29" si="11">H27</f>
        <v>1</v>
      </c>
      <c r="K27" s="16"/>
    </row>
    <row r="28" spans="2:11" ht="17" x14ac:dyDescent="0.35">
      <c r="B28" s="236"/>
      <c r="C28" s="234"/>
      <c r="D28" s="17" t="s">
        <v>37</v>
      </c>
      <c r="E28" s="109">
        <v>17</v>
      </c>
      <c r="F28" s="17" t="s">
        <v>54</v>
      </c>
      <c r="G28" s="25">
        <f t="shared" si="4"/>
        <v>26</v>
      </c>
      <c r="H28" s="4">
        <v>2</v>
      </c>
      <c r="I28" s="25">
        <f t="shared" si="10"/>
        <v>26</v>
      </c>
      <c r="J28" s="25">
        <f t="shared" si="11"/>
        <v>2</v>
      </c>
      <c r="K28" s="16"/>
    </row>
    <row r="29" spans="2:11" ht="46" customHeight="1" x14ac:dyDescent="0.35">
      <c r="B29" s="237"/>
      <c r="C29" s="242"/>
      <c r="D29" s="17" t="s">
        <v>52</v>
      </c>
      <c r="E29" s="66">
        <v>18</v>
      </c>
      <c r="F29" s="27" t="s">
        <v>55</v>
      </c>
      <c r="G29" s="28">
        <f t="shared" si="4"/>
        <v>28</v>
      </c>
      <c r="H29" s="29">
        <v>2</v>
      </c>
      <c r="I29" s="28">
        <f t="shared" si="10"/>
        <v>28</v>
      </c>
      <c r="J29" s="28">
        <f t="shared" si="11"/>
        <v>2</v>
      </c>
      <c r="K29" s="177" t="s">
        <v>238</v>
      </c>
    </row>
    <row r="30" spans="2:11" ht="34" x14ac:dyDescent="0.35">
      <c r="B30" s="235" t="s">
        <v>73</v>
      </c>
      <c r="C30" s="35" t="s">
        <v>56</v>
      </c>
      <c r="D30" s="17" t="s">
        <v>61</v>
      </c>
      <c r="E30" s="109" t="s">
        <v>194</v>
      </c>
      <c r="F30" s="17" t="s">
        <v>68</v>
      </c>
      <c r="G30" s="25">
        <f t="shared" si="4"/>
        <v>30</v>
      </c>
      <c r="H30" s="4">
        <v>1</v>
      </c>
      <c r="I30" s="25">
        <f t="shared" ref="I30:I36" si="12">G30</f>
        <v>30</v>
      </c>
      <c r="J30" s="25">
        <f t="shared" ref="J30:J36" si="13">H30</f>
        <v>1</v>
      </c>
      <c r="K30" s="16"/>
    </row>
    <row r="31" spans="2:11" ht="36" customHeight="1" x14ac:dyDescent="0.35">
      <c r="B31" s="236"/>
      <c r="C31" s="35" t="s">
        <v>57</v>
      </c>
      <c r="D31" s="17" t="s">
        <v>62</v>
      </c>
      <c r="E31" s="109" t="s">
        <v>195</v>
      </c>
      <c r="F31" s="30" t="s">
        <v>69</v>
      </c>
      <c r="G31" s="25">
        <f t="shared" si="4"/>
        <v>31</v>
      </c>
      <c r="H31" s="4">
        <v>1</v>
      </c>
      <c r="I31" s="25">
        <f t="shared" si="12"/>
        <v>31</v>
      </c>
      <c r="J31" s="25">
        <f t="shared" si="13"/>
        <v>1</v>
      </c>
      <c r="K31" s="16"/>
    </row>
    <row r="32" spans="2:11" ht="39" customHeight="1" x14ac:dyDescent="0.35">
      <c r="B32" s="236"/>
      <c r="C32" s="35" t="s">
        <v>58</v>
      </c>
      <c r="D32" s="17" t="s">
        <v>63</v>
      </c>
      <c r="E32" s="109" t="s">
        <v>196</v>
      </c>
      <c r="F32" s="17" t="s">
        <v>70</v>
      </c>
      <c r="G32" s="25">
        <f t="shared" si="4"/>
        <v>32</v>
      </c>
      <c r="H32" s="4">
        <v>1</v>
      </c>
      <c r="I32" s="25">
        <f t="shared" si="12"/>
        <v>32</v>
      </c>
      <c r="J32" s="25">
        <f t="shared" si="13"/>
        <v>1</v>
      </c>
      <c r="K32" s="16"/>
    </row>
    <row r="33" spans="2:11" ht="41.5" customHeight="1" x14ac:dyDescent="0.35">
      <c r="B33" s="236"/>
      <c r="C33" s="233" t="s">
        <v>59</v>
      </c>
      <c r="D33" s="30" t="s">
        <v>64</v>
      </c>
      <c r="E33" s="109" t="s">
        <v>197</v>
      </c>
      <c r="F33" s="17" t="s">
        <v>64</v>
      </c>
      <c r="G33" s="25">
        <f t="shared" si="4"/>
        <v>33</v>
      </c>
      <c r="H33" s="4">
        <v>1</v>
      </c>
      <c r="I33" s="25">
        <f t="shared" si="12"/>
        <v>33</v>
      </c>
      <c r="J33" s="25">
        <f t="shared" si="13"/>
        <v>1</v>
      </c>
      <c r="K33" s="16"/>
    </row>
    <row r="34" spans="2:11" ht="41.5" customHeight="1" x14ac:dyDescent="0.35">
      <c r="B34" s="236"/>
      <c r="C34" s="234"/>
      <c r="D34" s="30" t="s">
        <v>65</v>
      </c>
      <c r="E34" s="109" t="s">
        <v>198</v>
      </c>
      <c r="F34" s="17" t="s">
        <v>65</v>
      </c>
      <c r="G34" s="25">
        <f t="shared" si="4"/>
        <v>34</v>
      </c>
      <c r="H34" s="4">
        <v>1</v>
      </c>
      <c r="I34" s="25">
        <f t="shared" si="12"/>
        <v>34</v>
      </c>
      <c r="J34" s="25">
        <f t="shared" si="13"/>
        <v>1</v>
      </c>
      <c r="K34" s="16"/>
    </row>
    <row r="35" spans="2:11" ht="41.5" customHeight="1" x14ac:dyDescent="0.35">
      <c r="B35" s="236"/>
      <c r="C35" s="242"/>
      <c r="D35" s="30" t="s">
        <v>66</v>
      </c>
      <c r="E35" s="109" t="s">
        <v>199</v>
      </c>
      <c r="F35" s="17" t="s">
        <v>71</v>
      </c>
      <c r="G35" s="25">
        <f t="shared" si="4"/>
        <v>35</v>
      </c>
      <c r="H35" s="4">
        <v>1</v>
      </c>
      <c r="I35" s="25">
        <f t="shared" si="12"/>
        <v>35</v>
      </c>
      <c r="J35" s="25">
        <f t="shared" si="13"/>
        <v>1</v>
      </c>
      <c r="K35" s="16"/>
    </row>
    <row r="36" spans="2:11" ht="36" customHeight="1" x14ac:dyDescent="0.35">
      <c r="B36" s="237"/>
      <c r="C36" s="35" t="s">
        <v>60</v>
      </c>
      <c r="D36" s="17" t="s">
        <v>67</v>
      </c>
      <c r="E36" s="109">
        <v>20</v>
      </c>
      <c r="F36" s="17" t="s">
        <v>72</v>
      </c>
      <c r="G36" s="25">
        <f t="shared" si="4"/>
        <v>36</v>
      </c>
      <c r="H36" s="4">
        <v>1</v>
      </c>
      <c r="I36" s="25">
        <f t="shared" si="12"/>
        <v>36</v>
      </c>
      <c r="J36" s="25">
        <f t="shared" si="13"/>
        <v>1</v>
      </c>
      <c r="K36" s="16"/>
    </row>
    <row r="37" spans="2:11" ht="17" x14ac:dyDescent="0.35">
      <c r="B37" s="235" t="s">
        <v>74</v>
      </c>
      <c r="C37" s="35" t="s">
        <v>75</v>
      </c>
      <c r="D37" s="17"/>
      <c r="E37" s="17"/>
      <c r="F37" s="17"/>
      <c r="G37" s="25"/>
      <c r="H37" s="4"/>
      <c r="I37" s="25"/>
      <c r="J37" s="25"/>
      <c r="K37" s="16"/>
    </row>
    <row r="38" spans="2:11" ht="17" x14ac:dyDescent="0.35">
      <c r="B38" s="236"/>
      <c r="C38" s="35" t="s">
        <v>76</v>
      </c>
      <c r="D38" s="17"/>
      <c r="E38" s="17"/>
      <c r="F38" s="17"/>
      <c r="G38" s="25"/>
      <c r="H38" s="4"/>
      <c r="I38" s="25"/>
      <c r="J38" s="25"/>
      <c r="K38" s="16"/>
    </row>
    <row r="39" spans="2:11" ht="17" x14ac:dyDescent="0.35">
      <c r="B39" s="236"/>
      <c r="C39" s="35" t="s">
        <v>77</v>
      </c>
      <c r="D39" s="17"/>
      <c r="E39" s="17"/>
      <c r="F39" s="17"/>
      <c r="G39" s="25"/>
      <c r="H39" s="4"/>
      <c r="I39" s="25"/>
      <c r="J39" s="25"/>
      <c r="K39" s="16"/>
    </row>
    <row r="40" spans="2:11" ht="17" x14ac:dyDescent="0.35">
      <c r="B40" s="236"/>
      <c r="C40" s="35" t="s">
        <v>78</v>
      </c>
      <c r="D40" s="17"/>
      <c r="E40" s="17"/>
      <c r="F40" s="17"/>
      <c r="G40" s="25"/>
      <c r="H40" s="4"/>
      <c r="I40" s="25"/>
      <c r="J40" s="25"/>
      <c r="K40" s="16"/>
    </row>
    <row r="41" spans="2:11" ht="17" x14ac:dyDescent="0.35">
      <c r="B41" s="237"/>
      <c r="C41" s="17" t="s">
        <v>79</v>
      </c>
      <c r="D41" s="17"/>
      <c r="E41" s="17"/>
      <c r="F41" s="17"/>
      <c r="G41" s="25"/>
      <c r="H41" s="4"/>
      <c r="I41" s="25"/>
      <c r="J41" s="25"/>
      <c r="K41" s="16"/>
    </row>
    <row r="42" spans="2:11" ht="30" customHeight="1" x14ac:dyDescent="0.35">
      <c r="B42" s="18"/>
    </row>
    <row r="43" spans="2:11" ht="30" customHeight="1" x14ac:dyDescent="0.35">
      <c r="B43" s="32"/>
      <c r="C43" s="32"/>
    </row>
  </sheetData>
  <dataConsolidate/>
  <mergeCells count="22">
    <mergeCell ref="L5:Z5"/>
    <mergeCell ref="E5:E6"/>
    <mergeCell ref="H5:H6"/>
    <mergeCell ref="I5:I6"/>
    <mergeCell ref="J5:J6"/>
    <mergeCell ref="K5:K6"/>
    <mergeCell ref="F5:F6"/>
    <mergeCell ref="G5:G6"/>
    <mergeCell ref="C33:C35"/>
    <mergeCell ref="B30:B36"/>
    <mergeCell ref="B37:B41"/>
    <mergeCell ref="D13:D20"/>
    <mergeCell ref="D22:D24"/>
    <mergeCell ref="D25:D26"/>
    <mergeCell ref="C13:C29"/>
    <mergeCell ref="D8:D9"/>
    <mergeCell ref="D11:D12"/>
    <mergeCell ref="C7:C12"/>
    <mergeCell ref="B7:B29"/>
    <mergeCell ref="B5:B6"/>
    <mergeCell ref="C5:C6"/>
    <mergeCell ref="D5:D6"/>
  </mergeCells>
  <conditionalFormatting sqref="L7:AY41">
    <cfRule type="expression" dxfId="41" priority="2">
      <formula>Phần_trăm_Hoàn_thành</formula>
    </cfRule>
    <cfRule type="expression" dxfId="40" priority="4">
      <formula>Phần_trăm_Ngoài_Hoàn_thành</formula>
    </cfRule>
    <cfRule type="expression" dxfId="39" priority="5">
      <formula>Thực_tế</formula>
    </cfRule>
    <cfRule type="expression" dxfId="38" priority="6">
      <formula>Ngoài_Thực_tế</formula>
    </cfRule>
    <cfRule type="expression" dxfId="37" priority="7">
      <formula>Kế_hoạch</formula>
    </cfRule>
    <cfRule type="expression" dxfId="36" priority="8">
      <formula>L$6=thời_gian_được_chọn</formula>
    </cfRule>
    <cfRule type="expression" dxfId="35" priority="12">
      <formula>MOD(COLUMN(),2)</formula>
    </cfRule>
    <cfRule type="expression" dxfId="34" priority="13">
      <formula>MOD(COLUMN(),2)=0</formula>
    </cfRule>
  </conditionalFormatting>
  <conditionalFormatting sqref="B43:C43 D42:AY42">
    <cfRule type="expression" dxfId="33" priority="3">
      <formula>TRUE</formula>
    </cfRule>
  </conditionalFormatting>
  <conditionalFormatting sqref="L6:AY6">
    <cfRule type="expression" dxfId="32" priority="9">
      <formula>L$6=thời_gian_được_chọn</formula>
    </cfRule>
  </conditionalFormatting>
  <conditionalFormatting sqref="C42">
    <cfRule type="expression" dxfId="1" priority="1">
      <formula>TRUE</formula>
    </cfRule>
  </conditionalFormatting>
  <dataValidations count="10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:A3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L4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N4"/>
    <dataValidation allowBlank="1" showInputMessage="1" showErrorMessage="1" prompt="Ô chú giải này cho biết thời lượng thực tế" sqref="T4"/>
    <dataValidation allowBlank="1" showInputMessage="1" showErrorMessage="1" prompt="Ô chú giải này cho biết phần trăm dự án đã hoàn thành" sqref="Y4"/>
    <dataValidation allowBlank="1" showInputMessage="1" showErrorMessage="1" prompt="Ô chú giải này cho biết thời lượng thực tế ngoài kế hoạch" sqref="AC4"/>
    <dataValidation allowBlank="1" showInputMessage="1" showErrorMessage="1" prompt="Ô chú giải này cho biết phần trăm dự án đã hoàn thành ngoài kế hoạch" sqref="AI4"/>
    <dataValidation allowBlank="1" showInputMessage="1" showErrorMessage="1" prompt="Thời gian được lập biểu đồ từ 1 đến 60 bắt đầu từ ô H4 đến ô BO4 " sqref="L5"/>
    <dataValidation allowBlank="1" showInputMessage="1" showErrorMessage="1" prompt="Tiêu đề của dự án. Nhập tiêu đề mới vào ô này. Tô sáng thời gian trong H2. Chú thích biểu đồ nằm trong J2 đến AI2" sqref="C1:F3 B1"/>
    <dataValidation allowBlank="1" showInputMessage="1" showErrorMessage="1" prompt="_x000a_" sqref="B5:B6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Y43"/>
  <sheetViews>
    <sheetView showGridLines="0" zoomScale="45" zoomScaleNormal="45" zoomScaleSheetLayoutView="80" workbookViewId="0">
      <pane xSplit="3" ySplit="6" topLeftCell="D10" activePane="bottomRight" state="frozen"/>
      <selection pane="topRight" activeCell="D1" sqref="D1"/>
      <selection pane="bottomLeft" activeCell="A5" sqref="A5"/>
      <selection pane="bottomRight" activeCell="E5" sqref="E5:E6"/>
    </sheetView>
  </sheetViews>
  <sheetFormatPr defaultColWidth="2.75" defaultRowHeight="30" customHeight="1" x14ac:dyDescent="0.35"/>
  <cols>
    <col min="1" max="1" width="2.58203125" style="7" customWidth="1"/>
    <col min="2" max="2" width="16.6640625" style="19" customWidth="1"/>
    <col min="3" max="3" width="33.08203125" style="19" bestFit="1" customWidth="1"/>
    <col min="4" max="4" width="26.75" style="19" customWidth="1"/>
    <col min="5" max="5" width="10.4140625" style="19" bestFit="1" customWidth="1"/>
    <col min="6" max="6" width="37.33203125" style="19" bestFit="1" customWidth="1"/>
    <col min="7" max="10" width="14.58203125" style="7" customWidth="1"/>
    <col min="11" max="11" width="23.08203125" style="20" customWidth="1"/>
    <col min="12" max="51" width="5" style="7" customWidth="1"/>
    <col min="52" max="16384" width="2.75" style="7"/>
  </cols>
  <sheetData>
    <row r="1" spans="2:51" ht="40.5" customHeight="1" x14ac:dyDescent="0.35">
      <c r="B1" s="64" t="s">
        <v>7</v>
      </c>
      <c r="C1" s="36"/>
      <c r="D1" s="5"/>
      <c r="E1" s="5"/>
      <c r="F1" s="5"/>
      <c r="G1" s="61" t="s">
        <v>165</v>
      </c>
      <c r="H1" s="62"/>
      <c r="I1" s="63">
        <f>SUM(H7:H36)</f>
        <v>32</v>
      </c>
      <c r="J1" s="63" t="s">
        <v>166</v>
      </c>
      <c r="Q1" s="137">
        <v>43938</v>
      </c>
    </row>
    <row r="2" spans="2:51" ht="28.5" customHeight="1" x14ac:dyDescent="0.35">
      <c r="B2" s="34" t="s">
        <v>9</v>
      </c>
      <c r="C2" s="36"/>
      <c r="D2" s="5"/>
      <c r="E2" s="5"/>
      <c r="F2" s="5"/>
      <c r="G2" s="60"/>
      <c r="H2" s="6"/>
      <c r="I2" s="63">
        <f>I1/4</f>
        <v>8</v>
      </c>
      <c r="J2" s="63" t="s">
        <v>167</v>
      </c>
    </row>
    <row r="3" spans="2:51" ht="18" customHeight="1" thickBot="1" x14ac:dyDescent="0.4">
      <c r="B3" s="34"/>
      <c r="C3" s="36"/>
      <c r="D3" s="5"/>
      <c r="E3" s="5"/>
      <c r="F3" s="5"/>
      <c r="G3" s="6"/>
      <c r="H3" s="60"/>
      <c r="I3" s="6"/>
      <c r="J3" s="62"/>
      <c r="K3" s="62"/>
    </row>
    <row r="4" spans="2:51" ht="21" customHeight="1" thickTop="1" thickBot="1" x14ac:dyDescent="0.4">
      <c r="B4" s="7"/>
      <c r="C4" s="37"/>
      <c r="D4" s="33"/>
      <c r="E4" s="33"/>
      <c r="F4" s="33"/>
      <c r="G4" s="33"/>
      <c r="H4" s="33"/>
      <c r="I4" s="33"/>
      <c r="J4" s="33"/>
      <c r="K4" s="21" t="s">
        <v>3</v>
      </c>
      <c r="L4" s="8">
        <v>3</v>
      </c>
      <c r="N4" s="9"/>
      <c r="O4" s="69" t="s">
        <v>5</v>
      </c>
      <c r="P4" s="70"/>
      <c r="Q4" s="70"/>
      <c r="R4" s="70"/>
      <c r="S4" s="70"/>
      <c r="T4" s="10"/>
      <c r="U4" s="69" t="s">
        <v>6</v>
      </c>
      <c r="V4" s="70"/>
      <c r="W4" s="70"/>
      <c r="X4" s="70"/>
      <c r="Y4" s="11"/>
      <c r="Z4" s="71" t="s">
        <v>26</v>
      </c>
      <c r="AA4" s="72"/>
      <c r="AB4" s="72"/>
      <c r="AC4" s="12"/>
      <c r="AD4" s="71" t="s">
        <v>27</v>
      </c>
      <c r="AE4" s="72"/>
      <c r="AF4" s="72"/>
      <c r="AG4" s="72"/>
      <c r="AH4" s="72"/>
      <c r="AI4" s="13"/>
      <c r="AJ4" s="71" t="s">
        <v>28</v>
      </c>
      <c r="AK4" s="72"/>
      <c r="AL4" s="72"/>
      <c r="AM4" s="72"/>
      <c r="AN4" s="72"/>
      <c r="AS4" s="72"/>
    </row>
    <row r="5" spans="2:51" s="2" customFormat="1" ht="40" customHeight="1" thickTop="1" x14ac:dyDescent="0.35">
      <c r="B5" s="238" t="s">
        <v>11</v>
      </c>
      <c r="C5" s="240" t="s">
        <v>12</v>
      </c>
      <c r="D5" s="240" t="s">
        <v>13</v>
      </c>
      <c r="E5" s="240" t="s">
        <v>189</v>
      </c>
      <c r="F5" s="240" t="s">
        <v>19</v>
      </c>
      <c r="G5" s="244" t="s">
        <v>0</v>
      </c>
      <c r="H5" s="244" t="s">
        <v>29</v>
      </c>
      <c r="I5" s="244" t="s">
        <v>1</v>
      </c>
      <c r="J5" s="244" t="s">
        <v>2</v>
      </c>
      <c r="K5" s="246" t="s">
        <v>4</v>
      </c>
      <c r="L5" s="218" t="s">
        <v>8</v>
      </c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14"/>
      <c r="AB5" s="14"/>
      <c r="AC5" s="14"/>
      <c r="AD5" s="14"/>
      <c r="AE5" s="14"/>
    </row>
    <row r="6" spans="2:51" ht="15.75" customHeight="1" x14ac:dyDescent="0.35">
      <c r="B6" s="239"/>
      <c r="C6" s="241"/>
      <c r="D6" s="241"/>
      <c r="E6" s="241"/>
      <c r="F6" s="241"/>
      <c r="G6" s="245"/>
      <c r="H6" s="245"/>
      <c r="I6" s="245"/>
      <c r="J6" s="245"/>
      <c r="K6" s="247"/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S6" s="15">
        <v>8</v>
      </c>
      <c r="T6" s="15">
        <v>9</v>
      </c>
      <c r="U6" s="15">
        <v>10</v>
      </c>
      <c r="V6" s="15">
        <v>11</v>
      </c>
      <c r="W6" s="15">
        <v>12</v>
      </c>
      <c r="X6" s="15">
        <v>13</v>
      </c>
      <c r="Y6" s="15">
        <v>14</v>
      </c>
      <c r="Z6" s="15">
        <v>15</v>
      </c>
      <c r="AA6" s="15">
        <v>16</v>
      </c>
      <c r="AB6" s="15">
        <v>17</v>
      </c>
      <c r="AC6" s="15">
        <v>18</v>
      </c>
      <c r="AD6" s="15">
        <v>19</v>
      </c>
      <c r="AE6" s="15">
        <v>20</v>
      </c>
      <c r="AF6" s="15">
        <v>21</v>
      </c>
      <c r="AG6" s="15">
        <v>22</v>
      </c>
      <c r="AH6" s="15">
        <v>23</v>
      </c>
      <c r="AI6" s="15">
        <v>24</v>
      </c>
      <c r="AJ6" s="15">
        <v>25</v>
      </c>
      <c r="AK6" s="15">
        <v>26</v>
      </c>
      <c r="AL6" s="15">
        <v>27</v>
      </c>
      <c r="AM6" s="15">
        <v>28</v>
      </c>
      <c r="AN6" s="15">
        <v>29</v>
      </c>
      <c r="AO6" s="15">
        <v>30</v>
      </c>
      <c r="AP6" s="15">
        <v>31</v>
      </c>
      <c r="AQ6" s="15">
        <v>32</v>
      </c>
      <c r="AR6" s="15">
        <v>33</v>
      </c>
      <c r="AS6" s="15">
        <v>34</v>
      </c>
      <c r="AT6" s="15">
        <v>35</v>
      </c>
      <c r="AU6" s="15">
        <v>36</v>
      </c>
      <c r="AV6" s="15">
        <v>37</v>
      </c>
      <c r="AW6" s="15">
        <v>38</v>
      </c>
      <c r="AX6" s="15">
        <v>39</v>
      </c>
      <c r="AY6" s="15">
        <v>40</v>
      </c>
    </row>
    <row r="7" spans="2:51" ht="17" x14ac:dyDescent="0.35">
      <c r="B7" s="235" t="s">
        <v>10</v>
      </c>
      <c r="C7" s="233" t="s">
        <v>30</v>
      </c>
      <c r="D7" s="3" t="s">
        <v>14</v>
      </c>
      <c r="E7" s="109">
        <v>1</v>
      </c>
      <c r="F7" s="138" t="s">
        <v>20</v>
      </c>
      <c r="G7" s="4">
        <v>1</v>
      </c>
      <c r="H7" s="4">
        <v>2</v>
      </c>
      <c r="I7" s="25">
        <f>G7</f>
        <v>1</v>
      </c>
      <c r="J7" s="25">
        <f>H7</f>
        <v>2</v>
      </c>
      <c r="K7" s="16">
        <v>1</v>
      </c>
    </row>
    <row r="8" spans="2:51" ht="34" x14ac:dyDescent="0.35">
      <c r="B8" s="236"/>
      <c r="C8" s="234"/>
      <c r="D8" s="229" t="s">
        <v>15</v>
      </c>
      <c r="E8" s="22">
        <v>2</v>
      </c>
      <c r="F8" s="138" t="s">
        <v>21</v>
      </c>
      <c r="G8" s="25">
        <f>I7+J7</f>
        <v>3</v>
      </c>
      <c r="H8" s="4">
        <v>1</v>
      </c>
      <c r="I8" s="25">
        <f>G8</f>
        <v>3</v>
      </c>
      <c r="J8" s="25">
        <f t="shared" ref="J8:J11" si="0">H8</f>
        <v>1</v>
      </c>
      <c r="K8" s="16">
        <v>1</v>
      </c>
    </row>
    <row r="9" spans="2:51" ht="37" customHeight="1" x14ac:dyDescent="0.35">
      <c r="B9" s="236"/>
      <c r="C9" s="234"/>
      <c r="D9" s="230"/>
      <c r="E9" s="24">
        <v>3</v>
      </c>
      <c r="F9" s="138" t="s">
        <v>22</v>
      </c>
      <c r="G9" s="25">
        <f>I8+J8</f>
        <v>4</v>
      </c>
      <c r="H9" s="4">
        <v>1</v>
      </c>
      <c r="I9" s="25">
        <f>G9</f>
        <v>4</v>
      </c>
      <c r="J9" s="25">
        <f t="shared" si="0"/>
        <v>1</v>
      </c>
      <c r="K9" s="16"/>
    </row>
    <row r="10" spans="2:51" ht="34" x14ac:dyDescent="0.35">
      <c r="B10" s="236"/>
      <c r="C10" s="234"/>
      <c r="D10" s="3" t="s">
        <v>16</v>
      </c>
      <c r="E10" s="109">
        <v>4</v>
      </c>
      <c r="F10" s="138" t="s">
        <v>23</v>
      </c>
      <c r="G10" s="25">
        <f t="shared" ref="G10:G11" si="1">I9+J9</f>
        <v>5</v>
      </c>
      <c r="H10" s="4">
        <v>1</v>
      </c>
      <c r="I10" s="25">
        <f t="shared" ref="I10:I12" si="2">G10</f>
        <v>5</v>
      </c>
      <c r="J10" s="25">
        <f t="shared" si="0"/>
        <v>1</v>
      </c>
      <c r="K10" s="16"/>
    </row>
    <row r="11" spans="2:51" ht="17" x14ac:dyDescent="0.35">
      <c r="B11" s="236"/>
      <c r="C11" s="234"/>
      <c r="D11" s="231" t="s">
        <v>17</v>
      </c>
      <c r="E11" s="22" t="s">
        <v>190</v>
      </c>
      <c r="F11" s="138" t="s">
        <v>24</v>
      </c>
      <c r="G11" s="25">
        <f t="shared" si="1"/>
        <v>6</v>
      </c>
      <c r="H11" s="4">
        <v>2</v>
      </c>
      <c r="I11" s="25">
        <f t="shared" si="2"/>
        <v>6</v>
      </c>
      <c r="J11" s="25">
        <f t="shared" si="0"/>
        <v>2</v>
      </c>
      <c r="K11" s="16"/>
    </row>
    <row r="12" spans="2:51" ht="30.5" customHeight="1" x14ac:dyDescent="0.35">
      <c r="B12" s="236"/>
      <c r="C12" s="234"/>
      <c r="D12" s="232"/>
      <c r="E12" s="110" t="s">
        <v>191</v>
      </c>
      <c r="F12" s="27" t="s">
        <v>25</v>
      </c>
      <c r="G12" s="66">
        <f>I11+J11</f>
        <v>8</v>
      </c>
      <c r="H12" s="67">
        <v>2</v>
      </c>
      <c r="I12" s="66">
        <f t="shared" si="2"/>
        <v>8</v>
      </c>
      <c r="J12" s="66">
        <f>H12</f>
        <v>2</v>
      </c>
      <c r="K12" s="93" t="s">
        <v>18</v>
      </c>
    </row>
    <row r="13" spans="2:51" ht="17" x14ac:dyDescent="0.35">
      <c r="B13" s="236"/>
      <c r="C13" s="233" t="s">
        <v>32</v>
      </c>
      <c r="D13" s="231" t="s">
        <v>33</v>
      </c>
      <c r="E13" s="22"/>
      <c r="F13" s="17" t="s">
        <v>38</v>
      </c>
      <c r="G13" s="25">
        <v>10</v>
      </c>
      <c r="H13" s="4"/>
      <c r="I13" s="25">
        <f>G13</f>
        <v>10</v>
      </c>
      <c r="J13" s="25">
        <f>H13</f>
        <v>0</v>
      </c>
      <c r="K13" s="16"/>
    </row>
    <row r="14" spans="2:51" ht="17" x14ac:dyDescent="0.35">
      <c r="B14" s="236"/>
      <c r="C14" s="234"/>
      <c r="D14" s="232"/>
      <c r="E14" s="157"/>
      <c r="F14" s="17" t="s">
        <v>39</v>
      </c>
      <c r="G14" s="25">
        <f t="shared" ref="G14:G36" si="3">I13+J13</f>
        <v>10</v>
      </c>
      <c r="H14" s="4"/>
      <c r="I14" s="25">
        <f t="shared" ref="I14:J29" si="4">G14</f>
        <v>10</v>
      </c>
      <c r="J14" s="25">
        <f t="shared" si="4"/>
        <v>0</v>
      </c>
      <c r="K14" s="16"/>
    </row>
    <row r="15" spans="2:51" ht="17" x14ac:dyDescent="0.35">
      <c r="B15" s="236"/>
      <c r="C15" s="234"/>
      <c r="D15" s="232"/>
      <c r="E15" s="157">
        <v>6</v>
      </c>
      <c r="F15" s="17" t="s">
        <v>40</v>
      </c>
      <c r="G15" s="25">
        <f t="shared" si="3"/>
        <v>10</v>
      </c>
      <c r="H15" s="4">
        <v>1</v>
      </c>
      <c r="I15" s="25">
        <f t="shared" si="4"/>
        <v>10</v>
      </c>
      <c r="J15" s="25">
        <f t="shared" si="4"/>
        <v>1</v>
      </c>
      <c r="K15" s="16"/>
    </row>
    <row r="16" spans="2:51" ht="17" x14ac:dyDescent="0.35">
      <c r="B16" s="236"/>
      <c r="C16" s="234"/>
      <c r="D16" s="232"/>
      <c r="E16" s="157">
        <v>7</v>
      </c>
      <c r="F16" s="17" t="s">
        <v>41</v>
      </c>
      <c r="G16" s="25">
        <f t="shared" si="3"/>
        <v>11</v>
      </c>
      <c r="H16" s="4">
        <v>1</v>
      </c>
      <c r="I16" s="25">
        <f t="shared" si="4"/>
        <v>11</v>
      </c>
      <c r="J16" s="25">
        <f t="shared" si="4"/>
        <v>1</v>
      </c>
      <c r="K16" s="16"/>
    </row>
    <row r="17" spans="2:11" ht="17" x14ac:dyDescent="0.35">
      <c r="B17" s="236"/>
      <c r="C17" s="234"/>
      <c r="D17" s="232"/>
      <c r="E17" s="157">
        <v>8</v>
      </c>
      <c r="F17" s="17" t="s">
        <v>42</v>
      </c>
      <c r="G17" s="25">
        <f t="shared" si="3"/>
        <v>12</v>
      </c>
      <c r="H17" s="4">
        <v>1</v>
      </c>
      <c r="I17" s="25">
        <f t="shared" si="4"/>
        <v>12</v>
      </c>
      <c r="J17" s="25">
        <f t="shared" si="4"/>
        <v>1</v>
      </c>
      <c r="K17" s="16"/>
    </row>
    <row r="18" spans="2:11" ht="34" x14ac:dyDescent="0.35">
      <c r="B18" s="236"/>
      <c r="C18" s="234"/>
      <c r="D18" s="232"/>
      <c r="E18" s="157">
        <v>9</v>
      </c>
      <c r="F18" s="17" t="s">
        <v>43</v>
      </c>
      <c r="G18" s="25">
        <f t="shared" si="3"/>
        <v>13</v>
      </c>
      <c r="H18" s="4">
        <v>1</v>
      </c>
      <c r="I18" s="25">
        <f t="shared" si="4"/>
        <v>13</v>
      </c>
      <c r="J18" s="25">
        <f t="shared" si="4"/>
        <v>1</v>
      </c>
      <c r="K18" s="16"/>
    </row>
    <row r="19" spans="2:11" ht="17" x14ac:dyDescent="0.35">
      <c r="B19" s="236"/>
      <c r="C19" s="234"/>
      <c r="D19" s="232"/>
      <c r="E19" s="157">
        <v>10</v>
      </c>
      <c r="F19" s="17" t="s">
        <v>44</v>
      </c>
      <c r="G19" s="25">
        <f t="shared" si="3"/>
        <v>14</v>
      </c>
      <c r="H19" s="4">
        <v>1</v>
      </c>
      <c r="I19" s="25">
        <f t="shared" si="4"/>
        <v>14</v>
      </c>
      <c r="J19" s="25">
        <f t="shared" si="4"/>
        <v>1</v>
      </c>
      <c r="K19" s="16"/>
    </row>
    <row r="20" spans="2:11" ht="17" x14ac:dyDescent="0.35">
      <c r="B20" s="236"/>
      <c r="C20" s="234"/>
      <c r="D20" s="243"/>
      <c r="E20" s="24">
        <v>11</v>
      </c>
      <c r="F20" s="17" t="s">
        <v>45</v>
      </c>
      <c r="G20" s="25">
        <f t="shared" si="3"/>
        <v>15</v>
      </c>
      <c r="H20" s="4">
        <v>1</v>
      </c>
      <c r="I20" s="25">
        <f t="shared" si="4"/>
        <v>15</v>
      </c>
      <c r="J20" s="25">
        <f t="shared" si="4"/>
        <v>1</v>
      </c>
      <c r="K20" s="16"/>
    </row>
    <row r="21" spans="2:11" ht="34" x14ac:dyDescent="0.35">
      <c r="B21" s="236"/>
      <c r="C21" s="234"/>
      <c r="D21" s="17" t="s">
        <v>200</v>
      </c>
      <c r="E21" s="66">
        <v>12</v>
      </c>
      <c r="F21" s="27" t="s">
        <v>46</v>
      </c>
      <c r="G21" s="28">
        <f t="shared" si="3"/>
        <v>16</v>
      </c>
      <c r="H21" s="29">
        <v>2</v>
      </c>
      <c r="I21" s="28">
        <f t="shared" si="4"/>
        <v>16</v>
      </c>
      <c r="J21" s="28">
        <f t="shared" si="4"/>
        <v>2</v>
      </c>
      <c r="K21" s="65" t="s">
        <v>18</v>
      </c>
    </row>
    <row r="22" spans="2:11" ht="17" x14ac:dyDescent="0.35">
      <c r="B22" s="236"/>
      <c r="C22" s="234"/>
      <c r="D22" s="233" t="s">
        <v>34</v>
      </c>
      <c r="E22" s="22">
        <v>13</v>
      </c>
      <c r="F22" s="17" t="s">
        <v>47</v>
      </c>
      <c r="G22" s="25">
        <f t="shared" si="3"/>
        <v>18</v>
      </c>
      <c r="H22" s="4">
        <v>1</v>
      </c>
      <c r="I22" s="25">
        <f t="shared" si="4"/>
        <v>18</v>
      </c>
      <c r="J22" s="25">
        <f t="shared" si="4"/>
        <v>1</v>
      </c>
      <c r="K22" s="16"/>
    </row>
    <row r="23" spans="2:11" ht="17" x14ac:dyDescent="0.35">
      <c r="B23" s="236"/>
      <c r="C23" s="234"/>
      <c r="D23" s="234"/>
      <c r="E23" s="157">
        <v>14</v>
      </c>
      <c r="F23" s="17" t="s">
        <v>48</v>
      </c>
      <c r="G23" s="25">
        <f t="shared" si="3"/>
        <v>19</v>
      </c>
      <c r="H23" s="4">
        <v>1</v>
      </c>
      <c r="I23" s="25">
        <f t="shared" si="4"/>
        <v>19</v>
      </c>
      <c r="J23" s="25">
        <f t="shared" si="4"/>
        <v>1</v>
      </c>
      <c r="K23" s="16"/>
    </row>
    <row r="24" spans="2:11" ht="17" x14ac:dyDescent="0.35">
      <c r="B24" s="236"/>
      <c r="C24" s="234"/>
      <c r="D24" s="242"/>
      <c r="E24" s="24">
        <v>14</v>
      </c>
      <c r="F24" s="17" t="s">
        <v>49</v>
      </c>
      <c r="G24" s="25">
        <f t="shared" si="3"/>
        <v>20</v>
      </c>
      <c r="H24" s="4">
        <v>2</v>
      </c>
      <c r="I24" s="25">
        <f t="shared" si="4"/>
        <v>20</v>
      </c>
      <c r="J24" s="25">
        <f t="shared" si="4"/>
        <v>2</v>
      </c>
      <c r="K24" s="16"/>
    </row>
    <row r="25" spans="2:11" ht="17" x14ac:dyDescent="0.35">
      <c r="B25" s="236"/>
      <c r="C25" s="234"/>
      <c r="D25" s="231" t="s">
        <v>35</v>
      </c>
      <c r="E25" s="114" t="s">
        <v>192</v>
      </c>
      <c r="F25" s="17" t="s">
        <v>50</v>
      </c>
      <c r="G25" s="25">
        <f t="shared" si="3"/>
        <v>22</v>
      </c>
      <c r="H25" s="4">
        <v>1</v>
      </c>
      <c r="I25" s="25">
        <f t="shared" si="4"/>
        <v>22</v>
      </c>
      <c r="J25" s="25">
        <f t="shared" si="4"/>
        <v>1</v>
      </c>
      <c r="K25" s="16"/>
    </row>
    <row r="26" spans="2:11" ht="46" customHeight="1" x14ac:dyDescent="0.35">
      <c r="B26" s="236"/>
      <c r="C26" s="234"/>
      <c r="D26" s="243"/>
      <c r="E26" s="115" t="s">
        <v>193</v>
      </c>
      <c r="F26" s="17" t="s">
        <v>51</v>
      </c>
      <c r="G26" s="25">
        <f t="shared" si="3"/>
        <v>23</v>
      </c>
      <c r="H26" s="4">
        <v>1</v>
      </c>
      <c r="I26" s="25">
        <f t="shared" si="4"/>
        <v>23</v>
      </c>
      <c r="J26" s="25">
        <f t="shared" si="4"/>
        <v>1</v>
      </c>
      <c r="K26" s="16"/>
    </row>
    <row r="27" spans="2:11" ht="17" x14ac:dyDescent="0.35">
      <c r="B27" s="236"/>
      <c r="C27" s="234"/>
      <c r="D27" s="30" t="s">
        <v>36</v>
      </c>
      <c r="E27" s="67">
        <v>16</v>
      </c>
      <c r="F27" s="17" t="s">
        <v>53</v>
      </c>
      <c r="G27" s="25">
        <f t="shared" si="3"/>
        <v>24</v>
      </c>
      <c r="H27" s="4">
        <v>1</v>
      </c>
      <c r="I27" s="25">
        <f t="shared" si="4"/>
        <v>24</v>
      </c>
      <c r="J27" s="25">
        <f t="shared" si="4"/>
        <v>1</v>
      </c>
      <c r="K27" s="16"/>
    </row>
    <row r="28" spans="2:11" ht="17" x14ac:dyDescent="0.35">
      <c r="B28" s="236"/>
      <c r="C28" s="234"/>
      <c r="D28" s="17" t="s">
        <v>37</v>
      </c>
      <c r="E28" s="109">
        <v>17</v>
      </c>
      <c r="F28" s="17" t="s">
        <v>54</v>
      </c>
      <c r="G28" s="25">
        <f t="shared" si="3"/>
        <v>25</v>
      </c>
      <c r="H28" s="4">
        <v>2</v>
      </c>
      <c r="I28" s="25">
        <f t="shared" si="4"/>
        <v>25</v>
      </c>
      <c r="J28" s="25">
        <f t="shared" si="4"/>
        <v>2</v>
      </c>
      <c r="K28" s="16"/>
    </row>
    <row r="29" spans="2:11" ht="46" customHeight="1" x14ac:dyDescent="0.35">
      <c r="B29" s="237"/>
      <c r="C29" s="242"/>
      <c r="D29" s="17" t="s">
        <v>52</v>
      </c>
      <c r="E29" s="66">
        <v>18</v>
      </c>
      <c r="F29" s="27" t="s">
        <v>55</v>
      </c>
      <c r="G29" s="28">
        <f t="shared" si="3"/>
        <v>27</v>
      </c>
      <c r="H29" s="29">
        <v>2</v>
      </c>
      <c r="I29" s="28">
        <f t="shared" si="4"/>
        <v>27</v>
      </c>
      <c r="J29" s="28">
        <f t="shared" si="4"/>
        <v>2</v>
      </c>
      <c r="K29" s="177" t="s">
        <v>218</v>
      </c>
    </row>
    <row r="30" spans="2:11" ht="34" x14ac:dyDescent="0.35">
      <c r="B30" s="235" t="s">
        <v>73</v>
      </c>
      <c r="C30" s="163" t="s">
        <v>56</v>
      </c>
      <c r="D30" s="17" t="s">
        <v>61</v>
      </c>
      <c r="E30" s="109" t="s">
        <v>194</v>
      </c>
      <c r="F30" s="17" t="s">
        <v>68</v>
      </c>
      <c r="G30" s="25">
        <f t="shared" si="3"/>
        <v>29</v>
      </c>
      <c r="H30" s="4">
        <v>1</v>
      </c>
      <c r="I30" s="25">
        <f t="shared" ref="I30:J36" si="5">G30</f>
        <v>29</v>
      </c>
      <c r="J30" s="25">
        <f t="shared" si="5"/>
        <v>1</v>
      </c>
      <c r="K30" s="16"/>
    </row>
    <row r="31" spans="2:11" ht="36" customHeight="1" x14ac:dyDescent="0.35">
      <c r="B31" s="236"/>
      <c r="C31" s="163" t="s">
        <v>57</v>
      </c>
      <c r="D31" s="17" t="s">
        <v>62</v>
      </c>
      <c r="E31" s="109" t="s">
        <v>195</v>
      </c>
      <c r="F31" s="30" t="s">
        <v>69</v>
      </c>
      <c r="G31" s="25">
        <f t="shared" si="3"/>
        <v>30</v>
      </c>
      <c r="H31" s="4">
        <v>1</v>
      </c>
      <c r="I31" s="25">
        <f t="shared" si="5"/>
        <v>30</v>
      </c>
      <c r="J31" s="25">
        <f t="shared" si="5"/>
        <v>1</v>
      </c>
      <c r="K31" s="16"/>
    </row>
    <row r="32" spans="2:11" ht="39" customHeight="1" x14ac:dyDescent="0.35">
      <c r="B32" s="236"/>
      <c r="C32" s="163" t="s">
        <v>58</v>
      </c>
      <c r="D32" s="17" t="s">
        <v>63</v>
      </c>
      <c r="E32" s="109" t="s">
        <v>196</v>
      </c>
      <c r="F32" s="17" t="s">
        <v>70</v>
      </c>
      <c r="G32" s="25">
        <f t="shared" si="3"/>
        <v>31</v>
      </c>
      <c r="H32" s="4">
        <v>1</v>
      </c>
      <c r="I32" s="25">
        <f t="shared" si="5"/>
        <v>31</v>
      </c>
      <c r="J32" s="25">
        <f t="shared" si="5"/>
        <v>1</v>
      </c>
      <c r="K32" s="16"/>
    </row>
    <row r="33" spans="2:14" ht="41.5" customHeight="1" x14ac:dyDescent="0.35">
      <c r="B33" s="236"/>
      <c r="C33" s="233" t="s">
        <v>59</v>
      </c>
      <c r="D33" s="30" t="s">
        <v>64</v>
      </c>
      <c r="E33" s="109" t="s">
        <v>197</v>
      </c>
      <c r="F33" s="17" t="s">
        <v>64</v>
      </c>
      <c r="G33" s="25">
        <f t="shared" si="3"/>
        <v>32</v>
      </c>
      <c r="H33" s="4"/>
      <c r="I33" s="25">
        <f t="shared" si="5"/>
        <v>32</v>
      </c>
      <c r="J33" s="25">
        <f t="shared" si="5"/>
        <v>0</v>
      </c>
      <c r="K33" s="16"/>
    </row>
    <row r="34" spans="2:14" ht="41.5" customHeight="1" x14ac:dyDescent="0.35">
      <c r="B34" s="236"/>
      <c r="C34" s="234"/>
      <c r="D34" s="30" t="s">
        <v>65</v>
      </c>
      <c r="E34" s="109" t="s">
        <v>198</v>
      </c>
      <c r="F34" s="17" t="s">
        <v>65</v>
      </c>
      <c r="G34" s="25">
        <f t="shared" si="3"/>
        <v>32</v>
      </c>
      <c r="H34" s="4"/>
      <c r="I34" s="25">
        <f t="shared" si="5"/>
        <v>32</v>
      </c>
      <c r="J34" s="25">
        <f t="shared" si="5"/>
        <v>0</v>
      </c>
      <c r="K34" s="16"/>
    </row>
    <row r="35" spans="2:14" ht="41.5" customHeight="1" x14ac:dyDescent="0.35">
      <c r="B35" s="236"/>
      <c r="C35" s="242"/>
      <c r="D35" s="30" t="s">
        <v>66</v>
      </c>
      <c r="E35" s="109" t="s">
        <v>199</v>
      </c>
      <c r="F35" s="17" t="s">
        <v>71</v>
      </c>
      <c r="G35" s="25">
        <f t="shared" si="3"/>
        <v>32</v>
      </c>
      <c r="H35" s="4"/>
      <c r="I35" s="25">
        <f t="shared" si="5"/>
        <v>32</v>
      </c>
      <c r="J35" s="25">
        <f t="shared" si="5"/>
        <v>0</v>
      </c>
      <c r="K35" s="16"/>
    </row>
    <row r="36" spans="2:14" ht="36" customHeight="1" x14ac:dyDescent="0.35">
      <c r="B36" s="237"/>
      <c r="C36" s="163" t="s">
        <v>60</v>
      </c>
      <c r="D36" s="17" t="s">
        <v>67</v>
      </c>
      <c r="E36" s="109">
        <v>20</v>
      </c>
      <c r="F36" s="17" t="s">
        <v>72</v>
      </c>
      <c r="G36" s="25">
        <f t="shared" si="3"/>
        <v>32</v>
      </c>
      <c r="H36" s="4">
        <v>1</v>
      </c>
      <c r="I36" s="25">
        <f t="shared" si="5"/>
        <v>32</v>
      </c>
      <c r="J36" s="25">
        <f t="shared" si="5"/>
        <v>1</v>
      </c>
      <c r="K36" s="16"/>
    </row>
    <row r="37" spans="2:14" ht="17" x14ac:dyDescent="0.35">
      <c r="B37" s="235" t="s">
        <v>74</v>
      </c>
      <c r="C37" s="163" t="s">
        <v>75</v>
      </c>
      <c r="D37" s="17"/>
      <c r="E37" s="17"/>
      <c r="F37" s="17"/>
      <c r="G37" s="25"/>
      <c r="H37" s="4"/>
      <c r="I37" s="25"/>
      <c r="J37" s="25"/>
      <c r="K37" s="16"/>
    </row>
    <row r="38" spans="2:14" ht="17" x14ac:dyDescent="0.35">
      <c r="B38" s="236"/>
      <c r="C38" s="163" t="s">
        <v>76</v>
      </c>
      <c r="D38" s="17"/>
      <c r="E38" s="17"/>
      <c r="F38" s="17"/>
      <c r="G38" s="25"/>
      <c r="H38" s="4"/>
      <c r="I38" s="25"/>
      <c r="J38" s="25"/>
      <c r="K38" s="16"/>
    </row>
    <row r="39" spans="2:14" ht="17" x14ac:dyDescent="0.35">
      <c r="B39" s="236"/>
      <c r="C39" s="163" t="s">
        <v>77</v>
      </c>
      <c r="D39" s="17"/>
      <c r="E39" s="17"/>
      <c r="F39" s="17"/>
      <c r="G39" s="25"/>
      <c r="H39" s="4"/>
      <c r="I39" s="25"/>
      <c r="J39" s="25"/>
      <c r="K39" s="16"/>
    </row>
    <row r="40" spans="2:14" ht="17" x14ac:dyDescent="0.35">
      <c r="B40" s="236"/>
      <c r="C40" s="163" t="s">
        <v>78</v>
      </c>
      <c r="D40" s="17"/>
      <c r="E40" s="17"/>
      <c r="F40" s="17"/>
      <c r="G40" s="25"/>
      <c r="H40" s="4"/>
      <c r="I40" s="25"/>
      <c r="J40" s="25"/>
      <c r="K40" s="16"/>
    </row>
    <row r="41" spans="2:14" ht="17" x14ac:dyDescent="0.35">
      <c r="B41" s="237"/>
      <c r="C41" s="17" t="s">
        <v>79</v>
      </c>
      <c r="D41" s="17"/>
      <c r="E41" s="17"/>
      <c r="F41" s="17"/>
      <c r="G41" s="25"/>
      <c r="H41" s="4"/>
      <c r="I41" s="25"/>
      <c r="J41" s="25"/>
      <c r="K41" s="16"/>
      <c r="N41" s="7" t="s">
        <v>31</v>
      </c>
    </row>
    <row r="42" spans="2:14" ht="30" customHeight="1" x14ac:dyDescent="0.35">
      <c r="B42" s="18"/>
      <c r="C42" s="156" t="s">
        <v>215</v>
      </c>
    </row>
    <row r="43" spans="2:14" ht="30" customHeight="1" x14ac:dyDescent="0.35">
      <c r="B43" s="32"/>
      <c r="C43" s="32"/>
    </row>
  </sheetData>
  <dataConsolidate/>
  <mergeCells count="22">
    <mergeCell ref="B37:B41"/>
    <mergeCell ref="H5:H6"/>
    <mergeCell ref="I5:I6"/>
    <mergeCell ref="J5:J6"/>
    <mergeCell ref="K5:K6"/>
    <mergeCell ref="D13:D20"/>
    <mergeCell ref="D22:D24"/>
    <mergeCell ref="D25:D26"/>
    <mergeCell ref="B30:B36"/>
    <mergeCell ref="C33:C35"/>
    <mergeCell ref="L5:Z5"/>
    <mergeCell ref="B7:B29"/>
    <mergeCell ref="C7:C12"/>
    <mergeCell ref="D8:D9"/>
    <mergeCell ref="D11:D12"/>
    <mergeCell ref="C13:C29"/>
    <mergeCell ref="B5:B6"/>
    <mergeCell ref="C5:C6"/>
    <mergeCell ref="D5:D6"/>
    <mergeCell ref="E5:E6"/>
    <mergeCell ref="F5:F6"/>
    <mergeCell ref="G5:G6"/>
  </mergeCells>
  <conditionalFormatting sqref="L7:AY41">
    <cfRule type="expression" dxfId="31" priority="1">
      <formula>Phần_trăm_Hoàn_thành</formula>
    </cfRule>
    <cfRule type="expression" dxfId="30" priority="3">
      <formula>Phần_trăm_Ngoài_Hoàn_thành</formula>
    </cfRule>
    <cfRule type="expression" dxfId="29" priority="4">
      <formula>Thực_tế</formula>
    </cfRule>
    <cfRule type="expression" dxfId="28" priority="5">
      <formula>Ngoài_Thực_tế</formula>
    </cfRule>
    <cfRule type="expression" dxfId="27" priority="6">
      <formula>Kế_hoạch</formula>
    </cfRule>
    <cfRule type="expression" dxfId="26" priority="7">
      <formula>L$6=thời_gian_được_chọn</formula>
    </cfRule>
    <cfRule type="expression" dxfId="25" priority="9">
      <formula>MOD(COLUMN(),2)</formula>
    </cfRule>
    <cfRule type="expression" dxfId="24" priority="10">
      <formula>MOD(COLUMN(),2)=0</formula>
    </cfRule>
  </conditionalFormatting>
  <conditionalFormatting sqref="B43:C43 D42:AY42">
    <cfRule type="expression" dxfId="23" priority="2">
      <formula>TRUE</formula>
    </cfRule>
  </conditionalFormatting>
  <conditionalFormatting sqref="L6:AY6">
    <cfRule type="expression" dxfId="22" priority="8">
      <formula>L$6=thời_gian_được_chọn</formula>
    </cfRule>
  </conditionalFormatting>
  <dataValidations count="10">
    <dataValidation allowBlank="1" showInputMessage="1" showErrorMessage="1" prompt="_x000a_" sqref="B5:B6"/>
    <dataValidation allowBlank="1" showInputMessage="1" showErrorMessage="1" prompt="Tiêu đề của dự án. Nhập tiêu đề mới vào ô này. Tô sáng thời gian trong H2. Chú thích biểu đồ nằm trong J2 đến AI2" sqref="C1:F3 B1"/>
    <dataValidation allowBlank="1" showInputMessage="1" showErrorMessage="1" prompt="Thời gian được lập biểu đồ từ 1 đến 60 bắt đầu từ ô H4 đến ô BO4 " sqref="L5"/>
    <dataValidation allowBlank="1" showInputMessage="1" showErrorMessage="1" prompt="Ô chú giải này cho biết phần trăm dự án đã hoàn thành ngoài kế hoạch" sqref="AI4"/>
    <dataValidation allowBlank="1" showInputMessage="1" showErrorMessage="1" prompt="Ô chú giải này cho biết thời lượng thực tế ngoài kế hoạch" sqref="AC4"/>
    <dataValidation allowBlank="1" showInputMessage="1" showErrorMessage="1" prompt="Ô chú giải này cho biết phần trăm dự án đã hoàn thành" sqref="Y4"/>
    <dataValidation allowBlank="1" showInputMessage="1" showErrorMessage="1" prompt="Ô chú giải này cho biết thời lượng thực tế" sqref="T4"/>
    <dataValidation allowBlank="1" showInputMessage="1" showErrorMessage="1" prompt="Ô chú giải này cho biết thời lượng kế hoạch" sqref="N4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L4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:A3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D52"/>
  <sheetViews>
    <sheetView showGridLines="0" zoomScale="56" zoomScaleNormal="56" zoomScaleSheetLayoutView="80" workbookViewId="0">
      <pane xSplit="3" ySplit="6" topLeftCell="E43" activePane="bottomRight" state="frozen"/>
      <selection pane="topRight" activeCell="D1" sqref="D1"/>
      <selection pane="bottomLeft" activeCell="A5" sqref="A5"/>
      <selection pane="bottomRight" activeCell="E20" sqref="E20"/>
    </sheetView>
  </sheetViews>
  <sheetFormatPr defaultColWidth="2.75" defaultRowHeight="30" customHeight="1" x14ac:dyDescent="0.35"/>
  <cols>
    <col min="1" max="1" width="2.58203125" style="7" customWidth="1"/>
    <col min="2" max="2" width="16.6640625" style="19" customWidth="1"/>
    <col min="3" max="3" width="23.08203125" style="19" customWidth="1"/>
    <col min="4" max="4" width="26.75" style="19" hidden="1" customWidth="1"/>
    <col min="5" max="5" width="37.33203125" style="19" bestFit="1" customWidth="1"/>
    <col min="6" max="6" width="15.4140625" style="19" bestFit="1" customWidth="1"/>
    <col min="7" max="10" width="14.58203125" style="7" customWidth="1"/>
    <col min="11" max="11" width="23.08203125" style="20" customWidth="1"/>
    <col min="12" max="56" width="5.6640625" style="7" customWidth="1"/>
    <col min="57" max="57" width="2.75" style="7" customWidth="1"/>
    <col min="58" max="16384" width="2.75" style="7"/>
  </cols>
  <sheetData>
    <row r="1" spans="2:56" ht="40.5" customHeight="1" x14ac:dyDescent="0.35">
      <c r="B1" s="64" t="s">
        <v>7</v>
      </c>
      <c r="C1" s="36"/>
      <c r="D1" s="5"/>
      <c r="E1" s="5"/>
      <c r="F1" s="5"/>
      <c r="G1" s="63" t="s">
        <v>165</v>
      </c>
      <c r="H1" s="63"/>
      <c r="I1" s="63">
        <f>H9+H15+H19+H21+SUM(H24:H34)+H35+H41+H45+H46</f>
        <v>25</v>
      </c>
      <c r="J1" s="63" t="s">
        <v>166</v>
      </c>
      <c r="S1" s="7">
        <f>11/4</f>
        <v>2.75</v>
      </c>
    </row>
    <row r="2" spans="2:56" ht="37.5" customHeight="1" x14ac:dyDescent="0.35">
      <c r="B2" s="34" t="s">
        <v>80</v>
      </c>
      <c r="C2" s="36"/>
      <c r="D2" s="5"/>
      <c r="E2" s="5"/>
      <c r="F2" s="5"/>
      <c r="G2" s="63"/>
      <c r="H2" s="63"/>
      <c r="I2" s="63">
        <f>I1/4</f>
        <v>6.25</v>
      </c>
      <c r="J2" s="63" t="s">
        <v>167</v>
      </c>
    </row>
    <row r="3" spans="2:56" ht="16.5" customHeight="1" thickBot="1" x14ac:dyDescent="0.4">
      <c r="B3" s="34"/>
      <c r="C3" s="36"/>
      <c r="D3" s="5"/>
      <c r="E3" s="5"/>
      <c r="F3" s="5"/>
      <c r="G3" s="6"/>
      <c r="H3" s="6"/>
      <c r="I3" s="63"/>
      <c r="J3" s="63"/>
      <c r="K3" s="63"/>
      <c r="L3" s="63"/>
    </row>
    <row r="4" spans="2:56" ht="21" customHeight="1" thickTop="1" thickBot="1" x14ac:dyDescent="0.4">
      <c r="B4" s="7"/>
      <c r="C4" s="37"/>
      <c r="D4" s="33"/>
      <c r="E4" s="33"/>
      <c r="F4" s="33"/>
      <c r="G4" s="33"/>
      <c r="H4" s="33"/>
      <c r="I4" s="33"/>
      <c r="J4" s="33"/>
      <c r="K4" s="21" t="s">
        <v>3</v>
      </c>
      <c r="L4" s="8">
        <v>3</v>
      </c>
      <c r="M4" s="91"/>
      <c r="N4" s="91"/>
      <c r="O4" s="9"/>
      <c r="P4" s="69" t="s">
        <v>5</v>
      </c>
      <c r="Q4" s="70"/>
      <c r="R4" s="70"/>
      <c r="S4" s="70"/>
      <c r="T4" s="70"/>
      <c r="U4" s="10"/>
      <c r="V4" s="69" t="s">
        <v>6</v>
      </c>
      <c r="W4" s="70"/>
      <c r="X4" s="70"/>
      <c r="Y4" s="70"/>
      <c r="Z4" s="11"/>
      <c r="AA4" s="71" t="s">
        <v>26</v>
      </c>
      <c r="AB4" s="72"/>
      <c r="AC4" s="72"/>
      <c r="AD4" s="12"/>
      <c r="AE4" s="71" t="s">
        <v>27</v>
      </c>
      <c r="AF4" s="72"/>
      <c r="AG4" s="72"/>
      <c r="AH4" s="72"/>
      <c r="AI4" s="72"/>
      <c r="AJ4" s="13"/>
      <c r="AK4" s="71" t="s">
        <v>28</v>
      </c>
      <c r="AL4" s="72"/>
      <c r="AM4" s="72"/>
      <c r="AN4" s="72"/>
      <c r="AO4" s="72"/>
      <c r="AX4" s="1"/>
      <c r="AY4" s="1"/>
      <c r="AZ4" s="1"/>
      <c r="BA4" s="1"/>
      <c r="BB4" s="1"/>
      <c r="BC4" s="1"/>
      <c r="BD4" s="1"/>
    </row>
    <row r="5" spans="2:56" s="2" customFormat="1" ht="40" customHeight="1" thickTop="1" x14ac:dyDescent="0.35">
      <c r="B5" s="220" t="s">
        <v>234</v>
      </c>
      <c r="C5" s="222" t="s">
        <v>235</v>
      </c>
      <c r="D5" s="222" t="s">
        <v>13</v>
      </c>
      <c r="E5" s="222" t="s">
        <v>19</v>
      </c>
      <c r="F5" s="250" t="s">
        <v>208</v>
      </c>
      <c r="G5" s="207" t="s">
        <v>0</v>
      </c>
      <c r="H5" s="207" t="s">
        <v>29</v>
      </c>
      <c r="I5" s="207" t="s">
        <v>1</v>
      </c>
      <c r="J5" s="207" t="s">
        <v>2</v>
      </c>
      <c r="K5" s="209" t="s">
        <v>4</v>
      </c>
      <c r="L5" s="218" t="s">
        <v>8</v>
      </c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2:56" ht="15.75" customHeight="1" x14ac:dyDescent="0.35">
      <c r="B6" s="221"/>
      <c r="C6" s="223"/>
      <c r="D6" s="223"/>
      <c r="E6" s="223"/>
      <c r="F6" s="251"/>
      <c r="G6" s="208"/>
      <c r="H6" s="208"/>
      <c r="I6" s="208"/>
      <c r="J6" s="208"/>
      <c r="K6" s="210"/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S6" s="15">
        <v>8</v>
      </c>
      <c r="T6" s="15">
        <v>9</v>
      </c>
      <c r="U6" s="15">
        <v>10</v>
      </c>
      <c r="V6" s="15">
        <v>11</v>
      </c>
      <c r="W6" s="15">
        <v>12</v>
      </c>
      <c r="X6" s="15">
        <v>13</v>
      </c>
      <c r="Y6" s="15">
        <v>14</v>
      </c>
      <c r="Z6" s="15">
        <v>15</v>
      </c>
      <c r="AA6" s="15">
        <v>16</v>
      </c>
      <c r="AB6" s="15">
        <v>17</v>
      </c>
      <c r="AC6" s="15">
        <v>18</v>
      </c>
      <c r="AD6" s="15">
        <v>19</v>
      </c>
      <c r="AE6" s="15">
        <v>20</v>
      </c>
      <c r="AF6" s="15">
        <v>21</v>
      </c>
      <c r="AG6" s="15">
        <v>22</v>
      </c>
      <c r="AH6" s="15">
        <v>23</v>
      </c>
      <c r="AI6" s="15">
        <v>24</v>
      </c>
      <c r="AJ6" s="15">
        <v>25</v>
      </c>
      <c r="AK6" s="15">
        <v>26</v>
      </c>
      <c r="AL6" s="15">
        <v>27</v>
      </c>
      <c r="AM6" s="15">
        <v>28</v>
      </c>
      <c r="AN6" s="15">
        <v>29</v>
      </c>
      <c r="AO6" s="15">
        <v>30</v>
      </c>
      <c r="AP6" s="15">
        <v>31</v>
      </c>
      <c r="AQ6" s="15">
        <v>32</v>
      </c>
      <c r="AR6" s="15">
        <v>33</v>
      </c>
      <c r="AS6" s="15">
        <v>34</v>
      </c>
      <c r="AT6" s="15">
        <v>35</v>
      </c>
      <c r="AU6" s="15">
        <v>36</v>
      </c>
      <c r="AV6" s="15">
        <v>37</v>
      </c>
      <c r="AW6" s="15">
        <v>38</v>
      </c>
      <c r="AX6" s="15">
        <v>39</v>
      </c>
      <c r="AY6" s="15">
        <v>40</v>
      </c>
      <c r="AZ6" s="15">
        <v>41</v>
      </c>
      <c r="BA6" s="15">
        <v>42</v>
      </c>
      <c r="BB6" s="15">
        <v>43</v>
      </c>
      <c r="BC6" s="15">
        <v>44</v>
      </c>
      <c r="BD6" s="15">
        <v>45</v>
      </c>
    </row>
    <row r="7" spans="2:56" ht="17" x14ac:dyDescent="0.35">
      <c r="B7" s="248" t="s">
        <v>96</v>
      </c>
      <c r="C7" s="262" t="s">
        <v>97</v>
      </c>
      <c r="D7" s="42"/>
      <c r="E7" s="42" t="s">
        <v>81</v>
      </c>
      <c r="F7" s="42" t="s">
        <v>104</v>
      </c>
      <c r="G7" s="39">
        <v>1</v>
      </c>
      <c r="H7" s="117"/>
      <c r="I7" s="40">
        <v>1</v>
      </c>
      <c r="J7" s="40">
        <v>1</v>
      </c>
      <c r="K7" s="41">
        <v>1</v>
      </c>
    </row>
    <row r="8" spans="2:56" ht="17" x14ac:dyDescent="0.35">
      <c r="B8" s="248"/>
      <c r="C8" s="262"/>
      <c r="D8" s="226"/>
      <c r="E8" s="42" t="s">
        <v>82</v>
      </c>
      <c r="F8" s="42" t="s">
        <v>104</v>
      </c>
      <c r="G8" s="40">
        <v>1</v>
      </c>
      <c r="H8" s="117"/>
      <c r="I8" s="40">
        <v>1</v>
      </c>
      <c r="J8" s="40">
        <v>1</v>
      </c>
      <c r="K8" s="41">
        <v>1</v>
      </c>
    </row>
    <row r="9" spans="2:56" ht="18.5" x14ac:dyDescent="0.35">
      <c r="B9" s="248"/>
      <c r="C9" s="262"/>
      <c r="D9" s="226"/>
      <c r="E9" s="42" t="s">
        <v>83</v>
      </c>
      <c r="F9" s="42" t="s">
        <v>104</v>
      </c>
      <c r="G9" s="40">
        <v>1</v>
      </c>
      <c r="H9" s="118">
        <v>1</v>
      </c>
      <c r="I9" s="40">
        <v>1</v>
      </c>
      <c r="J9" s="40">
        <v>1</v>
      </c>
      <c r="K9" s="41">
        <v>1</v>
      </c>
    </row>
    <row r="10" spans="2:56" ht="17" x14ac:dyDescent="0.35">
      <c r="B10" s="248"/>
      <c r="C10" s="262"/>
      <c r="D10" s="42"/>
      <c r="E10" s="42" t="s">
        <v>84</v>
      </c>
      <c r="F10" s="42" t="s">
        <v>104</v>
      </c>
      <c r="G10" s="40">
        <v>1</v>
      </c>
      <c r="H10" s="117"/>
      <c r="I10" s="40">
        <v>1</v>
      </c>
      <c r="J10" s="40">
        <v>1</v>
      </c>
      <c r="K10" s="41">
        <v>1</v>
      </c>
    </row>
    <row r="11" spans="2:56" ht="17" x14ac:dyDescent="0.35">
      <c r="B11" s="248"/>
      <c r="C11" s="262"/>
      <c r="D11" s="224"/>
      <c r="E11" s="42" t="s">
        <v>85</v>
      </c>
      <c r="F11" s="42" t="s">
        <v>104</v>
      </c>
      <c r="G11" s="40">
        <v>1</v>
      </c>
      <c r="H11" s="117"/>
      <c r="I11" s="40">
        <v>1</v>
      </c>
      <c r="J11" s="40">
        <v>1</v>
      </c>
      <c r="K11" s="41">
        <v>1</v>
      </c>
    </row>
    <row r="12" spans="2:56" ht="17" x14ac:dyDescent="0.35">
      <c r="B12" s="248"/>
      <c r="C12" s="263"/>
      <c r="D12" s="227"/>
      <c r="E12" s="78" t="s">
        <v>86</v>
      </c>
      <c r="F12" s="78" t="s">
        <v>104</v>
      </c>
      <c r="G12" s="79">
        <v>1</v>
      </c>
      <c r="H12" s="123"/>
      <c r="I12" s="79">
        <v>1</v>
      </c>
      <c r="J12" s="79">
        <v>1</v>
      </c>
      <c r="K12" s="81">
        <v>1</v>
      </c>
    </row>
    <row r="13" spans="2:56" ht="17" x14ac:dyDescent="0.35">
      <c r="B13" s="248"/>
      <c r="C13" s="261" t="s">
        <v>98</v>
      </c>
      <c r="D13" s="228"/>
      <c r="E13" s="82" t="s">
        <v>87</v>
      </c>
      <c r="F13" s="82" t="s">
        <v>104</v>
      </c>
      <c r="G13" s="83">
        <f>I12+J12</f>
        <v>2</v>
      </c>
      <c r="H13" s="124">
        <v>1</v>
      </c>
      <c r="I13" s="83">
        <v>2</v>
      </c>
      <c r="J13" s="83">
        <v>1</v>
      </c>
      <c r="K13" s="85">
        <v>1</v>
      </c>
    </row>
    <row r="14" spans="2:56" ht="17" x14ac:dyDescent="0.35">
      <c r="B14" s="248"/>
      <c r="C14" s="262"/>
      <c r="D14" s="224"/>
      <c r="E14" s="43" t="s">
        <v>88</v>
      </c>
      <c r="F14" s="43" t="s">
        <v>104</v>
      </c>
      <c r="G14" s="40">
        <f>G13</f>
        <v>2</v>
      </c>
      <c r="H14" s="119">
        <v>1</v>
      </c>
      <c r="I14" s="40">
        <v>2</v>
      </c>
      <c r="J14" s="40">
        <v>1</v>
      </c>
      <c r="K14" s="41">
        <v>1</v>
      </c>
    </row>
    <row r="15" spans="2:56" ht="17" x14ac:dyDescent="0.35">
      <c r="B15" s="248"/>
      <c r="C15" s="262"/>
      <c r="D15" s="224"/>
      <c r="E15" s="43" t="s">
        <v>89</v>
      </c>
      <c r="F15" s="43" t="s">
        <v>104</v>
      </c>
      <c r="G15" s="40">
        <f>G14</f>
        <v>2</v>
      </c>
      <c r="H15" s="39">
        <v>1</v>
      </c>
      <c r="I15" s="40">
        <v>2</v>
      </c>
      <c r="J15" s="40">
        <v>1</v>
      </c>
      <c r="K15" s="41">
        <v>1</v>
      </c>
    </row>
    <row r="16" spans="2:56" ht="17" x14ac:dyDescent="0.35">
      <c r="B16" s="248"/>
      <c r="C16" s="262"/>
      <c r="D16" s="224"/>
      <c r="E16" s="43" t="s">
        <v>90</v>
      </c>
      <c r="F16" s="43" t="s">
        <v>104</v>
      </c>
      <c r="G16" s="40">
        <f>G15</f>
        <v>2</v>
      </c>
      <c r="H16" s="119">
        <v>1</v>
      </c>
      <c r="I16" s="40">
        <v>2</v>
      </c>
      <c r="J16" s="40">
        <v>1</v>
      </c>
      <c r="K16" s="41">
        <v>1</v>
      </c>
    </row>
    <row r="17" spans="2:11" ht="17" x14ac:dyDescent="0.35">
      <c r="B17" s="248"/>
      <c r="C17" s="262"/>
      <c r="D17" s="224"/>
      <c r="E17" s="43" t="s">
        <v>91</v>
      </c>
      <c r="F17" s="43" t="s">
        <v>104</v>
      </c>
      <c r="G17" s="40">
        <f>G16</f>
        <v>2</v>
      </c>
      <c r="H17" s="119">
        <v>1</v>
      </c>
      <c r="I17" s="40">
        <v>2</v>
      </c>
      <c r="J17" s="40">
        <v>1</v>
      </c>
      <c r="K17" s="41">
        <v>1</v>
      </c>
    </row>
    <row r="18" spans="2:11" ht="17" x14ac:dyDescent="0.35">
      <c r="B18" s="259"/>
      <c r="C18" s="263"/>
      <c r="D18" s="227"/>
      <c r="E18" s="77" t="s">
        <v>92</v>
      </c>
      <c r="F18" s="77" t="s">
        <v>104</v>
      </c>
      <c r="G18" s="79">
        <f>G17</f>
        <v>2</v>
      </c>
      <c r="H18" s="125">
        <v>1</v>
      </c>
      <c r="I18" s="79">
        <v>2</v>
      </c>
      <c r="J18" s="79">
        <v>1</v>
      </c>
      <c r="K18" s="81">
        <v>1</v>
      </c>
    </row>
    <row r="19" spans="2:11" ht="17" x14ac:dyDescent="0.35">
      <c r="B19" s="258" t="s">
        <v>99</v>
      </c>
      <c r="C19" s="260" t="s">
        <v>93</v>
      </c>
      <c r="D19" s="265"/>
      <c r="E19" s="82" t="s">
        <v>94</v>
      </c>
      <c r="F19" s="82" t="s">
        <v>104</v>
      </c>
      <c r="G19" s="83">
        <v>3</v>
      </c>
      <c r="H19" s="84">
        <v>2</v>
      </c>
      <c r="I19" s="83">
        <v>3</v>
      </c>
      <c r="J19" s="83">
        <v>2</v>
      </c>
      <c r="K19" s="85"/>
    </row>
    <row r="20" spans="2:11" ht="41.5" customHeight="1" x14ac:dyDescent="0.35">
      <c r="B20" s="258"/>
      <c r="C20" s="257"/>
      <c r="D20" s="224"/>
      <c r="E20" s="77" t="s">
        <v>95</v>
      </c>
      <c r="F20" s="77" t="s">
        <v>105</v>
      </c>
      <c r="G20" s="79">
        <v>3</v>
      </c>
      <c r="H20" s="125">
        <v>2</v>
      </c>
      <c r="I20" s="79">
        <v>3</v>
      </c>
      <c r="J20" s="79">
        <v>2</v>
      </c>
      <c r="K20" s="81"/>
    </row>
    <row r="21" spans="2:11" ht="17" x14ac:dyDescent="0.35">
      <c r="B21" s="264" t="s">
        <v>103</v>
      </c>
      <c r="C21" s="261" t="s">
        <v>100</v>
      </c>
      <c r="D21" s="224"/>
      <c r="E21" s="82" t="s">
        <v>101</v>
      </c>
      <c r="F21" s="82" t="s">
        <v>104</v>
      </c>
      <c r="G21" s="83">
        <f>I20+J20</f>
        <v>5</v>
      </c>
      <c r="H21" s="84">
        <v>1</v>
      </c>
      <c r="I21" s="83">
        <v>5</v>
      </c>
      <c r="J21" s="83">
        <v>1</v>
      </c>
      <c r="K21" s="85"/>
    </row>
    <row r="22" spans="2:11" ht="17" x14ac:dyDescent="0.35">
      <c r="B22" s="249"/>
      <c r="C22" s="263"/>
      <c r="D22" s="224"/>
      <c r="E22" s="77" t="s">
        <v>102</v>
      </c>
      <c r="F22" s="77" t="s">
        <v>104</v>
      </c>
      <c r="G22" s="79">
        <v>5</v>
      </c>
      <c r="H22" s="125">
        <v>1</v>
      </c>
      <c r="I22" s="79">
        <v>5</v>
      </c>
      <c r="J22" s="79">
        <v>1</v>
      </c>
      <c r="K22" s="81"/>
    </row>
    <row r="23" spans="2:11" ht="17" x14ac:dyDescent="0.35">
      <c r="B23" s="126" t="s">
        <v>18</v>
      </c>
      <c r="C23" s="127"/>
      <c r="D23" s="224"/>
      <c r="E23" s="128"/>
      <c r="F23" s="128"/>
      <c r="G23" s="129"/>
      <c r="H23" s="130"/>
      <c r="I23" s="129"/>
      <c r="J23" s="129"/>
      <c r="K23" s="131"/>
    </row>
    <row r="24" spans="2:11" ht="17" x14ac:dyDescent="0.35">
      <c r="B24" s="266" t="s">
        <v>205</v>
      </c>
      <c r="C24" s="262" t="s">
        <v>206</v>
      </c>
      <c r="D24" s="224"/>
      <c r="E24" s="43" t="s">
        <v>207</v>
      </c>
      <c r="F24" s="54" t="s">
        <v>190</v>
      </c>
      <c r="G24" s="40">
        <f>I22+1</f>
        <v>6</v>
      </c>
      <c r="H24" s="39">
        <v>2</v>
      </c>
      <c r="I24" s="40">
        <f>G24</f>
        <v>6</v>
      </c>
      <c r="J24" s="40">
        <f>H24</f>
        <v>2</v>
      </c>
      <c r="K24" s="41"/>
    </row>
    <row r="25" spans="2:11" ht="17" x14ac:dyDescent="0.35">
      <c r="B25" s="266"/>
      <c r="C25" s="263"/>
      <c r="D25" s="224"/>
      <c r="E25" s="77" t="s">
        <v>25</v>
      </c>
      <c r="F25" s="111" t="s">
        <v>191</v>
      </c>
      <c r="G25" s="79">
        <f>I24+J24</f>
        <v>8</v>
      </c>
      <c r="H25" s="80">
        <v>2</v>
      </c>
      <c r="I25" s="79">
        <f>G25</f>
        <v>8</v>
      </c>
      <c r="J25" s="79">
        <f>H25</f>
        <v>2</v>
      </c>
      <c r="K25" s="81"/>
    </row>
    <row r="26" spans="2:11" ht="17" x14ac:dyDescent="0.35">
      <c r="B26" s="266"/>
      <c r="C26" s="261" t="s">
        <v>33</v>
      </c>
      <c r="D26" s="224"/>
      <c r="E26" s="73" t="s">
        <v>38</v>
      </c>
      <c r="F26" s="51"/>
      <c r="G26" s="74">
        <f>I25+2</f>
        <v>10</v>
      </c>
      <c r="H26" s="75">
        <v>1</v>
      </c>
      <c r="I26" s="74">
        <v>10</v>
      </c>
      <c r="J26" s="74">
        <v>1</v>
      </c>
      <c r="K26" s="76"/>
    </row>
    <row r="27" spans="2:11" ht="17" x14ac:dyDescent="0.35">
      <c r="B27" s="266"/>
      <c r="C27" s="262"/>
      <c r="D27" s="224"/>
      <c r="E27" s="43" t="s">
        <v>39</v>
      </c>
      <c r="F27" s="54"/>
      <c r="G27" s="40">
        <v>10</v>
      </c>
      <c r="H27" s="119"/>
      <c r="I27" s="40">
        <v>10</v>
      </c>
      <c r="J27" s="40">
        <v>1</v>
      </c>
      <c r="K27" s="41"/>
    </row>
    <row r="28" spans="2:11" ht="17" x14ac:dyDescent="0.35">
      <c r="B28" s="266"/>
      <c r="C28" s="262"/>
      <c r="D28" s="224"/>
      <c r="E28" s="43" t="s">
        <v>40</v>
      </c>
      <c r="F28" s="54">
        <v>6</v>
      </c>
      <c r="G28" s="40">
        <v>11</v>
      </c>
      <c r="H28" s="39">
        <v>1</v>
      </c>
      <c r="I28" s="40">
        <v>11</v>
      </c>
      <c r="J28" s="40">
        <v>1</v>
      </c>
      <c r="K28" s="41"/>
    </row>
    <row r="29" spans="2:11" ht="17" x14ac:dyDescent="0.35">
      <c r="B29" s="266"/>
      <c r="C29" s="262"/>
      <c r="D29" s="224"/>
      <c r="E29" s="43" t="s">
        <v>41</v>
      </c>
      <c r="F29" s="54">
        <v>7</v>
      </c>
      <c r="G29" s="40">
        <v>12</v>
      </c>
      <c r="H29" s="39">
        <v>1</v>
      </c>
      <c r="I29" s="40">
        <f>G29</f>
        <v>12</v>
      </c>
      <c r="J29" s="40">
        <f>H29</f>
        <v>1</v>
      </c>
      <c r="K29" s="41"/>
    </row>
    <row r="30" spans="2:11" ht="17" x14ac:dyDescent="0.35">
      <c r="B30" s="266"/>
      <c r="C30" s="262"/>
      <c r="D30" s="224"/>
      <c r="E30" s="43" t="s">
        <v>42</v>
      </c>
      <c r="F30" s="54">
        <v>8</v>
      </c>
      <c r="G30" s="40">
        <f t="shared" ref="G30:G33" si="0">I29+J29</f>
        <v>13</v>
      </c>
      <c r="H30" s="39">
        <v>1</v>
      </c>
      <c r="I30" s="40">
        <f t="shared" ref="I30:I39" si="1">G30</f>
        <v>13</v>
      </c>
      <c r="J30" s="40">
        <f t="shared" ref="J30:J39" si="2">H30</f>
        <v>1</v>
      </c>
      <c r="K30" s="41"/>
    </row>
    <row r="31" spans="2:11" ht="34" x14ac:dyDescent="0.35">
      <c r="B31" s="266"/>
      <c r="C31" s="262"/>
      <c r="D31" s="224"/>
      <c r="E31" s="43" t="s">
        <v>43</v>
      </c>
      <c r="F31" s="54">
        <v>9</v>
      </c>
      <c r="G31" s="40">
        <f t="shared" si="0"/>
        <v>14</v>
      </c>
      <c r="H31" s="39">
        <v>1</v>
      </c>
      <c r="I31" s="40">
        <f t="shared" si="1"/>
        <v>14</v>
      </c>
      <c r="J31" s="40">
        <f t="shared" si="2"/>
        <v>1</v>
      </c>
      <c r="K31" s="41"/>
    </row>
    <row r="32" spans="2:11" ht="17" x14ac:dyDescent="0.35">
      <c r="B32" s="266"/>
      <c r="C32" s="262"/>
      <c r="D32" s="224"/>
      <c r="E32" s="43" t="s">
        <v>44</v>
      </c>
      <c r="F32" s="54">
        <v>10</v>
      </c>
      <c r="G32" s="40">
        <f t="shared" si="0"/>
        <v>15</v>
      </c>
      <c r="H32" s="39">
        <v>1</v>
      </c>
      <c r="I32" s="40">
        <f t="shared" si="1"/>
        <v>15</v>
      </c>
      <c r="J32" s="40">
        <f t="shared" si="2"/>
        <v>1</v>
      </c>
      <c r="K32" s="41"/>
    </row>
    <row r="33" spans="2:11" ht="17" x14ac:dyDescent="0.35">
      <c r="B33" s="266"/>
      <c r="C33" s="263"/>
      <c r="D33" s="224"/>
      <c r="E33" s="77" t="s">
        <v>45</v>
      </c>
      <c r="F33" s="111">
        <v>11</v>
      </c>
      <c r="G33" s="79">
        <f t="shared" si="0"/>
        <v>16</v>
      </c>
      <c r="H33" s="80">
        <v>1</v>
      </c>
      <c r="I33" s="79">
        <f t="shared" si="1"/>
        <v>16</v>
      </c>
      <c r="J33" s="79">
        <f t="shared" si="2"/>
        <v>1</v>
      </c>
      <c r="K33" s="81"/>
    </row>
    <row r="34" spans="2:11" ht="34" x14ac:dyDescent="0.35">
      <c r="B34" s="267"/>
      <c r="C34" s="116" t="s">
        <v>200</v>
      </c>
      <c r="D34" s="224"/>
      <c r="E34" s="184" t="s">
        <v>46</v>
      </c>
      <c r="F34" s="116">
        <v>12</v>
      </c>
      <c r="G34" s="167">
        <f>I33+1</f>
        <v>17</v>
      </c>
      <c r="H34" s="167">
        <v>2</v>
      </c>
      <c r="I34" s="167">
        <f t="shared" si="1"/>
        <v>17</v>
      </c>
      <c r="J34" s="167">
        <f t="shared" si="2"/>
        <v>2</v>
      </c>
      <c r="K34" s="168" t="s">
        <v>216</v>
      </c>
    </row>
    <row r="35" spans="2:11" ht="17" x14ac:dyDescent="0.35">
      <c r="B35" s="258" t="s">
        <v>117</v>
      </c>
      <c r="C35" s="252" t="s">
        <v>106</v>
      </c>
      <c r="D35" s="224"/>
      <c r="E35" s="82" t="s">
        <v>107</v>
      </c>
      <c r="F35" s="82" t="s">
        <v>104</v>
      </c>
      <c r="G35" s="83">
        <f>I34+2</f>
        <v>19</v>
      </c>
      <c r="H35" s="84">
        <v>1</v>
      </c>
      <c r="I35" s="83">
        <f t="shared" si="1"/>
        <v>19</v>
      </c>
      <c r="J35" s="83">
        <f t="shared" si="2"/>
        <v>1</v>
      </c>
      <c r="K35" s="85"/>
    </row>
    <row r="36" spans="2:11" ht="17" x14ac:dyDescent="0.35">
      <c r="B36" s="258"/>
      <c r="C36" s="253"/>
      <c r="D36" s="43"/>
      <c r="E36" s="43" t="s">
        <v>108</v>
      </c>
      <c r="F36" s="43" t="s">
        <v>104</v>
      </c>
      <c r="G36" s="40">
        <v>19</v>
      </c>
      <c r="H36" s="119">
        <v>1</v>
      </c>
      <c r="I36" s="40">
        <f t="shared" si="1"/>
        <v>19</v>
      </c>
      <c r="J36" s="40">
        <f t="shared" si="2"/>
        <v>1</v>
      </c>
      <c r="K36" s="41"/>
    </row>
    <row r="37" spans="2:11" ht="17" x14ac:dyDescent="0.35">
      <c r="B37" s="258"/>
      <c r="C37" s="253"/>
      <c r="D37" s="43"/>
      <c r="E37" s="43" t="s">
        <v>109</v>
      </c>
      <c r="F37" s="43" t="s">
        <v>104</v>
      </c>
      <c r="G37" s="40">
        <v>19</v>
      </c>
      <c r="H37" s="119">
        <v>1</v>
      </c>
      <c r="I37" s="40">
        <f t="shared" si="1"/>
        <v>19</v>
      </c>
      <c r="J37" s="40">
        <f t="shared" si="2"/>
        <v>1</v>
      </c>
      <c r="K37" s="41"/>
    </row>
    <row r="38" spans="2:11" ht="17" x14ac:dyDescent="0.35">
      <c r="B38" s="258"/>
      <c r="C38" s="253"/>
      <c r="D38" s="43"/>
      <c r="E38" s="44" t="s">
        <v>110</v>
      </c>
      <c r="F38" s="44" t="s">
        <v>104</v>
      </c>
      <c r="G38" s="40">
        <v>19</v>
      </c>
      <c r="H38" s="120">
        <v>1</v>
      </c>
      <c r="I38" s="40">
        <f t="shared" si="1"/>
        <v>19</v>
      </c>
      <c r="J38" s="40">
        <f t="shared" si="2"/>
        <v>1</v>
      </c>
      <c r="K38" s="41"/>
    </row>
    <row r="39" spans="2:11" ht="17" x14ac:dyDescent="0.35">
      <c r="B39" s="258"/>
      <c r="C39" s="254"/>
      <c r="D39" s="43"/>
      <c r="E39" s="77" t="s">
        <v>111</v>
      </c>
      <c r="F39" s="77" t="s">
        <v>104</v>
      </c>
      <c r="G39" s="79">
        <v>19</v>
      </c>
      <c r="H39" s="125">
        <v>1</v>
      </c>
      <c r="I39" s="79">
        <f t="shared" si="1"/>
        <v>19</v>
      </c>
      <c r="J39" s="79">
        <f t="shared" si="2"/>
        <v>1</v>
      </c>
      <c r="K39" s="81"/>
    </row>
    <row r="40" spans="2:11" ht="17" x14ac:dyDescent="0.35">
      <c r="B40" s="258"/>
      <c r="C40" s="255" t="s">
        <v>112</v>
      </c>
      <c r="D40" s="43"/>
      <c r="E40" s="73" t="s">
        <v>113</v>
      </c>
      <c r="F40" s="73" t="s">
        <v>104</v>
      </c>
      <c r="G40" s="74">
        <f>I39+1</f>
        <v>20</v>
      </c>
      <c r="H40" s="122">
        <v>2</v>
      </c>
      <c r="I40" s="74">
        <v>20</v>
      </c>
      <c r="J40" s="132">
        <v>2</v>
      </c>
      <c r="K40" s="76"/>
    </row>
    <row r="41" spans="2:11" ht="17" x14ac:dyDescent="0.35">
      <c r="B41" s="258"/>
      <c r="C41" s="256"/>
      <c r="D41" s="43"/>
      <c r="E41" s="43" t="s">
        <v>114</v>
      </c>
      <c r="F41" s="43" t="s">
        <v>104</v>
      </c>
      <c r="G41" s="40">
        <v>20</v>
      </c>
      <c r="H41" s="39">
        <v>2</v>
      </c>
      <c r="I41" s="40">
        <v>20</v>
      </c>
      <c r="J41" s="40">
        <v>2</v>
      </c>
      <c r="K41" s="41"/>
    </row>
    <row r="42" spans="2:11" ht="17" x14ac:dyDescent="0.35">
      <c r="B42" s="258"/>
      <c r="C42" s="256"/>
      <c r="D42" s="43"/>
      <c r="E42" s="43" t="s">
        <v>115</v>
      </c>
      <c r="F42" s="43" t="s">
        <v>104</v>
      </c>
      <c r="G42" s="40">
        <v>20</v>
      </c>
      <c r="H42" s="119">
        <v>2</v>
      </c>
      <c r="I42" s="40">
        <v>20</v>
      </c>
      <c r="J42" s="121">
        <v>2</v>
      </c>
      <c r="K42" s="41"/>
    </row>
    <row r="43" spans="2:11" ht="17" x14ac:dyDescent="0.35">
      <c r="B43" s="258"/>
      <c r="C43" s="257"/>
      <c r="D43" s="77"/>
      <c r="E43" s="77" t="s">
        <v>116</v>
      </c>
      <c r="F43" s="77" t="s">
        <v>104</v>
      </c>
      <c r="G43" s="79">
        <v>20</v>
      </c>
      <c r="H43" s="125">
        <v>2</v>
      </c>
      <c r="I43" s="79">
        <v>20</v>
      </c>
      <c r="J43" s="133">
        <v>2</v>
      </c>
      <c r="K43" s="81"/>
    </row>
    <row r="44" spans="2:11" ht="17" x14ac:dyDescent="0.35">
      <c r="B44" s="126" t="s">
        <v>18</v>
      </c>
      <c r="C44" s="169"/>
      <c r="D44" s="170"/>
      <c r="E44" s="170"/>
      <c r="F44" s="170"/>
      <c r="G44" s="171"/>
      <c r="H44" s="171"/>
      <c r="I44" s="171"/>
      <c r="J44" s="171"/>
      <c r="K44" s="172"/>
    </row>
    <row r="45" spans="2:11" ht="34" x14ac:dyDescent="0.35">
      <c r="B45" s="248" t="s">
        <v>118</v>
      </c>
      <c r="C45" s="42" t="s">
        <v>119</v>
      </c>
      <c r="D45" s="43"/>
      <c r="E45" s="43"/>
      <c r="F45" s="43"/>
      <c r="G45" s="40">
        <v>22</v>
      </c>
      <c r="H45" s="39">
        <v>1</v>
      </c>
      <c r="I45" s="40">
        <v>22</v>
      </c>
      <c r="J45" s="40">
        <v>1</v>
      </c>
      <c r="K45" s="41"/>
    </row>
    <row r="46" spans="2:11" ht="34" x14ac:dyDescent="0.35">
      <c r="B46" s="248"/>
      <c r="C46" s="43" t="s">
        <v>120</v>
      </c>
      <c r="D46" s="43"/>
      <c r="E46" s="43"/>
      <c r="F46" s="43"/>
      <c r="G46" s="40">
        <f>I45+J45</f>
        <v>23</v>
      </c>
      <c r="H46" s="39">
        <v>3</v>
      </c>
      <c r="I46" s="40">
        <v>23</v>
      </c>
      <c r="J46" s="40">
        <v>3</v>
      </c>
      <c r="K46" s="41"/>
    </row>
    <row r="47" spans="2:11" ht="34" x14ac:dyDescent="0.35">
      <c r="B47" s="249"/>
      <c r="C47" s="77" t="s">
        <v>121</v>
      </c>
      <c r="D47" s="77"/>
      <c r="E47" s="77"/>
      <c r="F47" s="77"/>
      <c r="G47" s="79">
        <v>23</v>
      </c>
      <c r="H47" s="125">
        <v>3</v>
      </c>
      <c r="I47" s="79">
        <v>23</v>
      </c>
      <c r="J47" s="79">
        <v>3</v>
      </c>
      <c r="K47" s="81"/>
    </row>
    <row r="48" spans="2:11" ht="34" x14ac:dyDescent="0.35">
      <c r="B48" s="194" t="s">
        <v>238</v>
      </c>
      <c r="C48" s="139"/>
      <c r="D48" s="139"/>
      <c r="E48" s="139"/>
      <c r="F48" s="139"/>
      <c r="G48" s="153"/>
      <c r="H48" s="193"/>
      <c r="I48" s="153"/>
      <c r="J48" s="153"/>
      <c r="K48" s="155"/>
    </row>
    <row r="49" spans="2:11" ht="34" customHeight="1" x14ac:dyDescent="0.35">
      <c r="B49" s="68" t="s">
        <v>169</v>
      </c>
      <c r="C49" s="87"/>
      <c r="D49" s="87"/>
      <c r="E49" s="87"/>
      <c r="F49" s="87"/>
      <c r="G49" s="88"/>
      <c r="H49" s="89"/>
      <c r="I49" s="88"/>
      <c r="J49" s="88"/>
      <c r="K49" s="90"/>
    </row>
    <row r="50" spans="2:11" ht="17" x14ac:dyDescent="0.35">
      <c r="B50" s="31"/>
      <c r="C50" s="35"/>
      <c r="D50" s="35"/>
      <c r="E50" s="35"/>
      <c r="F50" s="35"/>
      <c r="G50" s="134"/>
      <c r="H50" s="113"/>
      <c r="I50" s="134"/>
      <c r="J50" s="134"/>
      <c r="K50" s="135"/>
    </row>
    <row r="51" spans="2:11" ht="30" customHeight="1" x14ac:dyDescent="0.35">
      <c r="B51" s="18"/>
      <c r="C51" s="18"/>
    </row>
    <row r="52" spans="2:11" ht="30" customHeight="1" x14ac:dyDescent="0.35">
      <c r="B52" s="32"/>
      <c r="C52" s="32"/>
    </row>
  </sheetData>
  <dataConsolidate/>
  <mergeCells count="30">
    <mergeCell ref="L5:AK5"/>
    <mergeCell ref="B24:B34"/>
    <mergeCell ref="C26:C33"/>
    <mergeCell ref="C24:C25"/>
    <mergeCell ref="B5:B6"/>
    <mergeCell ref="C5:C6"/>
    <mergeCell ref="J5:J6"/>
    <mergeCell ref="K5:K6"/>
    <mergeCell ref="D8:D9"/>
    <mergeCell ref="I5:I6"/>
    <mergeCell ref="E5:E6"/>
    <mergeCell ref="G5:G6"/>
    <mergeCell ref="D11:D12"/>
    <mergeCell ref="H5:H6"/>
    <mergeCell ref="B45:B47"/>
    <mergeCell ref="F5:F6"/>
    <mergeCell ref="C35:C39"/>
    <mergeCell ref="C40:C43"/>
    <mergeCell ref="B35:B43"/>
    <mergeCell ref="B7:B18"/>
    <mergeCell ref="C19:C20"/>
    <mergeCell ref="B19:B20"/>
    <mergeCell ref="C13:C18"/>
    <mergeCell ref="C21:C22"/>
    <mergeCell ref="B21:B22"/>
    <mergeCell ref="D13:D18"/>
    <mergeCell ref="D5:D6"/>
    <mergeCell ref="D19:D21"/>
    <mergeCell ref="D22:D35"/>
    <mergeCell ref="C7:C12"/>
  </mergeCells>
  <conditionalFormatting sqref="L7:BD50">
    <cfRule type="expression" dxfId="21" priority="1">
      <formula>Phần_trăm_Hoàn_thành</formula>
    </cfRule>
    <cfRule type="expression" dxfId="20" priority="3">
      <formula>Phần_trăm_Ngoài_Hoàn_thành</formula>
    </cfRule>
    <cfRule type="expression" dxfId="19" priority="4">
      <formula>Thực_tế</formula>
    </cfRule>
    <cfRule type="expression" dxfId="18" priority="5">
      <formula>Ngoài_Thực_tế</formula>
    </cfRule>
    <cfRule type="expression" dxfId="17" priority="6">
      <formula>Kế_hoạch</formula>
    </cfRule>
    <cfRule type="expression" dxfId="16" priority="7">
      <formula>L$6=thời_gian_được_chọn</formula>
    </cfRule>
    <cfRule type="expression" dxfId="15" priority="9">
      <formula>MOD(COLUMN(),2)</formula>
    </cfRule>
    <cfRule type="expression" dxfId="14" priority="10">
      <formula>MOD(COLUMN(),2)=0</formula>
    </cfRule>
  </conditionalFormatting>
  <conditionalFormatting sqref="B52:C52 D51:BD51">
    <cfRule type="expression" dxfId="13" priority="2">
      <formula>TRUE</formula>
    </cfRule>
  </conditionalFormatting>
  <conditionalFormatting sqref="L6:BD6">
    <cfRule type="expression" dxfId="12" priority="8">
      <formula>L$6=thời_gian_được_chọn</formula>
    </cfRule>
  </conditionalFormatting>
  <dataValidations count="10">
    <dataValidation allowBlank="1" showInputMessage="1" showErrorMessage="1" prompt="_x000a_" sqref="B5:B6"/>
    <dataValidation allowBlank="1" showInputMessage="1" showErrorMessage="1" prompt="Tiêu đề của dự án. Nhập tiêu đề mới vào ô này. Tô sáng thời gian trong H2. Chú thích biểu đồ nằm trong J2 đến AI2" sqref="C1:F3 B1"/>
    <dataValidation allowBlank="1" showInputMessage="1" showErrorMessage="1" prompt="Thời gian được lập biểu đồ từ 1 đến 60 bắt đầu từ ô H4 đến ô BO4 " sqref="L5"/>
    <dataValidation allowBlank="1" showInputMessage="1" showErrorMessage="1" prompt="Ô chú giải này cho biết phần trăm dự án đã hoàn thành ngoài kế hoạch" sqref="AJ4"/>
    <dataValidation allowBlank="1" showInputMessage="1" showErrorMessage="1" prompt="Ô chú giải này cho biết thời lượng thực tế ngoài kế hoạch" sqref="AD4"/>
    <dataValidation allowBlank="1" showInputMessage="1" showErrorMessage="1" prompt="Ô chú giải này cho biết phần trăm dự án đã hoàn thành" sqref="Z4"/>
    <dataValidation allowBlank="1" showInputMessage="1" showErrorMessage="1" prompt="Ô chú giải này cho biết thời lượng thực tế" sqref="U4"/>
    <dataValidation allowBlank="1" showInputMessage="1" showErrorMessage="1" prompt="Ô chú giải này cho biết thời lượng kế hoạch" sqref="O4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L4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:A3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Y28"/>
  <sheetViews>
    <sheetView showGridLines="0" tabSelected="1" zoomScale="45" zoomScaleNormal="45" zoomScaleSheetLayoutView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F27" sqref="F27"/>
    </sheetView>
  </sheetViews>
  <sheetFormatPr defaultColWidth="2.75" defaultRowHeight="30" customHeight="1" x14ac:dyDescent="0.35"/>
  <cols>
    <col min="1" max="1" width="2.58203125" style="7" customWidth="1"/>
    <col min="2" max="2" width="16.6640625" style="19" customWidth="1"/>
    <col min="3" max="3" width="33.08203125" style="19" bestFit="1" customWidth="1"/>
    <col min="4" max="4" width="26.75" style="19" customWidth="1"/>
    <col min="5" max="5" width="10.4140625" style="19" bestFit="1" customWidth="1"/>
    <col min="6" max="6" width="37.33203125" style="19" bestFit="1" customWidth="1"/>
    <col min="7" max="10" width="14.58203125" style="7" customWidth="1"/>
    <col min="11" max="11" width="23.08203125" style="20" customWidth="1"/>
    <col min="12" max="51" width="5" style="7" customWidth="1"/>
    <col min="52" max="16384" width="2.75" style="7"/>
  </cols>
  <sheetData>
    <row r="1" spans="2:51" ht="40.5" customHeight="1" x14ac:dyDescent="0.35">
      <c r="B1" s="64" t="s">
        <v>7</v>
      </c>
      <c r="C1" s="36"/>
      <c r="D1" s="5"/>
      <c r="E1" s="5"/>
      <c r="F1" s="5"/>
      <c r="G1" s="61" t="s">
        <v>165</v>
      </c>
      <c r="H1" s="62"/>
      <c r="I1" s="63">
        <f>SUM(H7:H21)+H23+H24</f>
        <v>22</v>
      </c>
      <c r="J1" s="63" t="s">
        <v>166</v>
      </c>
      <c r="L1" s="7">
        <f>18/4</f>
        <v>4.5</v>
      </c>
    </row>
    <row r="2" spans="2:51" ht="28.5" customHeight="1" x14ac:dyDescent="0.35">
      <c r="B2" s="34" t="s">
        <v>209</v>
      </c>
      <c r="C2" s="36"/>
      <c r="D2" s="5"/>
      <c r="E2" s="5"/>
      <c r="F2" s="5"/>
      <c r="G2" s="60"/>
      <c r="H2" s="6"/>
      <c r="I2" s="63">
        <f>I1/4</f>
        <v>5.5</v>
      </c>
      <c r="J2" s="63" t="s">
        <v>167</v>
      </c>
    </row>
    <row r="3" spans="2:51" ht="18" customHeight="1" thickBot="1" x14ac:dyDescent="0.4">
      <c r="B3" s="34"/>
      <c r="C3" s="36"/>
      <c r="D3" s="5"/>
      <c r="E3" s="5"/>
      <c r="F3" s="5"/>
      <c r="G3" s="6"/>
      <c r="H3" s="60"/>
      <c r="I3" s="6"/>
      <c r="J3" s="62"/>
      <c r="K3" s="62"/>
    </row>
    <row r="4" spans="2:51" ht="21" customHeight="1" thickTop="1" thickBot="1" x14ac:dyDescent="0.4">
      <c r="B4" s="7"/>
      <c r="C4" s="37"/>
      <c r="D4" s="33"/>
      <c r="E4" s="33"/>
      <c r="F4" s="33"/>
      <c r="G4" s="33"/>
      <c r="H4" s="33"/>
      <c r="I4" s="33"/>
      <c r="J4" s="33"/>
      <c r="K4" s="21" t="s">
        <v>3</v>
      </c>
      <c r="L4" s="8">
        <v>2</v>
      </c>
      <c r="N4" s="9"/>
      <c r="O4" s="69" t="s">
        <v>5</v>
      </c>
      <c r="P4" s="70"/>
      <c r="Q4" s="70"/>
      <c r="R4" s="70"/>
      <c r="S4" s="70"/>
      <c r="T4" s="10"/>
      <c r="U4" s="69" t="s">
        <v>6</v>
      </c>
      <c r="V4" s="70"/>
      <c r="W4" s="70"/>
      <c r="X4" s="70"/>
      <c r="Y4" s="11"/>
      <c r="Z4" s="71" t="s">
        <v>26</v>
      </c>
      <c r="AA4" s="72"/>
      <c r="AB4" s="72"/>
      <c r="AC4" s="12"/>
      <c r="AD4" s="71" t="s">
        <v>27</v>
      </c>
      <c r="AE4" s="72"/>
      <c r="AF4" s="72"/>
      <c r="AG4" s="72"/>
      <c r="AH4" s="72"/>
      <c r="AI4" s="13"/>
      <c r="AJ4" s="71" t="s">
        <v>28</v>
      </c>
      <c r="AK4" s="72"/>
      <c r="AL4" s="72"/>
      <c r="AM4" s="72"/>
      <c r="AN4" s="72"/>
      <c r="AS4" s="72"/>
    </row>
    <row r="5" spans="2:51" s="2" customFormat="1" ht="40" customHeight="1" thickTop="1" x14ac:dyDescent="0.35">
      <c r="B5" s="238" t="s">
        <v>11</v>
      </c>
      <c r="C5" s="240" t="s">
        <v>12</v>
      </c>
      <c r="D5" s="240" t="s">
        <v>13</v>
      </c>
      <c r="E5" s="240" t="s">
        <v>189</v>
      </c>
      <c r="F5" s="240" t="s">
        <v>19</v>
      </c>
      <c r="G5" s="244" t="s">
        <v>0</v>
      </c>
      <c r="H5" s="244" t="s">
        <v>29</v>
      </c>
      <c r="I5" s="244" t="s">
        <v>1</v>
      </c>
      <c r="J5" s="244" t="s">
        <v>2</v>
      </c>
      <c r="K5" s="246" t="s">
        <v>4</v>
      </c>
      <c r="L5" s="218" t="s">
        <v>8</v>
      </c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14"/>
      <c r="AB5" s="14"/>
      <c r="AC5" s="14"/>
      <c r="AD5" s="14"/>
      <c r="AE5" s="14"/>
    </row>
    <row r="6" spans="2:51" ht="15.75" customHeight="1" x14ac:dyDescent="0.35">
      <c r="B6" s="239"/>
      <c r="C6" s="241"/>
      <c r="D6" s="241"/>
      <c r="E6" s="241"/>
      <c r="F6" s="241"/>
      <c r="G6" s="245"/>
      <c r="H6" s="245"/>
      <c r="I6" s="245"/>
      <c r="J6" s="245"/>
      <c r="K6" s="247"/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S6" s="15">
        <v>8</v>
      </c>
      <c r="T6" s="15">
        <v>9</v>
      </c>
      <c r="U6" s="15">
        <v>10</v>
      </c>
      <c r="V6" s="15">
        <v>11</v>
      </c>
      <c r="W6" s="15">
        <v>12</v>
      </c>
      <c r="X6" s="15">
        <v>13</v>
      </c>
      <c r="Y6" s="15">
        <v>14</v>
      </c>
      <c r="Z6" s="15">
        <v>15</v>
      </c>
      <c r="AA6" s="15">
        <v>16</v>
      </c>
      <c r="AB6" s="15">
        <v>17</v>
      </c>
      <c r="AC6" s="15">
        <v>18</v>
      </c>
      <c r="AD6" s="15">
        <v>19</v>
      </c>
      <c r="AE6" s="15">
        <v>20</v>
      </c>
      <c r="AF6" s="15">
        <v>21</v>
      </c>
      <c r="AG6" s="15">
        <v>22</v>
      </c>
      <c r="AH6" s="15">
        <v>23</v>
      </c>
      <c r="AI6" s="15">
        <v>24</v>
      </c>
      <c r="AJ6" s="15">
        <v>25</v>
      </c>
      <c r="AK6" s="15">
        <v>26</v>
      </c>
      <c r="AL6" s="15">
        <v>27</v>
      </c>
      <c r="AM6" s="15">
        <v>28</v>
      </c>
      <c r="AN6" s="15">
        <v>29</v>
      </c>
      <c r="AO6" s="15">
        <v>30</v>
      </c>
      <c r="AP6" s="15">
        <v>31</v>
      </c>
      <c r="AQ6" s="15">
        <v>32</v>
      </c>
      <c r="AR6" s="15">
        <v>33</v>
      </c>
      <c r="AS6" s="15">
        <v>34</v>
      </c>
      <c r="AT6" s="15">
        <v>35</v>
      </c>
      <c r="AU6" s="15">
        <v>36</v>
      </c>
      <c r="AV6" s="15">
        <v>37</v>
      </c>
      <c r="AW6" s="15">
        <v>38</v>
      </c>
      <c r="AX6" s="15">
        <v>39</v>
      </c>
      <c r="AY6" s="15">
        <v>40</v>
      </c>
    </row>
    <row r="7" spans="2:51" ht="17" x14ac:dyDescent="0.35">
      <c r="B7" s="235" t="s">
        <v>10</v>
      </c>
      <c r="C7" s="233" t="s">
        <v>30</v>
      </c>
      <c r="D7" s="3" t="s">
        <v>14</v>
      </c>
      <c r="E7" s="109">
        <v>1</v>
      </c>
      <c r="F7" s="138" t="s">
        <v>20</v>
      </c>
      <c r="G7" s="4">
        <v>1</v>
      </c>
      <c r="H7" s="4">
        <v>2</v>
      </c>
      <c r="I7" s="25">
        <f>G7</f>
        <v>1</v>
      </c>
      <c r="J7" s="25">
        <f>H7</f>
        <v>2</v>
      </c>
      <c r="K7" s="16">
        <v>1</v>
      </c>
    </row>
    <row r="8" spans="2:51" ht="34" x14ac:dyDescent="0.35">
      <c r="B8" s="236"/>
      <c r="C8" s="234"/>
      <c r="D8" s="229" t="s">
        <v>15</v>
      </c>
      <c r="E8" s="22">
        <v>2</v>
      </c>
      <c r="F8" s="138" t="s">
        <v>21</v>
      </c>
      <c r="G8" s="25">
        <f>I7+J7</f>
        <v>3</v>
      </c>
      <c r="H8" s="4">
        <v>1</v>
      </c>
      <c r="I8" s="25">
        <f>G8</f>
        <v>3</v>
      </c>
      <c r="J8" s="25">
        <f t="shared" ref="J8:J11" si="0">H8</f>
        <v>1</v>
      </c>
      <c r="K8" s="16"/>
    </row>
    <row r="9" spans="2:51" ht="17" x14ac:dyDescent="0.35">
      <c r="B9" s="236"/>
      <c r="C9" s="234"/>
      <c r="D9" s="230"/>
      <c r="E9" s="24">
        <v>3</v>
      </c>
      <c r="F9" s="138" t="s">
        <v>22</v>
      </c>
      <c r="G9" s="25">
        <f>I8+J8</f>
        <v>4</v>
      </c>
      <c r="H9" s="4">
        <v>1</v>
      </c>
      <c r="I9" s="25">
        <f>G9</f>
        <v>4</v>
      </c>
      <c r="J9" s="25">
        <f t="shared" si="0"/>
        <v>1</v>
      </c>
      <c r="K9" s="16"/>
    </row>
    <row r="10" spans="2:51" ht="34" x14ac:dyDescent="0.35">
      <c r="B10" s="236"/>
      <c r="C10" s="234"/>
      <c r="D10" s="3" t="s">
        <v>16</v>
      </c>
      <c r="E10" s="109">
        <v>4</v>
      </c>
      <c r="F10" s="138" t="s">
        <v>23</v>
      </c>
      <c r="G10" s="25">
        <f t="shared" ref="G10:G11" si="1">I9+J9</f>
        <v>5</v>
      </c>
      <c r="H10" s="4">
        <v>1</v>
      </c>
      <c r="I10" s="25">
        <f t="shared" ref="I10:I12" si="2">G10</f>
        <v>5</v>
      </c>
      <c r="J10" s="25">
        <f t="shared" si="0"/>
        <v>1</v>
      </c>
      <c r="K10" s="16"/>
    </row>
    <row r="11" spans="2:51" ht="17" x14ac:dyDescent="0.35">
      <c r="B11" s="236"/>
      <c r="C11" s="234"/>
      <c r="D11" s="231" t="s">
        <v>17</v>
      </c>
      <c r="E11" s="22" t="s">
        <v>190</v>
      </c>
      <c r="F11" s="138" t="s">
        <v>24</v>
      </c>
      <c r="G11" s="25">
        <f t="shared" si="1"/>
        <v>6</v>
      </c>
      <c r="H11" s="4">
        <v>2</v>
      </c>
      <c r="I11" s="25">
        <f t="shared" si="2"/>
        <v>6</v>
      </c>
      <c r="J11" s="25">
        <f t="shared" si="0"/>
        <v>2</v>
      </c>
      <c r="K11" s="16"/>
    </row>
    <row r="12" spans="2:51" ht="17" x14ac:dyDescent="0.35">
      <c r="B12" s="236"/>
      <c r="C12" s="234"/>
      <c r="D12" s="232"/>
      <c r="E12" s="110" t="s">
        <v>191</v>
      </c>
      <c r="F12" s="27" t="s">
        <v>25</v>
      </c>
      <c r="G12" s="66">
        <f>I11+J11</f>
        <v>8</v>
      </c>
      <c r="H12" s="67">
        <v>2</v>
      </c>
      <c r="I12" s="66">
        <f t="shared" si="2"/>
        <v>8</v>
      </c>
      <c r="J12" s="66">
        <f>H12</f>
        <v>2</v>
      </c>
      <c r="K12" s="93" t="s">
        <v>18</v>
      </c>
    </row>
    <row r="13" spans="2:51" ht="17" x14ac:dyDescent="0.35">
      <c r="B13" s="236"/>
      <c r="C13" s="233" t="s">
        <v>32</v>
      </c>
      <c r="D13" s="231" t="s">
        <v>33</v>
      </c>
      <c r="E13" s="22"/>
      <c r="F13" s="17" t="s">
        <v>38</v>
      </c>
      <c r="G13" s="25">
        <v>10</v>
      </c>
      <c r="H13" s="4">
        <v>1</v>
      </c>
      <c r="I13" s="25">
        <f>G13</f>
        <v>10</v>
      </c>
      <c r="J13" s="25">
        <f>H13</f>
        <v>1</v>
      </c>
      <c r="K13" s="16"/>
    </row>
    <row r="14" spans="2:51" ht="17" x14ac:dyDescent="0.35">
      <c r="B14" s="236"/>
      <c r="C14" s="234"/>
      <c r="D14" s="232"/>
      <c r="E14" s="23"/>
      <c r="F14" s="17" t="s">
        <v>39</v>
      </c>
      <c r="G14" s="25">
        <f t="shared" ref="G14:G20" si="3">I13+J13</f>
        <v>11</v>
      </c>
      <c r="H14" s="4"/>
      <c r="I14" s="25">
        <f t="shared" ref="I14:J25" si="4">G14</f>
        <v>11</v>
      </c>
      <c r="J14" s="25">
        <f t="shared" si="4"/>
        <v>0</v>
      </c>
      <c r="K14" s="16"/>
    </row>
    <row r="15" spans="2:51" ht="17" x14ac:dyDescent="0.35">
      <c r="B15" s="236"/>
      <c r="C15" s="234"/>
      <c r="D15" s="232"/>
      <c r="E15" s="23">
        <v>6</v>
      </c>
      <c r="F15" s="17" t="s">
        <v>40</v>
      </c>
      <c r="G15" s="25">
        <f t="shared" si="3"/>
        <v>11</v>
      </c>
      <c r="H15" s="4">
        <v>1</v>
      </c>
      <c r="I15" s="25">
        <f t="shared" si="4"/>
        <v>11</v>
      </c>
      <c r="J15" s="25">
        <f t="shared" si="4"/>
        <v>1</v>
      </c>
      <c r="K15" s="16"/>
    </row>
    <row r="16" spans="2:51" ht="17" x14ac:dyDescent="0.35">
      <c r="B16" s="236"/>
      <c r="C16" s="234"/>
      <c r="D16" s="232"/>
      <c r="E16" s="23">
        <v>7</v>
      </c>
      <c r="F16" s="17" t="s">
        <v>41</v>
      </c>
      <c r="G16" s="25">
        <f t="shared" si="3"/>
        <v>12</v>
      </c>
      <c r="H16" s="4">
        <v>1</v>
      </c>
      <c r="I16" s="25">
        <f t="shared" si="4"/>
        <v>12</v>
      </c>
      <c r="J16" s="25">
        <f t="shared" si="4"/>
        <v>1</v>
      </c>
      <c r="K16" s="16"/>
    </row>
    <row r="17" spans="2:11" ht="17" x14ac:dyDescent="0.35">
      <c r="B17" s="236"/>
      <c r="C17" s="234"/>
      <c r="D17" s="232"/>
      <c r="E17" s="23">
        <v>8</v>
      </c>
      <c r="F17" s="17" t="s">
        <v>42</v>
      </c>
      <c r="G17" s="25">
        <f t="shared" si="3"/>
        <v>13</v>
      </c>
      <c r="H17" s="4">
        <v>1</v>
      </c>
      <c r="I17" s="25">
        <f t="shared" si="4"/>
        <v>13</v>
      </c>
      <c r="J17" s="25">
        <f t="shared" si="4"/>
        <v>1</v>
      </c>
      <c r="K17" s="16"/>
    </row>
    <row r="18" spans="2:11" ht="34" x14ac:dyDescent="0.35">
      <c r="B18" s="236"/>
      <c r="C18" s="234"/>
      <c r="D18" s="232"/>
      <c r="E18" s="23">
        <v>9</v>
      </c>
      <c r="F18" s="17" t="s">
        <v>43</v>
      </c>
      <c r="G18" s="25">
        <f t="shared" si="3"/>
        <v>14</v>
      </c>
      <c r="H18" s="4">
        <v>1</v>
      </c>
      <c r="I18" s="25">
        <f t="shared" si="4"/>
        <v>14</v>
      </c>
      <c r="J18" s="25">
        <f t="shared" si="4"/>
        <v>1</v>
      </c>
      <c r="K18" s="16"/>
    </row>
    <row r="19" spans="2:11" ht="17" x14ac:dyDescent="0.35">
      <c r="B19" s="236"/>
      <c r="C19" s="234"/>
      <c r="D19" s="232"/>
      <c r="E19" s="23">
        <v>10</v>
      </c>
      <c r="F19" s="17" t="s">
        <v>44</v>
      </c>
      <c r="G19" s="25">
        <f t="shared" si="3"/>
        <v>15</v>
      </c>
      <c r="H19" s="4">
        <v>1</v>
      </c>
      <c r="I19" s="25">
        <f t="shared" si="4"/>
        <v>15</v>
      </c>
      <c r="J19" s="25">
        <f t="shared" si="4"/>
        <v>1</v>
      </c>
      <c r="K19" s="16"/>
    </row>
    <row r="20" spans="2:11" ht="17" x14ac:dyDescent="0.35">
      <c r="B20" s="236"/>
      <c r="C20" s="234"/>
      <c r="D20" s="243"/>
      <c r="E20" s="24">
        <v>11</v>
      </c>
      <c r="F20" s="17" t="s">
        <v>45</v>
      </c>
      <c r="G20" s="25">
        <f t="shared" si="3"/>
        <v>16</v>
      </c>
      <c r="H20" s="4">
        <v>1</v>
      </c>
      <c r="I20" s="25">
        <f t="shared" si="4"/>
        <v>16</v>
      </c>
      <c r="J20" s="25">
        <f t="shared" si="4"/>
        <v>1</v>
      </c>
      <c r="K20" s="16"/>
    </row>
    <row r="21" spans="2:11" ht="34" x14ac:dyDescent="0.35">
      <c r="B21" s="236"/>
      <c r="C21" s="234"/>
      <c r="D21" s="26" t="s">
        <v>200</v>
      </c>
      <c r="E21" s="140">
        <v>12</v>
      </c>
      <c r="F21" s="141" t="s">
        <v>46</v>
      </c>
      <c r="G21" s="142">
        <f>I20+J20</f>
        <v>17</v>
      </c>
      <c r="H21" s="143">
        <v>2</v>
      </c>
      <c r="I21" s="142">
        <f t="shared" si="4"/>
        <v>17</v>
      </c>
      <c r="J21" s="142">
        <f t="shared" si="4"/>
        <v>2</v>
      </c>
      <c r="K21" s="144" t="s">
        <v>18</v>
      </c>
    </row>
    <row r="22" spans="2:11" ht="68" x14ac:dyDescent="0.35">
      <c r="B22" s="145" t="s">
        <v>212</v>
      </c>
      <c r="C22" s="148" t="s">
        <v>236</v>
      </c>
      <c r="D22" s="146"/>
      <c r="E22" s="178"/>
      <c r="F22" s="179"/>
      <c r="G22" s="147"/>
      <c r="H22" s="147"/>
      <c r="I22" s="147"/>
      <c r="J22" s="147"/>
      <c r="K22" s="180"/>
    </row>
    <row r="23" spans="2:11" ht="53.5" customHeight="1" x14ac:dyDescent="0.35">
      <c r="B23" s="136"/>
      <c r="C23" s="35" t="s">
        <v>210</v>
      </c>
      <c r="D23" s="35"/>
      <c r="E23" s="24"/>
      <c r="F23" s="35"/>
      <c r="G23" s="134">
        <f>I21+J21</f>
        <v>19</v>
      </c>
      <c r="H23" s="113">
        <v>2</v>
      </c>
      <c r="I23" s="134">
        <f t="shared" si="4"/>
        <v>19</v>
      </c>
      <c r="J23" s="134">
        <f t="shared" si="4"/>
        <v>2</v>
      </c>
      <c r="K23" s="135"/>
    </row>
    <row r="24" spans="2:11" ht="36" customHeight="1" x14ac:dyDescent="0.35">
      <c r="B24" s="136"/>
      <c r="C24" s="162" t="s">
        <v>211</v>
      </c>
      <c r="D24" s="161"/>
      <c r="E24" s="22"/>
      <c r="F24" s="164"/>
      <c r="G24" s="189">
        <f>I23+2</f>
        <v>21</v>
      </c>
      <c r="H24" s="190">
        <v>2</v>
      </c>
      <c r="I24" s="189">
        <f t="shared" si="4"/>
        <v>21</v>
      </c>
      <c r="J24" s="189">
        <f t="shared" si="4"/>
        <v>2</v>
      </c>
      <c r="K24" s="191"/>
    </row>
    <row r="25" spans="2:11" ht="39" customHeight="1" x14ac:dyDescent="0.35">
      <c r="B25" s="195" t="s">
        <v>238</v>
      </c>
      <c r="C25" s="87"/>
      <c r="D25" s="87"/>
      <c r="E25" s="86"/>
      <c r="F25" s="87"/>
      <c r="G25" s="88">
        <v>22</v>
      </c>
      <c r="H25" s="89">
        <v>1</v>
      </c>
      <c r="I25" s="88">
        <v>22</v>
      </c>
      <c r="J25" s="88">
        <f t="shared" si="4"/>
        <v>1</v>
      </c>
      <c r="K25" s="192"/>
    </row>
    <row r="26" spans="2:11" ht="17" x14ac:dyDescent="0.35">
      <c r="B26" s="31"/>
      <c r="C26" s="163"/>
      <c r="D26" s="163"/>
      <c r="E26" s="163"/>
      <c r="F26" s="163"/>
      <c r="G26" s="134"/>
      <c r="H26" s="113"/>
      <c r="I26" s="134"/>
      <c r="J26" s="134"/>
      <c r="K26" s="135"/>
    </row>
    <row r="27" spans="2:11" ht="30" customHeight="1" x14ac:dyDescent="0.35">
      <c r="B27" s="18"/>
      <c r="C27" s="18"/>
    </row>
    <row r="28" spans="2:11" ht="30" customHeight="1" x14ac:dyDescent="0.35">
      <c r="B28" s="32"/>
      <c r="C28" s="32"/>
    </row>
  </sheetData>
  <dataConsolidate/>
  <mergeCells count="17">
    <mergeCell ref="G5:G6"/>
    <mergeCell ref="D13:D20"/>
    <mergeCell ref="B5:B6"/>
    <mergeCell ref="C5:C6"/>
    <mergeCell ref="D5:D6"/>
    <mergeCell ref="E5:E6"/>
    <mergeCell ref="F5:F6"/>
    <mergeCell ref="B7:B21"/>
    <mergeCell ref="C7:C12"/>
    <mergeCell ref="D8:D9"/>
    <mergeCell ref="D11:D12"/>
    <mergeCell ref="C13:C21"/>
    <mergeCell ref="H5:H6"/>
    <mergeCell ref="I5:I6"/>
    <mergeCell ref="J5:J6"/>
    <mergeCell ref="K5:K6"/>
    <mergeCell ref="L5:Z5"/>
  </mergeCells>
  <conditionalFormatting sqref="L7:AY26">
    <cfRule type="expression" dxfId="11" priority="1">
      <formula>Phần_trăm_Hoàn_thành</formula>
    </cfRule>
    <cfRule type="expression" dxfId="10" priority="3">
      <formula>Phần_trăm_Ngoài_Hoàn_thành</formula>
    </cfRule>
    <cfRule type="expression" dxfId="9" priority="4">
      <formula>Thực_tế</formula>
    </cfRule>
    <cfRule type="expression" dxfId="8" priority="5">
      <formula>Ngoài_Thực_tế</formula>
    </cfRule>
    <cfRule type="expression" dxfId="7" priority="6">
      <formula>Kế_hoạch</formula>
    </cfRule>
    <cfRule type="expression" dxfId="6" priority="7">
      <formula>L$6=thời_gian_được_chọn</formula>
    </cfRule>
    <cfRule type="expression" dxfId="5" priority="9">
      <formula>MOD(COLUMN(),2)</formula>
    </cfRule>
    <cfRule type="expression" dxfId="4" priority="10">
      <formula>MOD(COLUMN(),2)=0</formula>
    </cfRule>
  </conditionalFormatting>
  <conditionalFormatting sqref="B28:C28 D27:AY27">
    <cfRule type="expression" dxfId="3" priority="2">
      <formula>TRUE</formula>
    </cfRule>
  </conditionalFormatting>
  <conditionalFormatting sqref="L6:AY6">
    <cfRule type="expression" dxfId="2" priority="8">
      <formula>L$6=thời_gian_được_chọn</formula>
    </cfRule>
  </conditionalFormatting>
  <dataValidations count="10">
    <dataValidation allowBlank="1" showInputMessage="1" showErrorMessage="1" prompt="_x000a_" sqref="B5:B6"/>
    <dataValidation allowBlank="1" showInputMessage="1" showErrorMessage="1" prompt="Tiêu đề của dự án. Nhập tiêu đề mới vào ô này. Tô sáng thời gian trong H2. Chú thích biểu đồ nằm trong J2 đến AI2" sqref="C1:F3 B1"/>
    <dataValidation allowBlank="1" showInputMessage="1" showErrorMessage="1" prompt="Thời gian được lập biểu đồ từ 1 đến 60 bắt đầu từ ô H4 đến ô BO4 " sqref="L5"/>
    <dataValidation allowBlank="1" showInputMessage="1" showErrorMessage="1" prompt="Ô chú giải này cho biết phần trăm dự án đã hoàn thành ngoài kế hoạch" sqref="AI4"/>
    <dataValidation allowBlank="1" showInputMessage="1" showErrorMessage="1" prompt="Ô chú giải này cho biết thời lượng thực tế ngoài kế hoạch" sqref="AC4"/>
    <dataValidation allowBlank="1" showInputMessage="1" showErrorMessage="1" prompt="Ô chú giải này cho biết phần trăm dự án đã hoàn thành" sqref="Y4"/>
    <dataValidation allowBlank="1" showInputMessage="1" showErrorMessage="1" prompt="Ô chú giải này cho biết thời lượng thực tế" sqref="T4"/>
    <dataValidation allowBlank="1" showInputMessage="1" showErrorMessage="1" prompt="Ô chú giải này cho biết thời lượng kế hoạch" sqref="N4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L4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:A3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5" sqref="C5"/>
    </sheetView>
  </sheetViews>
  <sheetFormatPr defaultRowHeight="14.5" x14ac:dyDescent="0.35"/>
  <cols>
    <col min="1" max="1" width="3.58203125" customWidth="1"/>
    <col min="2" max="2" width="10.4140625" bestFit="1" customWidth="1"/>
    <col min="3" max="8" width="18.5" bestFit="1" customWidth="1"/>
  </cols>
  <sheetData>
    <row r="1" spans="1:8" x14ac:dyDescent="0.35">
      <c r="A1" s="181" t="s">
        <v>219</v>
      </c>
    </row>
    <row r="2" spans="1:8" x14ac:dyDescent="0.35">
      <c r="B2" s="182" t="s">
        <v>220</v>
      </c>
      <c r="C2" s="182" t="s">
        <v>221</v>
      </c>
      <c r="D2" s="182" t="s">
        <v>222</v>
      </c>
      <c r="E2" s="182" t="s">
        <v>223</v>
      </c>
      <c r="F2" s="182" t="s">
        <v>224</v>
      </c>
      <c r="G2" s="182" t="s">
        <v>225</v>
      </c>
      <c r="H2" s="182" t="s">
        <v>226</v>
      </c>
    </row>
    <row r="3" spans="1:8" ht="58" x14ac:dyDescent="0.35">
      <c r="B3" s="183" t="s">
        <v>239</v>
      </c>
      <c r="C3" s="183"/>
      <c r="D3" s="183"/>
      <c r="E3" s="183"/>
      <c r="F3" s="183"/>
      <c r="G3" s="196" t="s">
        <v>240</v>
      </c>
      <c r="H3" s="197"/>
    </row>
    <row r="4" spans="1:8" ht="37" customHeight="1" x14ac:dyDescent="0.35">
      <c r="B4" s="268" t="s">
        <v>241</v>
      </c>
      <c r="C4" s="183" t="s">
        <v>227</v>
      </c>
      <c r="D4" s="183" t="s">
        <v>227</v>
      </c>
      <c r="E4" s="183" t="s">
        <v>227</v>
      </c>
      <c r="F4" s="183" t="s">
        <v>227</v>
      </c>
      <c r="G4" s="183" t="s">
        <v>227</v>
      </c>
      <c r="H4" s="183" t="s">
        <v>227</v>
      </c>
    </row>
    <row r="5" spans="1:8" ht="43.5" x14ac:dyDescent="0.35">
      <c r="B5" s="269"/>
      <c r="C5" s="183" t="s">
        <v>228</v>
      </c>
      <c r="D5" s="183" t="s">
        <v>228</v>
      </c>
      <c r="E5" s="183" t="s">
        <v>228</v>
      </c>
      <c r="F5" s="183" t="s">
        <v>228</v>
      </c>
      <c r="G5" s="183" t="s">
        <v>228</v>
      </c>
      <c r="H5" s="183" t="s">
        <v>230</v>
      </c>
    </row>
    <row r="6" spans="1:8" ht="72.5" customHeight="1" x14ac:dyDescent="0.35">
      <c r="B6" s="182" t="s">
        <v>242</v>
      </c>
      <c r="C6" s="183" t="s">
        <v>229</v>
      </c>
      <c r="D6" s="183" t="s">
        <v>229</v>
      </c>
      <c r="E6" s="183" t="s">
        <v>229</v>
      </c>
      <c r="F6" s="183" t="s">
        <v>229</v>
      </c>
      <c r="G6" s="183" t="s">
        <v>229</v>
      </c>
      <c r="H6" s="183" t="s">
        <v>229</v>
      </c>
    </row>
  </sheetData>
  <mergeCells count="1"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danh gia sv</vt:lpstr>
      <vt:lpstr>MaDoc</vt:lpstr>
      <vt:lpstr>ANHTUD HN</vt:lpstr>
      <vt:lpstr>ANHTUD HCM</vt:lpstr>
      <vt:lpstr>BigData-ML</vt:lpstr>
      <vt:lpstr>Laptrinh</vt:lpstr>
      <vt:lpstr>thoigianbieu</vt:lpstr>
      <vt:lpstr>'ANHTUD HCM'!Print_Titles</vt:lpstr>
      <vt:lpstr>'ANHTUD HN'!Print_Titles</vt:lpstr>
      <vt:lpstr>'BigData-ML'!Print_Titles</vt:lpstr>
      <vt:lpstr>Laptrinh!Print_Titles</vt:lpstr>
      <vt:lpstr>MaDoc!Print_Titles</vt:lpstr>
      <vt:lpstr>'ANHTUD HCM'!thời_gian_được_chọn</vt:lpstr>
      <vt:lpstr>'BigData-ML'!thời_gian_được_chọn</vt:lpstr>
      <vt:lpstr>Laptrinh!thời_gian_được_chọn</vt:lpstr>
      <vt:lpstr>MaDoc!thời_gian_được_chọn</vt:lpstr>
      <vt:lpstr>thời_gian_được_chọn</vt:lpstr>
      <vt:lpstr>'ANHTUD HCM'!Vùng_Tiêu_đề..BO60</vt:lpstr>
      <vt:lpstr>'BigData-ML'!Vùng_Tiêu_đề..BO60</vt:lpstr>
      <vt:lpstr>Laptrinh!Vùng_Tiêu_đề..BO60</vt:lpstr>
      <vt:lpstr>MaDoc!Vùng_Tiêu_đề..BO60</vt:lpstr>
      <vt:lpstr>Vùng_Tiêu_đề..BO60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2016-12-05T05:14:59Z</dcterms:created>
  <dcterms:modified xsi:type="dcterms:W3CDTF">2020-09-05T09:48:45Z</dcterms:modified>
</cp:coreProperties>
</file>