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Study\Nhập môn công nghệ phần mềm\CNPM\Final Report\"/>
    </mc:Choice>
  </mc:AlternateContent>
  <xr:revisionPtr revIDLastSave="0" documentId="13_ncr:1_{8CFFCF25-AFF4-4BF1-8719-0E507F25A68B}" xr6:coauthVersionLast="47" xr6:coauthVersionMax="47" xr10:uidLastSave="{00000000-0000-0000-0000-000000000000}"/>
  <bookViews>
    <workbookView xWindow="-108" yWindow="-108" windowWidth="23256" windowHeight="12576" tabRatio="821" firstSheet="1" activeTab="1" xr2:uid="{00000000-000D-0000-FFFF-FFFF00000000}"/>
  </bookViews>
  <sheets>
    <sheet name="Cover" sheetId="1" r:id="rId1"/>
    <sheet name="Test case List" sheetId="2" r:id="rId2"/>
    <sheet name="Module1" sheetId="3" r:id="rId3"/>
    <sheet name="Module2" sheetId="4" r:id="rId4"/>
    <sheet name="Module3" sheetId="6" r:id="rId5"/>
    <sheet name="Test Report" sheetId="5" r:id="rId6"/>
  </sheets>
  <definedNames>
    <definedName name="_xlnm._FilterDatabase" localSheetId="2" hidden="1">Module1!$A$8:$H$30</definedName>
    <definedName name="_xlnm._FilterDatabase" localSheetId="3" hidden="1">Module2!$A$8:$H$11</definedName>
    <definedName name="ACTIO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4" i="3" l="1"/>
  <c r="A63" i="3"/>
  <c r="A62" i="3"/>
  <c r="A61" i="3"/>
  <c r="A59" i="3"/>
  <c r="A58" i="3"/>
  <c r="A57" i="3"/>
  <c r="A47" i="3"/>
  <c r="A46" i="3"/>
  <c r="A45" i="3"/>
  <c r="A17" i="4"/>
  <c r="A16" i="4"/>
  <c r="A15" i="4"/>
  <c r="A53" i="3"/>
  <c r="A52" i="3"/>
  <c r="A55" i="3"/>
  <c r="A54" i="3"/>
  <c r="A51" i="3"/>
  <c r="A18" i="3"/>
  <c r="A17" i="3"/>
  <c r="A16" i="3"/>
  <c r="A15" i="3"/>
  <c r="A14" i="3"/>
  <c r="A13" i="3"/>
  <c r="A12" i="3"/>
  <c r="A11" i="3"/>
  <c r="A10" i="3"/>
  <c r="A27" i="4"/>
  <c r="A26" i="4"/>
  <c r="A25" i="4"/>
  <c r="A24" i="4"/>
  <c r="A23" i="4"/>
  <c r="A22" i="4"/>
  <c r="A21" i="4"/>
  <c r="A20" i="4"/>
  <c r="A19" i="4"/>
  <c r="A10" i="4"/>
  <c r="A11" i="4"/>
  <c r="A13" i="4"/>
  <c r="A17" i="6"/>
  <c r="A16" i="6"/>
  <c r="A13" i="6"/>
  <c r="A14" i="6"/>
  <c r="A18" i="6"/>
  <c r="A15" i="6"/>
  <c r="A12" i="6"/>
  <c r="A11" i="6"/>
  <c r="A49" i="3"/>
  <c r="A22" i="6"/>
  <c r="H3" i="5"/>
  <c r="H4" i="5"/>
  <c r="C13" i="5"/>
  <c r="C6" i="1"/>
  <c r="H5" i="5"/>
  <c r="C4" i="5"/>
  <c r="C5" i="5" s="1"/>
  <c r="A42" i="3"/>
  <c r="A41" i="3"/>
  <c r="C3" i="5"/>
  <c r="D3" i="2"/>
  <c r="A40" i="3"/>
  <c r="A37" i="3"/>
  <c r="A36" i="3"/>
  <c r="A20" i="6"/>
  <c r="A35" i="3"/>
  <c r="A39" i="3"/>
  <c r="A43" i="3"/>
  <c r="A31" i="3"/>
  <c r="A29" i="3"/>
  <c r="A28" i="3"/>
  <c r="A27" i="3"/>
  <c r="A23" i="3"/>
  <c r="A21" i="3"/>
  <c r="A22" i="3"/>
  <c r="A34" i="3"/>
  <c r="A24" i="3"/>
  <c r="A26" i="3"/>
  <c r="A10" i="6"/>
  <c r="D6" i="6"/>
  <c r="G13" i="5" s="1"/>
  <c r="B6" i="6"/>
  <c r="E13" i="5" s="1"/>
  <c r="A6" i="6"/>
  <c r="D13" i="5" s="1"/>
  <c r="A6" i="3"/>
  <c r="D11" i="5" s="1"/>
  <c r="B6" i="3"/>
  <c r="E11" i="5" s="1"/>
  <c r="A20" i="3"/>
  <c r="A32" i="3"/>
  <c r="D6" i="3"/>
  <c r="G11" i="5" s="1"/>
  <c r="A6" i="4"/>
  <c r="D12" i="5" s="1"/>
  <c r="B6" i="4"/>
  <c r="E12" i="5" s="1"/>
  <c r="D6" i="4"/>
  <c r="G12" i="5" s="1"/>
  <c r="D4" i="2"/>
  <c r="C11" i="5"/>
  <c r="C12" i="5"/>
  <c r="E6" i="4" l="1"/>
  <c r="H12" i="5" s="1"/>
  <c r="E6" i="3"/>
  <c r="C6" i="3" s="1"/>
  <c r="F11" i="5" s="1"/>
  <c r="G14" i="5"/>
  <c r="E14" i="5"/>
  <c r="D14" i="5"/>
  <c r="E6" i="6"/>
  <c r="C6" i="4"/>
  <c r="F12" i="5" s="1"/>
  <c r="C6" i="6" l="1"/>
  <c r="F13" i="5" s="1"/>
  <c r="H13" i="5"/>
  <c r="H11" i="5"/>
  <c r="H14" i="5" s="1"/>
  <c r="E16" i="5" s="1"/>
  <c r="F14" i="5"/>
  <c r="E17"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200-000001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8F2B5159-ABD2-411B-94D1-A41FEFDFF674}">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<sst xmlns="http://schemas.openxmlformats.org/spreadsheetml/2006/main" count="433" uniqueCount="257">
  <si>
    <t>TEST CASE</t>
  </si>
  <si>
    <t>Project Name</t>
  </si>
  <si>
    <t>Student Management</t>
  </si>
  <si>
    <t>Creator</t>
  </si>
  <si>
    <t>Truong Anh Khoa, Le Nguyen Hoang Lam, Doan Le Tuan Thanh</t>
  </si>
  <si>
    <t>Project Code</t>
  </si>
  <si>
    <t>Reviewer/Approver</t>
  </si>
  <si>
    <t>Dang Thai Son</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</si>
  <si>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</si>
  <si>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</si>
  <si>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</si>
  <si>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</si>
  <si>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</si>
  <si>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</si>
  <si>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</si>
  <si>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</si>
  <si>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</si>
  <si>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</si>
  <si>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</si>
  <si>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</si>
  <si>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</si>
  <si>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</si>
  <si>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</si>
  <si>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</si>
  <si>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</si>
  <si>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</si>
  <si>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</si>
  <si>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</si>
  <si>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</si>
  <si>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</si>
  <si>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</si>
  <si>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</si>
  <si>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</si>
  <si>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</si>
  <si>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</si>
  <si>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Module1 : Giám hiệu</t>
  </si>
  <si>
    <t>Pass</t>
  </si>
  <si>
    <t>Test requirement</t>
  </si>
  <si>
    <t xml:space="preserve">
Kiểm tra các chức năng cơ bản của Giám hiệu</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</si>
  <si>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</si>
  <si>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</si>
  <si>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</si>
  <si>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</si>
  <si>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</si>
  <si>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</si>
  <si>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</si>
  <si>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</si>
  <si>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</si>
  <si>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</si>
  <si>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</si>
  <si>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</si>
  <si>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</si>
  <si>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</si>
  <si>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Đăng nhập hệ thống</t>
  </si>
  <si>
    <t>Test đăng nhập với tài khoản và mật khẩu đúng</t>
  </si>
  <si>
    <t>1. Chọn nút Giám hiệu ở cửa sổ đăng nhập
2. Nhập tài khoản và mật khẩu học sinh chính xác
3. Chọn nút Login</t>
  </si>
  <si>
    <t>Đóng cửa sổ đăng nhập, hiện cửa sổ màn hình chính của Giám hiệu</t>
  </si>
  <si>
    <t>Test đăng nhập với tài khoản hay mật khẩu không đúng</t>
  </si>
  <si>
    <t>1. Chọn nút Giám hiệu ở cửa sổ đăng nhập
2. Nhập tài khoản và mật khẩu học sinh không chính xác
3. Chọn nút Login</t>
  </si>
  <si>
    <t>Hiện cửa sổ thông báo Sai tài khoản hoặc mật khẩu</t>
  </si>
  <si>
    <t>Test quên mật khẩu, nhập thông tin chính xác</t>
  </si>
  <si>
    <t>1. Chọn nút Giám hiệu ở cửa sổ đăng nhập
2. Chọn dòng Forgot Password?
3. Nhập Email bảo vệ, nhấn Send Code
4. Nhập mã bảo vệ được gửi đến, nhấn Verified
5.Nhập và nhập xác nhận mật khẩu mới 
6. Nhấn nút Change Password</t>
  </si>
  <si>
    <t>Hiện cửa sổ thông báo Đổi mật khẩu thành công</t>
  </si>
  <si>
    <t>Test quên mật khẩu, không nhập email bảo vệ</t>
  </si>
  <si>
    <t>1. Chọn nút Giám hiệu ở cửa sổ đăng nhập
2. Chọn dòng Forgot Password?
3. Nhấn Send Code</t>
  </si>
  <si>
    <t>Hiện cửa sổ thông báo Vui lòng điền Email bảo vệ tài khoản</t>
  </si>
  <si>
    <t>Test quên mật khẩu, email bảo vệ không chính xác</t>
  </si>
  <si>
    <t xml:space="preserve">1. Chọn nút Giám hiệu ở cửa sổ đăng nhập
2. Chọn dòng Forgot Password?
3. Nhập Email bảo vệ không chính xác, nhấn Send Code </t>
  </si>
  <si>
    <t>Hiện cửa sổ thông báo Email chưa được đăng kí</t>
  </si>
  <si>
    <t>Test quên mật khẩu, mã xác nhận không chính xác</t>
  </si>
  <si>
    <t>1. Chọn nút Giám hiệu ở cửa sổ đăng nhập
2. Chọn dòng Forgot Password?
3. Nhập Email bảo vệ, nhấn Send Code
4. Nhập mã bảo vệ được gửi đến không chính xác, nhấn Verified</t>
  </si>
  <si>
    <t>Hiển thị cửa sổ thông báo Mã xác thực không chính xác, vui lòng nhập lại</t>
  </si>
  <si>
    <t>Test quên mật khẩu, không nhập mật khẩu mới</t>
  </si>
  <si>
    <t xml:space="preserve">1. Chọn nút Giám hiệu ở cửa sổ đăng nhập
2. Chọn dòng Forgot Password?
3. Nhập Email bảo vệ, nhấn Send Code
4. Nhập mã bảo vệ được gửi đến, nhấn Verified
5. Nhấn Change Password
</t>
  </si>
  <si>
    <t>Hiển thị cửa sổ thông báo Vui lòng nhập mật khẩu mới</t>
  </si>
  <si>
    <t>Test quên mật khẩu, không nhập xác nhận mật khẩu mới</t>
  </si>
  <si>
    <t>1. Chọn nút Giám hiệu ở cửa sổ đăng nhập
2. Chọn dòng Forgot Password?
3. Nhập Email bảo vệ, nhấn Send Code
4. Nhập mã bảo vệ được gửi đến, nhấn Verified
5. Nhập mật khẩu mới
6. Nhấn Change Password</t>
  </si>
  <si>
    <t>Hiển thị cửa sổ thông báo Vui lòng xác nhận lại mật khẩu mới</t>
  </si>
  <si>
    <t>Test quên mật khẩu, xác nhận mật khẩu không đúng</t>
  </si>
  <si>
    <t>1. Chọn nút Giám hiệu ở cửa sổ đăng nhập
2. Chọn dòng Forgot Password?
3. Nhập Email bảo vệ , nhấn Send Code 
4. Nhập mã bảo vệ được gửi đến, nhấn Verified
5. Nhập mật khẩu mới và mật khẩu xác nhận không chính xác
6. Nhấn Change Password</t>
  </si>
  <si>
    <t>Hiển thị cửa sổ thông báo Mật khẩu xác nhận không chính xác</t>
  </si>
  <si>
    <t>Thông tin Học sinh</t>
  </si>
  <si>
    <t>Test xem Tab Thông tin học sinh</t>
  </si>
  <si>
    <t>1. Giám hiệu chọn Tab Thông tin học sinh ở menu bên trái.
2. Giám hiệu chọn Niên khóa, Khối, Lớp của học sinh.</t>
  </si>
  <si>
    <t>Thông tin của các học sinh được hiển thị theo Niên khóa, Khối, Lớp. Các thông tin hiển thị bao gồm:
- Avatar
- Họ và tên
- Ngày sinh
- Giới tính
- Địa chỉ
- Email</t>
  </si>
  <si>
    <t xml:space="preserve">&lt;List all test cases or conditions that must be done before performing this case&gt;
</t>
  </si>
  <si>
    <t>Test Thêm Thông tin học sinh</t>
  </si>
  <si>
    <t>1. Giám hiệu chọn Tab Thông tin học sinh ở menu bên trái.
2. Giám hiệu chọn Nút thêm Học sinh.
3. Giám hiệu tải lên Avartar, nhập thông tin Họ Tên, Ngày sinh, Giới tính, Địa chỉ, Email của học sinh cần được thêm và nhấn nút Thêm</t>
  </si>
  <si>
    <t>Hiển thị cửa số Thêm học sinh mới bao gồm các mục Họ tên, Ngày sinh, Giới tính, Địa chỉ, Email và Avartar.
Nếu chưa nhập đủ thông tin, hiển thị Message Box thông báo chưa điền đầy đủ thông tin.
Nếu nhập sai định dạng email, hiển thị Message Box thông báo nhập sai email.
Nếu nhập đủ thông tin, hiển thị Message Box thông báo thêm học sinh thành công và thêm thông tin học sinh vào Database.</t>
  </si>
  <si>
    <t>Test Sửa Thông tin học sinh</t>
  </si>
  <si>
    <t>1. Giám hiệu chọn Tab Thông tin học sinh ở menu bên trái.
2. Giám hiệu chọn Niên khóa, Khối, Lớp của học sinh.
3. Giám hiệu chọn nút Sửa của một học sinh bất kì.</t>
  </si>
  <si>
    <t>Hiển thị Window hiển thị Thông tin của học sinh được chọn bao gồm Họ tên, Ngày sinh, Giới tính, Địa chỉ, Email và Avartar.
Giám hiệu thay đổi thông tin cần thay và chọn nút Xác nhận.
Nếu chưa nhập đủ thông tin, hiển thị Message Box thông báo chưa điền đầy đủ thông tin.
Nếu nhập sai định dạng email, hiển thị Message Box thông báo nhập sai email.
Nếu nhập đủ thông tin, hiển thị Message Box thông báo thay đổi thông tin học sinh thành công và cập nhật thông tin học sinh trong Database.</t>
  </si>
  <si>
    <t>Test Xóa học sinh</t>
  </si>
  <si>
    <t>1. Giám hiệu chọn Tab Thông tin học sinh ở menu bên trái.
2. Giám hiệu chọn Niên khóa, Khối, Lớp của học sinh.
3. Giám hiệu chọn nút Xóa của một học sinh bất kì.</t>
  </si>
  <si>
    <t>Hiển thị Message Box                                                    có muốn xóa học sinh được chọn hay không:
- Nếu chọn Yes, thông tin học sinh bị xóa khỏi database và cập nhật lại danh sách học sinh hiển thị trên màn hình.
- Nếu chọn No, hủy thao tác xóa học sinh.</t>
  </si>
  <si>
    <t xml:space="preserve">Test Tìm học sinh </t>
  </si>
  <si>
    <t>1. Giám hiệu chọn Tab Thông tin học sinh ở menu bên trái.
2. Giám hiệu chọn Niên khóa, Khối, Lớp của học sinh.
3. Giám hiệu nhập tên Học sinh cần tìm vào Textbox và nhấn nút Tìm</t>
  </si>
  <si>
    <t>Thông tin của các học sinh có tên được tìm kiếm được hiển thị theo Niên khóa, Khối, Lớp. Các thông tin hiển thị bao gồm:
- Avatar
- Họ và tên
- Ngày sinh
- Giới tính
- Địa chỉ
- Email</t>
  </si>
  <si>
    <t>Thông tin giáo viên</t>
  </si>
  <si>
    <t>Test xem Tab Thông tin giáo viên</t>
  </si>
  <si>
    <t>Giám hiệu chọn tab Thông tin giáo viên ở menu bên trái</t>
  </si>
  <si>
    <t>Hiển thị danh sách các giáo viên trong trường. Thông tin hiển thị bao gồm: 
- Tên giáo viên
- Ngày sinh
- Giới Tính
- Địa chỉ
- Email</t>
  </si>
  <si>
    <t>Test sửa thông tin giáo viên</t>
  </si>
  <si>
    <t>1. Giám hiệu chọn Tab Thông tin giáo viên ở menu bên trái
2. Giám hiệu chọn nút sửa thông tin giáo viên màu xanh trên dòng thông tin giáo viên cần sửa
3. Hiển thị cửa sổ Cập nhật thông tin. Giám hiệu nhập thông tin mới cho giáo viên</t>
  </si>
  <si>
    <t>Ở cửa sổ cập nhật thông tin
- Khi chọn Cập nhật: Hiện cửa sổ thông báo "Cập nhật thành công", cập nhật thông tin của giáo viên đó trên cơ sở dữ liệu
- Khi chọn Hủy: đóng cửa sổ cập nhật thông tin</t>
  </si>
  <si>
    <t>Test xóa giáo viên</t>
  </si>
  <si>
    <t>1. Giám hiệu chọn Tab Thông tin giáo viên ở menu bên trái
2. Giám hiệu chọn nút xóagiáo viên màu đỏ trên dòng thông tin giáo viên cần xóa</t>
  </si>
  <si>
    <t>Hiển thị cửa sổ xác nhận xóa giáo viên
- Khi chọn Yes: Xóa giáo viên khỏi cơ sở dữ liệu, hiển thị cửa sổ thông báo Đã xóa giáo viên
- Khi chọn No: Đóng cửa sổ xác nhận</t>
  </si>
  <si>
    <t>Test thêm giáo viên</t>
  </si>
  <si>
    <t>1. Giám hiệu chọn Tab Thông tin giáo viên ở menu bên trái
2. Giám hiệu chọn nút thêm giáo viên
3. Hiển thị cửa sổ Thêm giáo viên. Giám hiệu nhập thông tin mới cho giáo viên</t>
  </si>
  <si>
    <t>Ở cửa sổ thêm giáo viên
- Khi chọn Thêm: Thêm giáo viên mới vào cơ sở dữ liệu, hiển thị cửa sổ thông báo Thêm giáo viên thành công
- Khi chọn No: Đóng cửa sổ Thêm giáo viên</t>
  </si>
  <si>
    <t>Thay đổi quy định</t>
  </si>
  <si>
    <t>Test xem Tab Thay đổi quy định</t>
  </si>
  <si>
    <t>1. Giám hiệu chọn Tab Thay đổi quy định ở menu bên trái.
2. Giám hiệu chọn các quy định trong Combobox quy định.</t>
  </si>
  <si>
    <t>Giá trị mặc mặc định của Quy định trong Combobox bên trái được thể hiện trong Textbox Giá trị bên phải.</t>
  </si>
  <si>
    <t>Test Thay đổi quy định</t>
  </si>
  <si>
    <t>1. Giám hiệu chọn Tab Thay đổi quy định ở menu bên trái.
2. Giám hiệu chọn các quy định trong Combobox quy định.
3. Giám hiệu chọn nút Thay đổi.
4. Giám hiệu nhập Giá trị mới và chọn nút Xác nhận.</t>
  </si>
  <si>
    <t>Giá trị mặc mặc định của Quy định trong Combobox bên trái được thể hiện trong Textbox Giá trị bên phải.
Textbox được bật lên để chỉnh sửa.
Nếu giám hiệu để trống hoặc giá trị không phải là số nguyên thì hiển thị Message box thông báo giá trị nhập không hợp lệ.
Nếu giá trị nhập là số nguyên thì hiển thị Massage box cập nhật thành công và cập nhật giá trị vào Database.</t>
  </si>
  <si>
    <t>Môn học</t>
  </si>
  <si>
    <t>Test xem Tab Môn học</t>
  </si>
  <si>
    <t xml:space="preserve">Giám hiệu chọn Tab Môn học ở menu bên trái.
</t>
  </si>
  <si>
    <t>Thông tin Tên của các môn học được hiển thị trong Datagrid</t>
  </si>
  <si>
    <t>Test Thêm Môn học</t>
  </si>
  <si>
    <t>1. Giám hiệu chọn Tab Môn học ở menu bên trái.
2. Giám hiệu chọn nút Thêm môn học.
3. Giám hiệu nhập tên môn học mới và nhấn nút Xác nhận.</t>
  </si>
  <si>
    <t>Textbox được enable để giám hiệu nhập thông tin vào.
Nếu textbox rỗng, hiển thị Message box thông báo tên môn học không được để trống.
Nếu đã nhập tên môn học, hiển thị Message box có muốn thêm môn học không, nếu giám hiệu chọn Yes, thực hiện thêm môn học vào Database và thông báo thêm môn học thành công, nếu không thì không thực hiện thêm môn học.</t>
  </si>
  <si>
    <t>Test Xóa Môn học</t>
  </si>
  <si>
    <t>1. Giám hiệu chọn Tab Môn học ở menu bên trái.
2. Giám hiệu chọn hoặc tìm môn học cần xóa.
3. Giám hiệu nhấn nút xóa bên tên Môn học cần xóa</t>
  </si>
  <si>
    <t>Hiển thị Message Box                                                    có muốn xóa môn học được chọn hay không:
- Nếu chọn Yes, kiểm tra nếu môn học không được phân công giảng dạy thì thông tin môn bị xóa khỏi database và cập nhật lại danh sách môn học hiển thị trên màn hình. Nếu môn học đang được phân công dạy học thì thông báo môn học đang được phân công và hủy thao tác xóa.
- Nếu chọn No, hủy thao tác xóa môn học.</t>
  </si>
  <si>
    <t>Test Tìm Môn học</t>
  </si>
  <si>
    <t>1. Giám hiệu chọn Tab Môn học ở menu bên trái.
2. Giám hiệu nhập tên môn học cần tìm vào Textbox và nhấn nút Tìm</t>
  </si>
  <si>
    <t>Thông tin của các môn học có tên được tìm kiếm được hiển thị trong  Datagrid.</t>
  </si>
  <si>
    <t>Phân công dạy học</t>
  </si>
  <si>
    <t>Test xem Tab Phân công giảng dạy</t>
  </si>
  <si>
    <t>1. Giám hiệu chọn Tab Phân công giảng dạy ở menu bên trái.
2. Giám hiệu chọn Niên khóa, Khối, Lớp.</t>
  </si>
  <si>
    <t>Thông tin của phân công được hiển thị theo Niên khóa, Khối, Lớp. Các thông tin hiển thị bao gồm:
- Tên lớp
- Tên môn học
- Tên giáo viên phụ trách</t>
  </si>
  <si>
    <t>Test Thêm phân công</t>
  </si>
  <si>
    <t>1. Giám hiệu chọn Tab Phân công giảng dạy ở menu bên trái.
2. Giám hiệu chọn nút Thêm phân công.
3. Giám hiệu chọn niên khóa, khối, lớp, môn học và giáo viên giảng dạy và nhấn nút Thêm</t>
  </si>
  <si>
    <t xml:space="preserve">Các Combobox niên khóa, khối, lớp hiển thị đúng tương ứng.
Combobox môn học hiển thị những môn học chưa được phân công giảng dạy.
Combobox giáo viên hiển thị tên các giáo viên.
- Nếu chưa chọn đủ thông tin, hiển thị Message Box thông báo chưa điền đầy đủ thông tin.
- Nếu nhập đủ thông tin, hiển thị Message Box thông báo thêm phân công thành công và thêm phân công vào Database.
</t>
  </si>
  <si>
    <t>Test Xóa phân công</t>
  </si>
  <si>
    <t>1. Giám hiệu chọn Tab Phân công giảng day ở menu bên trái.
2. Giám hiệu chọn Niên khóa, Khối, Lớp cần xóa phân công.
3. Giám hiệu chọn nút Xóa của một phân công bất kì.</t>
  </si>
  <si>
    <t>Hiển thị Message Box                                                    có muốn xóa phân công được chọn hay không:
- Nếu chọn Yes, thông tin phân công bị xóa khỏi database và cập nhật lại danh sách phân công hiển thị trên màn hình.
- Nếu chọn No, hủy thao tác xóa phân công.</t>
  </si>
  <si>
    <t>Test Sửa phân công</t>
  </si>
  <si>
    <t>1. Giám hiệu chọn Tab Phân công giảng day ở menu bên trái.
2. Giám hiệu chọn Niên khóa, Khối, Lớp cần chỉnh sửa phân công.
3. Giám hiệu chọn nút Chỉnh sửa của một phân công bất kì.</t>
  </si>
  <si>
    <t>Các Combobox niên khóa, khối, lớp, môn học, giáo viên hiển thị đúng tương ứng với phân công được chọn để chỉnh sửa.
Combobox môn học hiển thị những môn học chưa được phân công giảng dạy và môn học hiện tại.
Combobox giáo viên hiển thị tên các giáo viên.
- Nếu chưa chọn đủ thông tin, hiển thị Message Box thông báo chưa điền đầy đủ thông tin.
- Nếu nhập đủ thông tin, hiển thị Message Box thông báo sửa phân công thành công và cập nhật phân công vào Database.</t>
  </si>
  <si>
    <t>Test Tìm phân công từ tên môn học.</t>
  </si>
  <si>
    <t>1. Giám hiệu chọn Tab Phân công giảng dạy ở menu bên trái.
2. Giám hiệu chọn Niên khóa, Khối, Lớp của phân công cần tìm.
3. Giám hiệu nhập tên Môn học của phân công cần tìm vào Textbox và nhấn nút Tìm.</t>
  </si>
  <si>
    <t>Thông tin của các phân công có tên môn học được tìm kiếm được hiển thị theo Niên khóa, Khối, Lớp. Các thông tin hiển thị bao gồm:
- Tên lớp
- Tên môn học
- Tên giáo viên phụ trách</t>
  </si>
  <si>
    <t>Quản lí điểm số</t>
  </si>
  <si>
    <t>Test xem thông tin điểm số</t>
  </si>
  <si>
    <t>1. Đăng nhập hệ thống 
2. Chọn tab Quản lí điểm số ở menu bên trái
3. Chọn niên khóa, học kì, khối, lớp, môn học</t>
  </si>
  <si>
    <t>Hiển thị điểm số của lớp đã chọn. Thông tin bao gồm:
- Số thứ tự
- Mã học sinh
- Tên học sinh
- Điểm 15 phút
- Điểm 1 tiết
- Điểm trung bình</t>
  </si>
  <si>
    <t>Test mở khóa bảng điểm</t>
  </si>
  <si>
    <t>1. Đăng nhập hệ thống 
2. Chọn tab quản lí điểm số ở menu bên trái
3. Chọn niên khóa, học kì, khối, lớp, môn học
4. Chọn Mở khóa</t>
  </si>
  <si>
    <t>Thay đổi trạng thái hệ thống điểm của lớp ở niên khóa, học kì đã chọn thành mở khóa. Hiển thị thông báo Mở khóa thành công</t>
  </si>
  <si>
    <t>Test khóa bảng điểm</t>
  </si>
  <si>
    <t>1. Đăng nhập hệ thống 
2. Chọn tab quản lí điểm số ở menu bên trái
3. Chọn niên khóa, học kì, khối, lớp, môn học
4. Chọn Khóa điểm</t>
  </si>
  <si>
    <t>Thay đổi trạng thái hệ thống điểm của lớp ở niên khóa, học kì đã chọn thành khóa. Hiển thị thông báo Khóa điểm thành công, các báo cáo tổng kết đã được cập nhật.</t>
  </si>
  <si>
    <t>Sửa thông tin cá nhân</t>
  </si>
  <si>
    <t>Test sửa thông tin cá nhân</t>
  </si>
  <si>
    <t>1. Đăng nhập hệ thống 
2. Chọn nút thông tin cá nhân ở góc bên phải
3. Nhập thông tin mới</t>
  </si>
  <si>
    <t>Hiển thị cửa sổ cập nhật thông tin
Nếu chọn Hủy: đóng cửa sổ cập nhật thông tin
Nếu chọn cập nhật: Cập nhật thông tin mới trên cơ sở dữ liệu, hiện cửa sổ thông báo cập nhật thành công</t>
  </si>
  <si>
    <t>Phân lớp cho học sinh</t>
  </si>
  <si>
    <t>Test hiển thị danh sách học sinh trong một lớp</t>
  </si>
  <si>
    <t>1. Đăng nhập hệ thống 
2. Chọn nút Danh sách lớp ở menu bên trái
3. Chọn niên khóa, khối và lớp</t>
  </si>
  <si>
    <t>Hiển thị danh sách học sinh của lớp đã chọn. Thông tin hiển thị gồm:
- Tên
- Ngày sinh
- Giới tính
- Địa chỉ
- Email</t>
  </si>
  <si>
    <t>Test xếp lớp cho học sinh thành công</t>
  </si>
  <si>
    <t>1. Đăng nhập hệ thống 
2. Chọn nút Danh sách lớp ở menu bên trái
3. Chọn niên khóa, khối và lớp
4. Chọn nút Thêm học sinh 
5. Chọn những học sinh cần thêm vào lớp đã chọn ở cửa sổ thêm học sinh 
6. Chọn Thêm
7. Chọn Yes ở cửa sổ xác nhận Chắc chắn muốn thêm học sinh</t>
  </si>
  <si>
    <t>Phân những học sinh đã chọn vào lớp đã chọn trên cơ sở dữ liệu. Hiện cửa sổ thông báo Thêm thành công</t>
  </si>
  <si>
    <t>Test lọc học sinh cần thêm</t>
  </si>
  <si>
    <t>1. Đăng nhập hệ thống 
2. Chọn nút Danh sách lớp ở menu bên trái
3. Chọn niên khóa, khối và lớp
4. Chọn nút Thêm học sinh
5. Chọn năm sinh học sinh
6. Nhập tên học sinh và chọn tìm kiếm</t>
  </si>
  <si>
    <t>Hiển thị danh sách học sinh có năm sinh và tên đã được lọc ở cửa sổ thêm học sinh</t>
  </si>
  <si>
    <t>Test xếp lớp cho học sinh, chọn hủy</t>
  </si>
  <si>
    <t>1. Đăng nhập hệ thống 
2. Chọn nút Danh sách lớp ở menu bên trái
3. Chọn niên khóa, khối và lớp
4. Chọn nút Thêm học sinh 
5. Chọn những học sinh cần thêm vào lớp đã chọn ở cửa sổ thêm học sinh 
6. Chọn Hủy</t>
  </si>
  <si>
    <t>Đóng cửa sổ thêm học sinh</t>
  </si>
  <si>
    <t>Test xếp lớp cho học sinh thành công, không xác nhận thêm</t>
  </si>
  <si>
    <t>1. Đăng nhập hệ thống 
2. Chọn nút Danh sách lớp ở menu bên trái
3. Chọn niên khóa, khối và lớp
4. Chọn nút Thêm học sinh 
5. Chọn những học sinh cần thêm vào lớp đã chọn ở cửa sổ thêm học sinh 
6. Chọn Thêm
7. Chọn No ở cửa sổ xác nhận Chắc chắn muốn thêm học sinh</t>
  </si>
  <si>
    <t>Đóng cửa sổ xác nhận Chắc chắn thêm học sinh</t>
  </si>
  <si>
    <t>Lớp học</t>
  </si>
  <si>
    <t>Test hiển thị danh sách các lớp học trong trường</t>
  </si>
  <si>
    <t>1. Đăng nhập hệ thống 
2. Chọn nút Lớp học ở menu bên trái</t>
  </si>
  <si>
    <t xml:space="preserve">Hiển thị danh sách lớp học. Thông tin hiển thị gồm:
- Tên lớp
- Niên khoá
- Sỉ số
- Giáo viên chủ nhiệm
</t>
  </si>
  <si>
    <t>Test lọc thông tin danh sách lớp học</t>
  </si>
  <si>
    <t>1. Đăng nhập hệ thống 
2. Chọn nút Lớp học ở menu bên trái
3. Chọn niên khoá, khối
4. Nhập tên lớp cần tìm kiếm</t>
  </si>
  <si>
    <t xml:space="preserve">Hiển thị danh sách lớp học có các thông tin cần lọc.
</t>
  </si>
  <si>
    <t>Test thêm lớp học mới thành công</t>
  </si>
  <si>
    <t>1. Đăng nhập hệ thống 
2. Chọn nút Lớp học ở menu bên trái
3. Chọn nút Thêm lớp học
4. Điền các thông tin về tên lớp, niên khoá, sỉ số, giáo viên chủ nhiệm
5. Chọn huỷ</t>
  </si>
  <si>
    <t>Đóng cửa số Thêm lớp học</t>
  </si>
  <si>
    <t>Báo cáo</t>
  </si>
  <si>
    <t>Test hiển thị báo cáo học kỳ</t>
  </si>
  <si>
    <t xml:space="preserve">1. Đăng nhập hệ thống 
2. Chọn nút Báo cáo hoc kỳ ở menu bên trái
</t>
  </si>
  <si>
    <t xml:space="preserve">Hiển thị danh sách báo cáo môn học.Thông tin hiển thị gồm:
- Tên lớp
- Niên khoá
- Sỉ số
- Số lượng đạt
- Tỉ lệ
</t>
  </si>
  <si>
    <t>Test lọc hiển thị báo cáo giữa kỳ</t>
  </si>
  <si>
    <t>1. Đăng nhập hệ thống 
2. Chọn nút Báo cáo hoc kỳ ở menu bên trái
3. Chọn niên khoá, học kỳ, khối cần lọc</t>
  </si>
  <si>
    <t xml:space="preserve">Hiển thị danh sách báo cáo học kỳ với các thông tin cần lọc
</t>
  </si>
  <si>
    <t>Test hiển thị báo cáo môn học</t>
  </si>
  <si>
    <t xml:space="preserve">1. Đăng nhập hệ thống 
2. Chọn nút Báo cáo môn học ở menu bên trái
</t>
  </si>
  <si>
    <t xml:space="preserve">Hiển thị danh sách báo cáo môn học.Thông tin hiển thị gồm:
- Tên lớp
- Niên khoá
- Số lượng đạt
- Tỉ lệ
</t>
  </si>
  <si>
    <t>Test lọc hiển thị báo cáo môn học</t>
  </si>
  <si>
    <t>1. Đăng nhập hệ thống 
2. Chọn nút Báo cáo môn học ở menu bên trái
3. Chọn niên khoá, học kỳ, môn học cần lọc</t>
  </si>
  <si>
    <t xml:space="preserve">Hiển thị danh sách báo cáo môn học với các thông tin cần lọc
</t>
  </si>
  <si>
    <t>Module2: Giáo viên</t>
  </si>
  <si>
    <t>&lt;Brief description about requirements which are tested in this sheet&gt;</t>
  </si>
  <si>
    <t>Sửa thông tin học sinh</t>
  </si>
  <si>
    <t>Test xem thông tin học sinh</t>
  </si>
  <si>
    <t xml:space="preserve">1. Đăng nhập vào hệ thống bằng tài khoản giáo viên
2. Chọn tab Thông tin học sinh ở menu bên trái
3. Chọn khối, niên khóa và lớp </t>
  </si>
  <si>
    <t>Hiển thị danh sách các học sinh trong lớp đã chọn. Thông tin bao gồm:
- Tên học sinh
- Ngày sinh
- Giới Tính
- Địa chỉ
- Email</t>
  </si>
  <si>
    <t>Test sửa thông tin học sinh</t>
  </si>
  <si>
    <t>1. Đăng nhập vào hệ thống bằng tài khoản giáo viên
2. Chọn tab Thông tin học sinh ở menu bên trái
3. Chọn khối, niên khóa và lớp 
4. Chọn nút sửa học sinh bên trái học sinh cần sửa
5. Nhập thông tin mới cho học sinh ở cửa sổ cập nhật thông tin</t>
  </si>
  <si>
    <t>Nếu tài khoản đăng nhập không phải giáo viên chủ nhiệm lớp được chọn, hiển thị cửa sổ thông báo không phải giáo viên chủ nhiệm
Hiện cửa sổ Cập nhật thông tin
Nếu chọn Hủy: đóng cửa sổ cập nhật thông tin
Nếu chọn cập nhật: Cập nhật thông tin học sinh mới trên cơ sở dữ liệu, hiện cửa sổ thông báo cập nhật thành công</t>
  </si>
  <si>
    <t>Bảng điểm</t>
  </si>
  <si>
    <t xml:space="preserve">Test xem bảng điểm, không phải giáo viên phụ trách </t>
  </si>
  <si>
    <t>1. Đăng nhập hệ thống 
2. Chọn tab Hệ thống điểm ở menu bên trái
3. Chọn niên khóa, học kì, khối, lớp, môn học không thuộc phụ trách</t>
  </si>
  <si>
    <t>Hiển thị danh sách điểm của lớp đã chọn. Hiện thông báo Bạn không có quyền sửa điểm. Danh sách điểm bao gồm:
- Số thứ tự
- Mã học sinh
- Tên học sinh
- Điểm 15 phút
- Điểm 1 tiết
- Điểm trung bình</t>
  </si>
  <si>
    <t xml:space="preserve">Test xem bảng điểm giáo viên phụ trách </t>
  </si>
  <si>
    <t>1. Đăng nhập hệ thống 
2. Chọn tab Hệ thống điểm ở menu bên trái
3. Chọn niên khóa, học kì, khối, lớp, môn học thuộc phụ trách</t>
  </si>
  <si>
    <t>Hiển thị danh sách điểm của lớp đã chọn. Hiện thông báo Bạn có quyền sửa điểm danh sách này.</t>
  </si>
  <si>
    <t>Test sửa điểm</t>
  </si>
  <si>
    <t>1. Đăng nhập hệ thống 
2. Chọn tab Hệ thống điểm ở menu bên trái
3. Chọn niên khóa, học kì, khối, lớp, môn học thuộc phụ trách
4. Nhập giá trị điểm mới trên danh sách điểm
5. Nhấn lưu</t>
  </si>
  <si>
    <t>Cập nhật giá trị điểm mới lên cơ sở dữ liệu. Hiển thị cửa sổ Lưu thành công</t>
  </si>
  <si>
    <t>Test đăng nhập với tài khoản hay mật khẩu đúng</t>
  </si>
  <si>
    <t>1. Chọn nút Giáo viên ở cửa sổ đăng nhập
2. Nhập tài khoản và mật khẩu học sinh chính xác
3. Chọn nút Login</t>
  </si>
  <si>
    <t xml:space="preserve">Đóng cửa sổ đăng nhập, hiện cửa sổ màn hình chính của Giáo viên </t>
  </si>
  <si>
    <t>Test đăng nhập với tài khoản và mật khẩu không đúng</t>
  </si>
  <si>
    <t>1. Chọn nút Giáo viên ở cửa sổ đăng nhập
2. Nhập tài khoản và mật khẩu học sinh không chính xác
3. Chọn nút Login</t>
  </si>
  <si>
    <t>1. Chọn nút Giáo viên ở cửa sổ đăng nhập
2. Chọn dòng Forgot Password?
3. Nhập Email bảo vệ, nhấn Send Code
4. Nhập mã bảo vệ được gửi đến, nhấn Verified
5.Nhập và nhập xác nhận mật khẩu mới 
6. Nhấn nút Change Password</t>
  </si>
  <si>
    <t>1. Chọn nút Giáo viên ở cửa sổ đăng nhập
2. Chọn dòng Forgot Password?
3. Nhấn Send Code</t>
  </si>
  <si>
    <t xml:space="preserve">1. Chọn nút Giáo viên ở cửa sổ đăng nhập
2. Chọn dòng Forgot Password?
3. Nhập Email bảo vệ không chính xác, nhấn Send Code </t>
  </si>
  <si>
    <t>1. Chọn nút Giáo viên ở cửa sổ đăng nhập
2. Chọn dòng Forgot Password?
3. Nhập Email bảo vệ, nhấn Send Code
4. Nhập mã bảo vệ được gửi đến không chính xác, nhấn Verified</t>
  </si>
  <si>
    <t xml:space="preserve">1. Chọn nút Giáo viên ở cửa sổ đăng nhập
2. Chọn dòng Forgot Password?
3. Nhập Email bảo vệ, nhấn Send Code
4. Nhập mã bảo vệ được gửi đến, nhấn Verified
5. Nhấn Change Password
</t>
  </si>
  <si>
    <t>1. Chọn nút Giáo viên ở cửa sổ đăng nhập
2. Chọn dòng Forgot Password?
3. Nhập Email bảo vệ, nhấn Send Code
4. Nhập mã bảo vệ được gửi đến, nhấn Verified
5. Nhập mật khẩu mới
6. Nhấn Change Password</t>
  </si>
  <si>
    <t>1. Chọn nút Giáo viên ở cửa sổ đăng nhập
2. Chọn dòng Forgot Password?
3. Nhập Email bảo vệ , nhấn Send Code 
4. Nhập mã bảo vệ được gửi đến, nhấn Verified
5. Nhập mật khẩu mới và mật khẩu xác nhận không chính xác
6. Nhấn Change Password</t>
  </si>
  <si>
    <t>Module3: Học sinh</t>
  </si>
  <si>
    <t>1. Chọn nút Học sinh ở cửa sổ đăng nhập
2. Nhập tài khoản và mật khẩu học sinh chính xác
3. Chọn nút Login</t>
  </si>
  <si>
    <t>Đóng cửa sổ đăng nhập, hiện cửa sổ màn hình chính của học sinh</t>
  </si>
  <si>
    <t>1. Chọn nút Học sinh ở cửa sổ đăng nhập
2. Nhập tài khoản và mật khẩu học sinh không chính xác
3. Chọn nút Login</t>
  </si>
  <si>
    <t>1. Chọn nút Học sinh ở cửa sổ đăng nhập
2. Chọn dòng Forgot Password?
3. Nhập Email bảo vệ, nhấn Send Code
4. Nhập mã bảo vệ được gửi đến, nhấn Verified
5.Nhập và nhập xác nhận mật khẩu mới 
6. Nhấn nút Change Password</t>
  </si>
  <si>
    <t>1. Chọn nút Học sinh ở cửa sổ đăng nhập
2. Chọn dòng Forgot Password?
3. Nhấn Send Code</t>
  </si>
  <si>
    <t xml:space="preserve">1. Chọn nút Học sinh ở cửa sổ đăng nhập
2. Chọn dòng Forgot Password?
3. Nhập Email bảo vệ không chính xác, nhấn Send Code </t>
  </si>
  <si>
    <t xml:space="preserve">1. Chọn nút Học sinh ở cửa sổ đăng nhập
2. Chọn dòng Forgot Password?
3. Nhập Email bảo vệ, nhấn Send Code
4. Nhập mã bảo vệ được gửi đến không chính xác, nhấn Verified
</t>
  </si>
  <si>
    <t xml:space="preserve">1. Chọn nút Học sinh ở cửa sổ đăng nhập
2. Chọn dòng Forgot Password?
3. Nhập Email bảo vệ, nhấn Send Code
4. Nhập mã bảo vệ được gửi đến, nhấn Verified
5. Nhấn Change Password
</t>
  </si>
  <si>
    <t>1. Chọn nút Học sinh ở cửa sổ đăng nhập
2. Chọn dòng Forgot Password?
3. Nhập Email bảo vệ, nhấn Send Code
4. Nhập mã bảo vệ được gửi đến, nhấn Verified
5. Nhập mật khẩu mới
6. Nhấn Change Password</t>
  </si>
  <si>
    <t>1. Chọn nút Học sinh ở cửa sổ đăng nhập
2. Chọn dòng Forgot Password?
3. Nhập Email bảo vệ , nhấn Send Code 
4. Nhập mã bảo vệ được gửi đến, nhấn Verified
5. Nhập mật khẩu mới và mật khẩu xác nhận không chính xác
6. Nhấn Change Password</t>
  </si>
  <si>
    <t>Xem điểm</t>
  </si>
  <si>
    <t>Test xem điểm</t>
  </si>
  <si>
    <t>1. Đăng nhập hệ thống bằng tài khoản học sinh
2. Chọn tab Điểm số ở menu bên trái
3. Chọn niên khóa muốn xem điểm</t>
  </si>
  <si>
    <t>Hiển thị thông tin điểm của học sinh đã đăng nhập bao gồm:
- Họ tên học sinh
- Điểm trung bình học kì 1
- Điểm trung bình học kì 2
- Xếp loại 
- Các cột điểm chi tiết từng môn trong hai học kì</t>
  </si>
  <si>
    <t>TEST REPORT</t>
  </si>
  <si>
    <t>Notes</t>
  </si>
  <si>
    <r>
      <t xml:space="preserve">Release 1 includes 3 modules: Module1: </t>
    </r>
    <r>
      <rPr>
        <i/>
        <sz val="10"/>
        <color rgb="FF008000"/>
        <rFont val="Tahoma"/>
        <family val="2"/>
      </rPr>
      <t>Giam hieu</t>
    </r>
    <r>
      <rPr>
        <i/>
        <sz val="10"/>
        <color indexed="17"/>
        <rFont val="Tahoma"/>
        <family val="2"/>
      </rPr>
      <t xml:space="preserve"> and Module2: Giao vien and Module3: Hoc sinh</t>
    </r>
  </si>
  <si>
    <t>Module code</t>
  </si>
  <si>
    <t>Number of  test cases</t>
  </si>
  <si>
    <t>Sub total</t>
  </si>
  <si>
    <t>Test coverage</t>
  </si>
  <si>
    <t>%</t>
  </si>
  <si>
    <t>Test successful coverage</t>
  </si>
  <si>
    <t>Function F</t>
  </si>
  <si>
    <t>Module3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</si>
</sst>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7">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
      <i/>
      <sz val="10"/>
      <name val="Tahoma"/>
      <family val="2"/>
    </font>
    <font>
      <i/>
      <sz val="10"/>
      <color rgb="FF008000"/>
      <name val="Tahoma"/>
      <family val="2"/>
    </font>
    <font>
      <sz val="10"/>
      <color rgb="FF000000"/>
      <name val="Tahoma"/>
      <charset val="1"/>
    </font>
    <font>
      <u/>
      <sz val="10"/>
      <color rgb="FF0070C0"/>
      <name val="Tahoma"/>
      <family val="2"/>
    </font>
    <font>
      <u/>
      <sz val="11"/>
      <color rgb="FF0070C0"/>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s>
  <borders count="4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top/>
      <bottom style="thin">
        <color rgb="FF000000"/>
      </bottom>
      <diagonal/>
    </border>
    <border>
      <left style="thin">
        <color indexed="64"/>
      </left>
      <right style="thin">
        <color indexed="8"/>
      </right>
      <top style="thin">
        <color indexed="8"/>
      </top>
      <bottom style="thin">
        <color rgb="FF000000"/>
      </bottom>
      <diagonal/>
    </border>
    <border>
      <left style="thin">
        <color rgb="FF000000"/>
      </left>
      <right style="thin">
        <color rgb="FF000000"/>
      </right>
      <top style="thin">
        <color rgb="FF000000"/>
      </top>
      <bottom style="thin">
        <color rgb="FF000000"/>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5">
    <xf numFmtId="0" fontId="0" fillId="0" borderId="0"/>
    <xf numFmtId="0" fontId="15" fillId="0" borderId="0" applyNumberFormat="0" applyFill="0" applyBorder="0" applyAlignment="0" applyProtection="0"/>
    <xf numFmtId="0" fontId="21" fillId="0" borderId="0"/>
    <xf numFmtId="0" fontId="21" fillId="0" borderId="0"/>
    <xf numFmtId="0" fontId="1" fillId="0" borderId="0"/>
  </cellStyleXfs>
  <cellXfs count="155">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6" fillId="2" borderId="2" xfId="0" applyFont="1" applyFill="1" applyBorder="1" applyAlignment="1">
      <alignment horizontal="left" vertical="center"/>
    </xf>
    <xf numFmtId="0" fontId="7" fillId="0" borderId="3" xfId="0" applyFont="1" applyBorder="1" applyAlignment="1">
      <alignment horizontal="left" indent="1"/>
    </xf>
    <xf numFmtId="0" fontId="6" fillId="2" borderId="0" xfId="0" applyFont="1" applyFill="1"/>
    <xf numFmtId="0" fontId="7" fillId="0" borderId="0" xfId="0" applyFont="1" applyAlignment="1">
      <alignment horizontal="left"/>
    </xf>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0" borderId="0" xfId="0" applyFont="1" applyAlignment="1">
      <alignment vertical="top"/>
    </xf>
    <xf numFmtId="0" fontId="7" fillId="0" borderId="7" xfId="0" applyFont="1" applyBorder="1" applyAlignment="1">
      <alignment vertical="top" wrapText="1"/>
    </xf>
    <xf numFmtId="49" fontId="2" fillId="0" borderId="8" xfId="0" applyNumberFormat="1" applyFont="1" applyBorder="1" applyAlignment="1">
      <alignment vertical="top"/>
    </xf>
    <xf numFmtId="0" fontId="2" fillId="0" borderId="8" xfId="0" applyFont="1" applyBorder="1" applyAlignment="1">
      <alignment vertical="top"/>
    </xf>
    <xf numFmtId="15" fontId="2" fillId="0" borderId="8" xfId="0" applyNumberFormat="1" applyFont="1" applyBorder="1" applyAlignment="1">
      <alignment vertical="top"/>
    </xf>
    <xf numFmtId="0" fontId="7" fillId="0" borderId="9" xfId="0" applyFont="1" applyBorder="1" applyAlignment="1">
      <alignment vertical="top" wrapText="1"/>
    </xf>
    <xf numFmtId="164" fontId="2" fillId="0" borderId="7" xfId="0" applyNumberFormat="1" applyFont="1" applyBorder="1" applyAlignment="1">
      <alignment vertical="top"/>
    </xf>
    <xf numFmtId="0" fontId="2" fillId="0" borderId="9" xfId="0" applyFont="1" applyBorder="1" applyAlignment="1">
      <alignment vertical="top"/>
    </xf>
    <xf numFmtId="164" fontId="2" fillId="0" borderId="10" xfId="0" applyNumberFormat="1" applyFont="1" applyBorder="1" applyAlignment="1">
      <alignment vertical="top"/>
    </xf>
    <xf numFmtId="49" fontId="2" fillId="0" borderId="11"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1" fontId="8" fillId="4" borderId="4" xfId="0" applyNumberFormat="1" applyFont="1" applyFill="1" applyBorder="1" applyAlignment="1">
      <alignment horizontal="center" vertical="center"/>
    </xf>
    <xf numFmtId="0" fontId="8" fillId="4" borderId="5"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6" xfId="0" applyFont="1" applyFill="1" applyBorder="1" applyAlignment="1">
      <alignment horizontal="center" vertical="center"/>
    </xf>
    <xf numFmtId="1" fontId="2" fillId="2" borderId="7" xfId="0" applyNumberFormat="1" applyFont="1" applyFill="1" applyBorder="1" applyAlignment="1">
      <alignment vertical="center"/>
    </xf>
    <xf numFmtId="49" fontId="2" fillId="2" borderId="8" xfId="0" applyNumberFormat="1" applyFont="1" applyFill="1" applyBorder="1" applyAlignment="1">
      <alignment horizontal="left" vertical="center"/>
    </xf>
    <xf numFmtId="0" fontId="14" fillId="2" borderId="8" xfId="1" applyNumberFormat="1" applyFont="1" applyFill="1" applyBorder="1" applyAlignment="1" applyProtection="1">
      <alignment horizontal="left" vertical="center"/>
    </xf>
    <xf numFmtId="0" fontId="2" fillId="2" borderId="9" xfId="0" applyFont="1" applyFill="1" applyBorder="1" applyAlignment="1">
      <alignment horizontal="left" vertical="center"/>
    </xf>
    <xf numFmtId="0" fontId="2" fillId="2" borderId="8" xfId="0" applyFont="1" applyFill="1" applyBorder="1" applyAlignment="1">
      <alignment horizontal="left" vertical="center"/>
    </xf>
    <xf numFmtId="1" fontId="2" fillId="2" borderId="10" xfId="0" applyNumberFormat="1" applyFont="1" applyFill="1" applyBorder="1" applyAlignment="1">
      <alignment vertical="center"/>
    </xf>
    <xf numFmtId="49" fontId="2" fillId="2" borderId="11" xfId="0" applyNumberFormat="1" applyFont="1" applyFill="1" applyBorder="1" applyAlignment="1">
      <alignment horizontal="left" vertical="center"/>
    </xf>
    <xf numFmtId="0" fontId="2" fillId="2" borderId="11" xfId="0" applyFont="1" applyFill="1" applyBorder="1" applyAlignment="1">
      <alignment horizontal="left" vertical="center"/>
    </xf>
    <xf numFmtId="0" fontId="2" fillId="2" borderId="12" xfId="0" applyFont="1" applyFill="1" applyBorder="1" applyAlignment="1">
      <alignment horizontal="left" vertical="center"/>
    </xf>
    <xf numFmtId="0" fontId="16" fillId="2" borderId="0" xfId="0" applyFont="1" applyFill="1"/>
    <xf numFmtId="0" fontId="17" fillId="2" borderId="14" xfId="0" applyFont="1" applyFill="1" applyBorder="1"/>
    <xf numFmtId="0" fontId="17" fillId="2" borderId="14" xfId="0" applyFont="1" applyFill="1" applyBorder="1" applyAlignment="1">
      <alignment wrapText="1"/>
    </xf>
    <xf numFmtId="0" fontId="2" fillId="2" borderId="14" xfId="0" applyFont="1" applyFill="1" applyBorder="1" applyAlignment="1">
      <alignment wrapText="1"/>
    </xf>
    <xf numFmtId="0" fontId="13" fillId="2" borderId="0" xfId="0" applyFont="1" applyFill="1" applyAlignment="1">
      <alignment wrapText="1"/>
    </xf>
    <xf numFmtId="0" fontId="16" fillId="2" borderId="0" xfId="0" applyFont="1" applyFill="1" applyAlignment="1">
      <alignment wrapText="1"/>
    </xf>
    <xf numFmtId="0" fontId="17" fillId="2" borderId="0" xfId="0" applyFont="1" applyFill="1"/>
    <xf numFmtId="0" fontId="13" fillId="2" borderId="15" xfId="3" applyFont="1" applyFill="1" applyBorder="1" applyAlignment="1">
      <alignment horizontal="left" wrapText="1"/>
    </xf>
    <xf numFmtId="0" fontId="13" fillId="2" borderId="16" xfId="3" applyFont="1" applyFill="1" applyBorder="1" applyAlignment="1">
      <alignment horizontal="left" wrapText="1"/>
    </xf>
    <xf numFmtId="0" fontId="11" fillId="2" borderId="0" xfId="0" applyFont="1" applyFill="1"/>
    <xf numFmtId="0" fontId="11" fillId="2" borderId="16"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2" borderId="0" xfId="0" applyFont="1" applyFill="1" applyAlignment="1">
      <alignment horizontal="center" wrapText="1"/>
    </xf>
    <xf numFmtId="0" fontId="16" fillId="2" borderId="0" xfId="0" applyFont="1" applyFill="1" applyAlignment="1">
      <alignment horizontal="center" wrapText="1"/>
    </xf>
    <xf numFmtId="0" fontId="17" fillId="2" borderId="17" xfId="0" applyFont="1" applyFill="1" applyBorder="1" applyAlignment="1">
      <alignment horizontal="center" vertical="center"/>
    </xf>
    <xf numFmtId="0" fontId="17" fillId="2" borderId="18" xfId="0" applyFont="1" applyFill="1" applyBorder="1" applyAlignment="1">
      <alignment horizontal="center" vertical="center"/>
    </xf>
    <xf numFmtId="0" fontId="17" fillId="2" borderId="19" xfId="0" applyFont="1" applyFill="1" applyBorder="1" applyAlignment="1">
      <alignment horizontal="center" vertical="center"/>
    </xf>
    <xf numFmtId="0" fontId="17" fillId="2" borderId="0" xfId="0" applyFont="1" applyFill="1" applyAlignment="1">
      <alignment horizontal="center" wrapText="1"/>
    </xf>
    <xf numFmtId="0" fontId="8" fillId="3" borderId="2" xfId="3" applyFont="1" applyFill="1" applyBorder="1" applyAlignment="1">
      <alignment horizontal="center" vertical="center" wrapText="1"/>
    </xf>
    <xf numFmtId="0" fontId="8" fillId="3" borderId="20" xfId="3" applyFont="1" applyFill="1" applyBorder="1" applyAlignment="1">
      <alignment horizontal="center" vertical="center" wrapText="1"/>
    </xf>
    <xf numFmtId="0" fontId="12" fillId="2" borderId="0" xfId="3" applyFont="1" applyFill="1" applyAlignment="1">
      <alignment horizontal="center" vertical="center" wrapText="1"/>
    </xf>
    <xf numFmtId="0" fontId="13" fillId="5" borderId="1" xfId="3" applyFont="1" applyFill="1" applyBorder="1" applyAlignment="1">
      <alignment horizontal="left" vertical="center"/>
    </xf>
    <xf numFmtId="0" fontId="13" fillId="5" borderId="21" xfId="3" applyFont="1" applyFill="1" applyBorder="1" applyAlignment="1">
      <alignment horizontal="left" vertical="center"/>
    </xf>
    <xf numFmtId="0" fontId="13" fillId="5" borderId="3" xfId="3" applyFont="1" applyFill="1" applyBorder="1" applyAlignment="1">
      <alignment horizontal="left" vertical="center"/>
    </xf>
    <xf numFmtId="0" fontId="12" fillId="2" borderId="0" xfId="3" applyFont="1" applyFill="1" applyAlignment="1">
      <alignment horizontal="left" vertical="center"/>
    </xf>
    <xf numFmtId="0" fontId="2" fillId="2" borderId="2" xfId="3" applyFont="1" applyFill="1" applyBorder="1" applyAlignment="1">
      <alignment vertical="top" wrapText="1"/>
    </xf>
    <xf numFmtId="0" fontId="2" fillId="2" borderId="2" xfId="0" applyFont="1" applyFill="1" applyBorder="1" applyAlignment="1">
      <alignment vertical="top" wrapText="1"/>
    </xf>
    <xf numFmtId="0" fontId="16" fillId="2" borderId="0" xfId="0" applyFont="1" applyFill="1" applyAlignment="1">
      <alignment vertical="top" wrapText="1"/>
    </xf>
    <xf numFmtId="0" fontId="17" fillId="2" borderId="0" xfId="0" applyFont="1" applyFill="1" applyAlignment="1">
      <alignment vertical="top"/>
    </xf>
    <xf numFmtId="0" fontId="17" fillId="2" borderId="2" xfId="0" applyFont="1" applyFill="1" applyBorder="1" applyAlignment="1">
      <alignment horizontal="left" vertical="top" wrapText="1"/>
    </xf>
    <xf numFmtId="0" fontId="2" fillId="2" borderId="2" xfId="0" applyFont="1" applyFill="1" applyBorder="1"/>
    <xf numFmtId="0" fontId="17" fillId="2" borderId="22" xfId="0" applyFont="1" applyFill="1" applyBorder="1" applyAlignment="1">
      <alignment horizontal="center" vertical="center"/>
    </xf>
    <xf numFmtId="0" fontId="17" fillId="2" borderId="2" xfId="0" applyFont="1" applyFill="1" applyBorder="1" applyAlignment="1">
      <alignment vertical="top" wrapText="1"/>
    </xf>
    <xf numFmtId="0" fontId="2" fillId="2" borderId="0" xfId="3" applyFont="1" applyFill="1" applyAlignment="1">
      <alignment vertical="top" wrapText="1"/>
    </xf>
    <xf numFmtId="0" fontId="13" fillId="2" borderId="0" xfId="2" applyFont="1" applyFill="1"/>
    <xf numFmtId="0" fontId="2" fillId="2" borderId="0" xfId="2" applyFont="1" applyFill="1"/>
    <xf numFmtId="164" fontId="2" fillId="2" borderId="0" xfId="2" applyNumberFormat="1" applyFont="1" applyFill="1"/>
    <xf numFmtId="0" fontId="6" fillId="2" borderId="3" xfId="0" applyFont="1" applyFill="1" applyBorder="1" applyAlignment="1">
      <alignment horizontal="left"/>
    </xf>
    <xf numFmtId="0" fontId="6" fillId="2" borderId="2" xfId="0" applyFont="1" applyFill="1" applyBorder="1" applyAlignment="1">
      <alignment vertical="center"/>
    </xf>
    <xf numFmtId="0" fontId="7" fillId="2" borderId="0" xfId="2" applyFont="1" applyFill="1"/>
    <xf numFmtId="0" fontId="2" fillId="2" borderId="23" xfId="0" applyFont="1" applyFill="1" applyBorder="1"/>
    <xf numFmtId="0" fontId="8" fillId="3" borderId="24" xfId="0" applyFont="1" applyFill="1" applyBorder="1" applyAlignment="1">
      <alignment horizontal="center"/>
    </xf>
    <xf numFmtId="0" fontId="8" fillId="3" borderId="5" xfId="0" applyFont="1" applyFill="1" applyBorder="1" applyAlignment="1">
      <alignment horizontal="center"/>
    </xf>
    <xf numFmtId="0" fontId="8" fillId="3" borderId="5" xfId="0" applyFont="1" applyFill="1" applyBorder="1" applyAlignment="1">
      <alignment horizontal="center" wrapText="1"/>
    </xf>
    <xf numFmtId="0" fontId="8" fillId="3" borderId="13" xfId="0" applyFont="1" applyFill="1" applyBorder="1" applyAlignment="1">
      <alignment horizontal="center"/>
    </xf>
    <xf numFmtId="0" fontId="8" fillId="3" borderId="25" xfId="0" applyFont="1" applyFill="1" applyBorder="1" applyAlignment="1">
      <alignment horizontal="center" wrapText="1"/>
    </xf>
    <xf numFmtId="0" fontId="2" fillId="2" borderId="26" xfId="0" applyFont="1" applyFill="1" applyBorder="1" applyAlignment="1">
      <alignment horizontal="center"/>
    </xf>
    <xf numFmtId="0" fontId="2" fillId="2" borderId="8" xfId="0" applyFont="1" applyFill="1" applyBorder="1"/>
    <xf numFmtId="0" fontId="2" fillId="2" borderId="8" xfId="0"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19" fillId="3" borderId="29" xfId="0" applyFont="1" applyFill="1" applyBorder="1" applyAlignment="1">
      <alignment horizontal="center"/>
    </xf>
    <xf numFmtId="0" fontId="8" fillId="3" borderId="11" xfId="0" applyFont="1" applyFill="1" applyBorder="1"/>
    <xf numFmtId="0" fontId="19" fillId="3" borderId="11" xfId="0" applyFont="1" applyFill="1" applyBorder="1" applyAlignment="1">
      <alignment horizontal="center"/>
    </xf>
    <xf numFmtId="0" fontId="19" fillId="3" borderId="30" xfId="0" applyFont="1" applyFill="1" applyBorder="1" applyAlignment="1">
      <alignment horizontal="center"/>
    </xf>
    <xf numFmtId="0" fontId="2" fillId="2" borderId="0" xfId="0" applyFont="1" applyFill="1" applyAlignment="1">
      <alignment horizontal="center"/>
    </xf>
    <xf numFmtId="10" fontId="2" fillId="2" borderId="0" xfId="0" applyNumberFormat="1" applyFont="1" applyFill="1" applyAlignment="1">
      <alignment horizontal="center"/>
    </xf>
    <xf numFmtId="9" fontId="2" fillId="2" borderId="0" xfId="0" applyNumberFormat="1" applyFont="1" applyFill="1" applyAlignment="1">
      <alignment horizontal="center"/>
    </xf>
    <xf numFmtId="0" fontId="6" fillId="2" borderId="0" xfId="0" applyFont="1" applyFill="1" applyAlignment="1">
      <alignment horizontal="left"/>
    </xf>
    <xf numFmtId="2" fontId="20" fillId="2" borderId="0" xfId="0" applyNumberFormat="1" applyFont="1" applyFill="1" applyAlignment="1">
      <alignment horizontal="right" wrapText="1"/>
    </xf>
    <xf numFmtId="0" fontId="22" fillId="2" borderId="2" xfId="3" applyFont="1" applyFill="1" applyBorder="1" applyAlignment="1">
      <alignment vertical="top" wrapText="1"/>
    </xf>
    <xf numFmtId="0" fontId="22" fillId="2"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1" xfId="3" applyFont="1" applyFill="1" applyBorder="1" applyAlignment="1">
      <alignment vertical="top" wrapText="1"/>
    </xf>
    <xf numFmtId="0" fontId="2" fillId="0" borderId="34" xfId="0" applyFont="1" applyBorder="1" applyAlignment="1">
      <alignment vertical="top" wrapText="1"/>
    </xf>
    <xf numFmtId="0" fontId="2" fillId="0" borderId="35" xfId="0" applyFont="1" applyBorder="1" applyAlignment="1">
      <alignment vertical="top" wrapText="1"/>
    </xf>
    <xf numFmtId="14" fontId="2" fillId="2" borderId="2" xfId="3" applyNumberFormat="1" applyFont="1" applyFill="1" applyBorder="1" applyAlignment="1">
      <alignment vertical="top" wrapText="1"/>
    </xf>
    <xf numFmtId="14" fontId="7" fillId="0" borderId="3" xfId="0" applyNumberFormat="1" applyFont="1" applyBorder="1" applyAlignment="1">
      <alignment horizontal="left" indent="1"/>
    </xf>
    <xf numFmtId="14" fontId="7" fillId="2" borderId="3" xfId="0" applyNumberFormat="1" applyFont="1" applyFill="1" applyBorder="1" applyAlignment="1">
      <alignment horizontal="left" vertical="top"/>
    </xf>
    <xf numFmtId="0" fontId="24" fillId="0" borderId="0" xfId="0" applyFont="1"/>
    <xf numFmtId="0" fontId="24" fillId="0" borderId="34" xfId="0" applyFont="1" applyBorder="1"/>
    <xf numFmtId="0" fontId="2" fillId="2" borderId="20" xfId="3" applyFont="1" applyFill="1" applyBorder="1" applyAlignment="1">
      <alignment vertical="top" wrapText="1"/>
    </xf>
    <xf numFmtId="0" fontId="17" fillId="2" borderId="20" xfId="0" applyFont="1" applyFill="1" applyBorder="1" applyAlignment="1">
      <alignment vertical="top" wrapText="1"/>
    </xf>
    <xf numFmtId="0" fontId="13" fillId="5" borderId="37" xfId="3" applyFont="1" applyFill="1" applyBorder="1" applyAlignment="1">
      <alignment horizontal="left" vertical="center"/>
    </xf>
    <xf numFmtId="0" fontId="13" fillId="5" borderId="38" xfId="3" applyFont="1" applyFill="1" applyBorder="1" applyAlignment="1">
      <alignment horizontal="left" vertical="center"/>
    </xf>
    <xf numFmtId="0" fontId="13" fillId="5" borderId="39" xfId="3" applyFont="1" applyFill="1" applyBorder="1" applyAlignment="1">
      <alignment horizontal="left" vertical="center"/>
    </xf>
    <xf numFmtId="0" fontId="17" fillId="2" borderId="36" xfId="0" applyFont="1" applyFill="1" applyBorder="1" applyAlignment="1">
      <alignment vertical="top" wrapText="1"/>
    </xf>
    <xf numFmtId="0" fontId="2" fillId="2" borderId="36" xfId="3" applyFont="1" applyFill="1" applyBorder="1" applyAlignment="1">
      <alignment vertical="top" wrapText="1"/>
    </xf>
    <xf numFmtId="14" fontId="2" fillId="2" borderId="36" xfId="3" applyNumberFormat="1" applyFont="1" applyFill="1" applyBorder="1" applyAlignment="1">
      <alignment vertical="top" wrapText="1"/>
    </xf>
    <xf numFmtId="14" fontId="2" fillId="2" borderId="20" xfId="3" applyNumberFormat="1" applyFont="1" applyFill="1" applyBorder="1" applyAlignment="1">
      <alignment vertical="top" wrapText="1"/>
    </xf>
    <xf numFmtId="14" fontId="2" fillId="2" borderId="2" xfId="0" applyNumberFormat="1" applyFont="1" applyFill="1" applyBorder="1"/>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1" xfId="0" applyNumberFormat="1" applyFont="1" applyFill="1" applyBorder="1"/>
    <xf numFmtId="0" fontId="7" fillId="2" borderId="2" xfId="0" applyFont="1" applyFill="1" applyBorder="1" applyAlignment="1">
      <alignment horizontal="left"/>
    </xf>
    <xf numFmtId="0" fontId="17" fillId="2" borderId="31" xfId="0" applyFont="1" applyFill="1" applyBorder="1" applyAlignment="1">
      <alignment horizontal="center" vertical="center" wrapText="1"/>
    </xf>
    <xf numFmtId="0" fontId="7" fillId="2" borderId="32" xfId="3" applyFont="1" applyFill="1" applyBorder="1" applyAlignment="1">
      <alignment horizontal="left" wrapText="1"/>
    </xf>
    <xf numFmtId="0" fontId="11" fillId="2" borderId="32" xfId="0" applyFont="1" applyFill="1" applyBorder="1" applyAlignment="1">
      <alignment horizontal="center" vertical="center" wrapText="1"/>
    </xf>
    <xf numFmtId="0" fontId="7" fillId="2" borderId="33" xfId="3" applyFont="1" applyFill="1" applyBorder="1" applyAlignment="1">
      <alignment horizontal="left" wrapText="1"/>
    </xf>
    <xf numFmtId="0" fontId="6" fillId="2" borderId="2" xfId="0" applyFont="1" applyFill="1" applyBorder="1" applyAlignment="1">
      <alignment horizontal="left"/>
    </xf>
    <xf numFmtId="0" fontId="7" fillId="2" borderId="2" xfId="2" applyFont="1" applyFill="1" applyBorder="1" applyAlignment="1">
      <alignment vertical="top"/>
    </xf>
    <xf numFmtId="0" fontId="5" fillId="2" borderId="0" xfId="2" applyFont="1" applyFill="1" applyAlignment="1">
      <alignment horizontal="center"/>
    </xf>
    <xf numFmtId="0" fontId="25" fillId="2" borderId="8" xfId="1" applyNumberFormat="1" applyFont="1" applyFill="1" applyBorder="1" applyAlignment="1" applyProtection="1">
      <alignment horizontal="left" vertical="center"/>
    </xf>
    <xf numFmtId="0" fontId="26" fillId="2" borderId="8" xfId="1" applyFont="1" applyFill="1" applyBorder="1" applyAlignment="1">
      <alignment horizontal="left" vertical="center"/>
    </xf>
  </cellXfs>
  <cellStyles count="5">
    <cellStyle name="Hyperlink" xfId="1" builtinId="8"/>
    <cellStyle name="Normal" xfId="0" builtinId="0"/>
    <cellStyle name="Normal_Functional Test Case v1.0" xfId="2" xr:uid="{00000000-0005-0000-0000-000002000000}"/>
    <cellStyle name="Normal_Sheet1" xfId="3" xr:uid="{00000000-0005-0000-0000-000003000000}"/>
    <cellStyle name="標準_結合試験(AllOvertheWorld)"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191526</xdr:colOff>
      <xdr:row>1</xdr:row>
      <xdr:rowOff>121920</xdr:rowOff>
    </xdr:from>
    <xdr:to>
      <xdr:col>1</xdr:col>
      <xdr:colOff>1065774</xdr:colOff>
      <xdr:row>1</xdr:row>
      <xdr:rowOff>845820</xdr:rowOff>
    </xdr:to>
    <xdr:pic>
      <xdr:nvPicPr>
        <xdr:cNvPr id="1032" name="Picture 2">
          <a:extLst>
            <a:ext uri="{FF2B5EF4-FFF2-40B4-BE49-F238E27FC236}">
              <a16:creationId xmlns:a16="http://schemas.microsoft.com/office/drawing/2014/main" id="{2D1B1F9E-7A95-1014-7186-9D24BCDC89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343926" y="289560"/>
          <a:ext cx="874248"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18"/>
  <sheetViews>
    <sheetView topLeftCell="A43" workbookViewId="0">
      <selection activeCell="C4" sqref="C4:E4"/>
    </sheetView>
  </sheetViews>
  <sheetFormatPr defaultColWidth="9" defaultRowHeight="13.2"/>
  <cols>
    <col min="1" max="1" width="2.21875" style="1" customWidth="1"/>
    <col min="2" max="2" width="19.6640625" style="2" customWidth="1"/>
    <col min="3" max="3" width="9.21875" style="1" customWidth="1"/>
    <col min="4" max="4" width="14.44140625" style="1" customWidth="1"/>
    <col min="5" max="5" width="8" style="1" customWidth="1"/>
    <col min="6" max="6" width="31.109375" style="1" customWidth="1"/>
    <col min="7" max="7" width="31" style="1" customWidth="1"/>
    <col min="8" max="16384" width="9" style="1"/>
  </cols>
  <sheetData>
    <row r="2" spans="1:7" s="5" customFormat="1" ht="75.75" customHeight="1">
      <c r="A2" s="3"/>
      <c r="B2" s="4"/>
      <c r="C2" s="138" t="s">
        <v>0</v>
      </c>
      <c r="D2" s="138"/>
      <c r="E2" s="138"/>
      <c r="F2" s="138"/>
      <c r="G2" s="138"/>
    </row>
    <row r="3" spans="1:7">
      <c r="B3" s="6"/>
      <c r="C3" s="7"/>
      <c r="F3" s="8"/>
    </row>
    <row r="4" spans="1:7" ht="14.25" customHeight="1">
      <c r="B4" s="9" t="s">
        <v>1</v>
      </c>
      <c r="C4" s="139" t="s">
        <v>2</v>
      </c>
      <c r="D4" s="139"/>
      <c r="E4" s="139"/>
      <c r="F4" s="9" t="s">
        <v>3</v>
      </c>
      <c r="G4" s="124" t="s">
        <v>4</v>
      </c>
    </row>
    <row r="5" spans="1:7" ht="14.25" customHeight="1">
      <c r="B5" s="9" t="s">
        <v>5</v>
      </c>
      <c r="C5" s="139">
        <v>100</v>
      </c>
      <c r="D5" s="139"/>
      <c r="E5" s="139"/>
      <c r="F5" s="9" t="s">
        <v>6</v>
      </c>
      <c r="G5" s="124" t="s">
        <v>7</v>
      </c>
    </row>
    <row r="6" spans="1:7" ht="15.75" customHeight="1">
      <c r="B6" s="140" t="s">
        <v>8</v>
      </c>
      <c r="C6" s="141" t="str">
        <f>C5&amp;"_"&amp;"Test Case"&amp;"_"&amp;"v1.0"</f>
        <v>100_Test Case_v1.0</v>
      </c>
      <c r="D6" s="141"/>
      <c r="E6" s="141"/>
      <c r="F6" s="9" t="s">
        <v>9</v>
      </c>
      <c r="G6" s="124">
        <v>45082</v>
      </c>
    </row>
    <row r="7" spans="1:7" ht="13.5" customHeight="1">
      <c r="B7" s="140"/>
      <c r="C7" s="141"/>
      <c r="D7" s="141"/>
      <c r="E7" s="141"/>
      <c r="F7" s="9" t="s">
        <v>10</v>
      </c>
      <c r="G7" s="11">
        <v>1</v>
      </c>
    </row>
    <row r="8" spans="1:7">
      <c r="B8" s="12"/>
      <c r="C8" s="13"/>
      <c r="F8" s="6"/>
      <c r="G8" s="7"/>
    </row>
    <row r="10" spans="1:7">
      <c r="B10" s="14" t="s">
        <v>11</v>
      </c>
    </row>
    <row r="11" spans="1:7" s="15" customFormat="1">
      <c r="B11" s="16" t="s">
        <v>12</v>
      </c>
      <c r="C11" s="17" t="s">
        <v>10</v>
      </c>
      <c r="D11" s="17" t="s">
        <v>13</v>
      </c>
      <c r="E11" s="17" t="s">
        <v>14</v>
      </c>
      <c r="F11" s="17" t="s">
        <v>15</v>
      </c>
      <c r="G11" s="18" t="s">
        <v>16</v>
      </c>
    </row>
    <row r="12" spans="1:7" s="19" customFormat="1" ht="39.6">
      <c r="B12" s="20" t="s">
        <v>17</v>
      </c>
      <c r="C12" s="21"/>
      <c r="D12" s="22"/>
      <c r="E12" s="22"/>
      <c r="F12" s="23"/>
      <c r="G12" s="24" t="s">
        <v>18</v>
      </c>
    </row>
    <row r="13" spans="1:7" s="19" customFormat="1" ht="21.75" customHeight="1">
      <c r="B13" s="25"/>
      <c r="C13" s="21"/>
      <c r="D13" s="22"/>
      <c r="E13" s="22"/>
      <c r="F13" s="22"/>
      <c r="G13" s="26"/>
    </row>
    <row r="14" spans="1:7" s="19" customFormat="1" ht="19.5" customHeight="1">
      <c r="B14" s="25"/>
      <c r="C14" s="21"/>
      <c r="D14" s="22"/>
      <c r="E14" s="22"/>
      <c r="F14" s="22"/>
      <c r="G14" s="26"/>
    </row>
    <row r="15" spans="1:7" s="19" customFormat="1" ht="21.75" customHeight="1">
      <c r="B15" s="25"/>
      <c r="C15" s="21"/>
      <c r="D15" s="22"/>
      <c r="E15" s="22"/>
      <c r="F15" s="22"/>
      <c r="G15" s="26"/>
    </row>
    <row r="16" spans="1:7" s="19" customFormat="1" ht="19.5" customHeight="1">
      <c r="B16" s="25"/>
      <c r="C16" s="21"/>
      <c r="D16" s="22"/>
      <c r="E16" s="22"/>
      <c r="F16" s="22"/>
      <c r="G16" s="26"/>
    </row>
    <row r="17" spans="2:7" s="19" customFormat="1" ht="21.75" customHeight="1">
      <c r="B17" s="25"/>
      <c r="C17" s="21"/>
      <c r="D17" s="22"/>
      <c r="E17" s="22"/>
      <c r="F17" s="22"/>
      <c r="G17" s="26"/>
    </row>
    <row r="18" spans="2:7" s="19" customFormat="1" ht="19.5" customHeight="1">
      <c r="B18" s="27"/>
      <c r="C18" s="28"/>
      <c r="D18" s="29"/>
      <c r="E18" s="29"/>
      <c r="F18" s="29"/>
      <c r="G18" s="30"/>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21"/>
  <sheetViews>
    <sheetView tabSelected="1" workbookViewId="0">
      <selection activeCell="D14" sqref="D14"/>
    </sheetView>
  </sheetViews>
  <sheetFormatPr defaultColWidth="9" defaultRowHeight="13.2"/>
  <cols>
    <col min="1" max="1" width="1.33203125" style="8" customWidth="1"/>
    <col min="2" max="2" width="11.77734375" style="31" customWidth="1"/>
    <col min="3" max="3" width="26.44140625" style="32" customWidth="1"/>
    <col min="4" max="4" width="17.109375" style="32" customWidth="1"/>
    <col min="5" max="5" width="28.109375" style="32" customWidth="1"/>
    <col min="6" max="6" width="30.6640625" style="32" customWidth="1"/>
    <col min="7" max="16384" width="9" style="8"/>
  </cols>
  <sheetData>
    <row r="1" spans="2:6" ht="24.6">
      <c r="B1" s="33"/>
      <c r="D1" s="34" t="s">
        <v>19</v>
      </c>
      <c r="E1" s="35"/>
    </row>
    <row r="2" spans="2:6" ht="13.5" customHeight="1">
      <c r="B2" s="33"/>
      <c r="D2" s="36"/>
      <c r="E2" s="36"/>
    </row>
    <row r="3" spans="2:6">
      <c r="B3" s="144" t="s">
        <v>1</v>
      </c>
      <c r="C3" s="144"/>
      <c r="D3" s="145" t="str">
        <f>Cover!C4</f>
        <v>Student Management</v>
      </c>
      <c r="E3" s="145"/>
      <c r="F3" s="145"/>
    </row>
    <row r="4" spans="2:6">
      <c r="B4" s="144" t="s">
        <v>5</v>
      </c>
      <c r="C4" s="144"/>
      <c r="D4" s="145">
        <f>Cover!C5</f>
        <v>100</v>
      </c>
      <c r="E4" s="145"/>
      <c r="F4" s="145"/>
    </row>
    <row r="5" spans="2:6" s="37" customFormat="1" ht="84.75" customHeight="1">
      <c r="B5" s="142" t="s">
        <v>20</v>
      </c>
      <c r="C5" s="142"/>
      <c r="D5" s="143" t="s">
        <v>21</v>
      </c>
      <c r="E5" s="143"/>
      <c r="F5" s="143"/>
    </row>
    <row r="6" spans="2:6">
      <c r="B6" s="38"/>
      <c r="C6" s="8"/>
      <c r="D6" s="8"/>
      <c r="E6" s="8"/>
      <c r="F6" s="8"/>
    </row>
    <row r="7" spans="2:6" s="39" customFormat="1">
      <c r="B7" s="40"/>
      <c r="C7" s="41"/>
      <c r="D7" s="41"/>
      <c r="E7" s="41"/>
      <c r="F7" s="41"/>
    </row>
    <row r="8" spans="2:6" s="42" customFormat="1" ht="21" customHeight="1">
      <c r="B8" s="43" t="s">
        <v>22</v>
      </c>
      <c r="C8" s="44" t="s">
        <v>23</v>
      </c>
      <c r="D8" s="44" t="s">
        <v>24</v>
      </c>
      <c r="E8" s="45" t="s">
        <v>25</v>
      </c>
      <c r="F8" s="46" t="s">
        <v>26</v>
      </c>
    </row>
    <row r="9" spans="2:6">
      <c r="B9" s="47">
        <v>1</v>
      </c>
      <c r="C9" s="48" t="s">
        <v>27</v>
      </c>
      <c r="D9" s="49" t="s">
        <v>28</v>
      </c>
      <c r="E9" s="49"/>
      <c r="F9" s="50"/>
    </row>
    <row r="10" spans="2:6">
      <c r="B10" s="47">
        <v>2</v>
      </c>
      <c r="C10" s="48" t="s">
        <v>29</v>
      </c>
      <c r="D10" s="49" t="s">
        <v>28</v>
      </c>
      <c r="E10" s="49"/>
      <c r="F10" s="50"/>
    </row>
    <row r="11" spans="2:6">
      <c r="B11" s="47">
        <v>3</v>
      </c>
      <c r="C11" s="48" t="s">
        <v>30</v>
      </c>
      <c r="D11" s="49" t="s">
        <v>28</v>
      </c>
      <c r="E11" s="49"/>
      <c r="F11" s="50"/>
    </row>
    <row r="12" spans="2:6">
      <c r="B12" s="47">
        <v>4</v>
      </c>
      <c r="C12" s="48" t="s">
        <v>31</v>
      </c>
      <c r="D12" s="49" t="s">
        <v>32</v>
      </c>
      <c r="E12" s="49"/>
      <c r="F12" s="50"/>
    </row>
    <row r="13" spans="2:6">
      <c r="B13" s="47">
        <v>5</v>
      </c>
      <c r="C13" s="48" t="s">
        <v>33</v>
      </c>
      <c r="D13" s="153" t="s">
        <v>32</v>
      </c>
      <c r="E13" s="49"/>
      <c r="F13" s="50"/>
    </row>
    <row r="14" spans="2:6" ht="13.8">
      <c r="B14" s="47">
        <v>6</v>
      </c>
      <c r="C14" s="48" t="s">
        <v>255</v>
      </c>
      <c r="D14" s="154" t="s">
        <v>256</v>
      </c>
      <c r="E14" s="51"/>
      <c r="F14" s="50"/>
    </row>
    <row r="15" spans="2:6">
      <c r="B15" s="47"/>
      <c r="C15" s="48"/>
      <c r="D15" s="51"/>
      <c r="E15" s="51"/>
      <c r="F15" s="50"/>
    </row>
    <row r="16" spans="2:6">
      <c r="B16" s="47"/>
      <c r="C16" s="48"/>
      <c r="D16" s="51"/>
      <c r="E16" s="51"/>
      <c r="F16" s="50"/>
    </row>
    <row r="17" spans="2:6">
      <c r="B17" s="47"/>
      <c r="C17" s="48"/>
      <c r="D17" s="51"/>
      <c r="E17" s="51"/>
      <c r="F17" s="50"/>
    </row>
    <row r="18" spans="2:6">
      <c r="B18" s="47"/>
      <c r="C18" s="48"/>
      <c r="D18" s="51"/>
      <c r="E18" s="51"/>
      <c r="F18" s="50"/>
    </row>
    <row r="19" spans="2:6">
      <c r="B19" s="47"/>
      <c r="C19" s="48"/>
      <c r="D19" s="51"/>
      <c r="E19" s="51"/>
      <c r="F19" s="50"/>
    </row>
    <row r="20" spans="2:6">
      <c r="B20" s="47"/>
      <c r="C20" s="48"/>
      <c r="D20" s="51"/>
      <c r="E20" s="51"/>
      <c r="F20" s="50"/>
    </row>
    <row r="21" spans="2:6">
      <c r="B21" s="52"/>
      <c r="C21" s="53"/>
      <c r="D21" s="54"/>
      <c r="E21" s="54"/>
      <c r="F21" s="55"/>
    </row>
  </sheetData>
  <mergeCells count="6">
    <mergeCell ref="B5:C5"/>
    <mergeCell ref="D5:F5"/>
    <mergeCell ref="B3:C3"/>
    <mergeCell ref="D3:F3"/>
    <mergeCell ref="B4:C4"/>
    <mergeCell ref="D4:F4"/>
  </mergeCells>
  <phoneticPr fontId="0" type="noConversion"/>
  <hyperlinks>
    <hyperlink ref="D9" location="Module1!B10" display="Module1" xr:uid="{00000000-0004-0000-0100-000000000000}"/>
    <hyperlink ref="D10" location="Module1!B14" display="Module1" xr:uid="{00000000-0004-0000-0100-000001000000}"/>
    <hyperlink ref="D11" location="Module1!B17" display="Module1" xr:uid="{00000000-0004-0000-0100-000002000000}"/>
    <hyperlink ref="D12" location="Module2!B10" display="Module2" xr:uid="{00000000-0004-0000-0100-000003000000}"/>
    <hyperlink ref="D13" location="Module2!B14" display="Module2" xr:uid="{00000000-0004-0000-0100-000004000000}"/>
    <hyperlink ref="D14" location="Module3!A1" display="Module3" xr:uid="{159359AF-5305-441A-98A3-52424397D52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4"/>
  <sheetViews>
    <sheetView zoomScaleNormal="100" workbookViewId="0">
      <pane ySplit="8" topLeftCell="A11" activePane="bottomLeft" state="frozen"/>
      <selection pane="bottomLeft" activeCell="C10" sqref="C10"/>
    </sheetView>
  </sheetViews>
  <sheetFormatPr defaultColWidth="9" defaultRowHeight="13.2"/>
  <cols>
    <col min="1" max="1" width="11.77734375" style="8" customWidth="1"/>
    <col min="2" max="2" width="19.109375" style="8" customWidth="1"/>
    <col min="3" max="3" width="25.6640625" style="8" customWidth="1"/>
    <col min="4" max="4" width="28.44140625" style="8" customWidth="1"/>
    <col min="5" max="5" width="16.88671875" style="8" customWidth="1"/>
    <col min="6" max="6" width="7.109375" style="8" customWidth="1"/>
    <col min="7" max="7" width="9.44140625" style="8" bestFit="1" customWidth="1"/>
    <col min="8" max="8" width="17.6640625" style="8" customWidth="1"/>
    <col min="9" max="9" width="8.21875" style="56" customWidth="1"/>
    <col min="10" max="10" width="0" style="8" hidden="1" customWidth="1"/>
    <col min="11" max="16384" width="9" style="8"/>
  </cols>
  <sheetData>
    <row r="1" spans="1:10" s="62" customFormat="1">
      <c r="A1" s="57"/>
      <c r="B1" s="58"/>
      <c r="C1" s="58"/>
      <c r="D1" s="58"/>
      <c r="E1" s="58"/>
      <c r="F1" s="59"/>
      <c r="G1" s="60"/>
      <c r="H1" s="37"/>
      <c r="I1" s="61"/>
    </row>
    <row r="2" spans="1:10" s="62" customFormat="1" ht="15" customHeight="1">
      <c r="A2" s="63" t="s">
        <v>34</v>
      </c>
      <c r="B2" s="147" t="s">
        <v>35</v>
      </c>
      <c r="C2" s="147"/>
      <c r="D2" s="147"/>
      <c r="E2" s="147"/>
      <c r="F2" s="147"/>
      <c r="G2" s="37"/>
      <c r="H2" s="37"/>
      <c r="I2" s="61"/>
      <c r="J2" s="62" t="s">
        <v>36</v>
      </c>
    </row>
    <row r="3" spans="1:10" s="62" customFormat="1" ht="25.5" customHeight="1">
      <c r="A3" s="64" t="s">
        <v>37</v>
      </c>
      <c r="B3" s="147" t="s">
        <v>38</v>
      </c>
      <c r="C3" s="147"/>
      <c r="D3" s="147"/>
      <c r="E3" s="147"/>
      <c r="F3" s="147"/>
      <c r="G3" s="37"/>
      <c r="H3" s="37"/>
      <c r="I3" s="61"/>
      <c r="J3" s="62" t="s">
        <v>39</v>
      </c>
    </row>
    <row r="4" spans="1:10" s="62" customFormat="1" ht="18" customHeight="1">
      <c r="A4" s="63" t="s">
        <v>40</v>
      </c>
      <c r="B4" s="147" t="s">
        <v>4</v>
      </c>
      <c r="C4" s="147"/>
      <c r="D4" s="147"/>
      <c r="E4" s="147"/>
      <c r="F4" s="147"/>
      <c r="G4" s="37"/>
      <c r="H4" s="37"/>
      <c r="I4" s="61"/>
      <c r="J4" s="65"/>
    </row>
    <row r="5" spans="1:10" s="62" customFormat="1" ht="19.5" customHeight="1">
      <c r="A5" s="66" t="s">
        <v>36</v>
      </c>
      <c r="B5" s="67" t="s">
        <v>39</v>
      </c>
      <c r="C5" s="67" t="s">
        <v>41</v>
      </c>
      <c r="D5" s="68" t="s">
        <v>42</v>
      </c>
      <c r="E5" s="148" t="s">
        <v>43</v>
      </c>
      <c r="F5" s="148"/>
      <c r="G5" s="69"/>
      <c r="H5" s="69"/>
      <c r="I5" s="70"/>
      <c r="J5" s="62" t="s">
        <v>44</v>
      </c>
    </row>
    <row r="6" spans="1:10" s="62" customFormat="1" ht="15" customHeight="1" thickBot="1">
      <c r="A6" s="71">
        <f>COUNTIF(F20:F1012,"Pass")</f>
        <v>36</v>
      </c>
      <c r="B6" s="72">
        <f>COUNTIF(F20:F1012,"Fail")</f>
        <v>0</v>
      </c>
      <c r="C6" s="72">
        <f>E6-D6-B6-A6</f>
        <v>0</v>
      </c>
      <c r="D6" s="73">
        <f>COUNTIF(F$20:F$1012,"N/A")</f>
        <v>0</v>
      </c>
      <c r="E6" s="146">
        <f>COUNTA(A20:A1012)</f>
        <v>36</v>
      </c>
      <c r="F6" s="146"/>
      <c r="G6" s="69"/>
      <c r="H6" s="69"/>
      <c r="I6" s="70"/>
      <c r="J6" s="62" t="s">
        <v>42</v>
      </c>
    </row>
    <row r="7" spans="1:10" s="62" customFormat="1" ht="15" customHeight="1">
      <c r="D7" s="74"/>
      <c r="E7" s="74"/>
      <c r="F7" s="69"/>
      <c r="G7" s="69"/>
      <c r="H7" s="69"/>
      <c r="I7" s="70"/>
    </row>
    <row r="8" spans="1:10" s="62" customFormat="1" ht="25.5" customHeight="1">
      <c r="A8" s="75" t="s">
        <v>45</v>
      </c>
      <c r="B8" s="75" t="s">
        <v>46</v>
      </c>
      <c r="C8" s="75" t="s">
        <v>47</v>
      </c>
      <c r="D8" s="75" t="s">
        <v>48</v>
      </c>
      <c r="E8" s="76" t="s">
        <v>49</v>
      </c>
      <c r="F8" s="76" t="s">
        <v>50</v>
      </c>
      <c r="G8" s="76" t="s">
        <v>51</v>
      </c>
      <c r="H8" s="75" t="s">
        <v>52</v>
      </c>
      <c r="I8" s="77"/>
    </row>
    <row r="9" spans="1:10" s="62" customFormat="1" ht="15.75" customHeight="1">
      <c r="A9" s="78"/>
      <c r="B9" s="78" t="s">
        <v>53</v>
      </c>
      <c r="C9" s="79"/>
      <c r="D9" s="79"/>
      <c r="E9" s="79"/>
      <c r="F9" s="79"/>
      <c r="G9" s="79"/>
      <c r="H9" s="80"/>
      <c r="I9" s="81"/>
    </row>
    <row r="10" spans="1:10" s="85" customFormat="1" ht="66.75" customHeight="1">
      <c r="A10" s="82" t="str">
        <f>IF(OR(B10&lt;&gt;"",D10&lt;&gt;""),"["&amp;TEXT($B$2,"##")&amp;"-"&amp;TEXT(ROW()-10,"##")&amp;"]","")</f>
        <v>[Module1 : Giám hiệu-]</v>
      </c>
      <c r="B10" s="82" t="s">
        <v>54</v>
      </c>
      <c r="C10" s="82" t="s">
        <v>55</v>
      </c>
      <c r="D10" s="86" t="s">
        <v>56</v>
      </c>
      <c r="E10" s="86"/>
      <c r="F10" s="82" t="s">
        <v>36</v>
      </c>
      <c r="G10" s="123">
        <v>45204</v>
      </c>
      <c r="H10" s="89"/>
      <c r="I10" s="84"/>
    </row>
    <row r="11" spans="1:10" s="85" customFormat="1" ht="65.25" customHeight="1">
      <c r="A11" s="82" t="str">
        <f>IF(OR(B12&lt;&gt;"",D12&lt;&gt;""),"["&amp;TEXT($B$2,"##")&amp;"-"&amp;TEXT(ROW()-10,"##")&amp;"]","")</f>
        <v>[Module1 : Giám hiệu-1]</v>
      </c>
      <c r="B11" s="82" t="s">
        <v>57</v>
      </c>
      <c r="C11" s="82" t="s">
        <v>58</v>
      </c>
      <c r="D11" s="86" t="s">
        <v>59</v>
      </c>
      <c r="E11" s="86"/>
      <c r="F11" s="127" t="s">
        <v>36</v>
      </c>
      <c r="G11" s="123">
        <v>45204</v>
      </c>
      <c r="H11" s="89"/>
      <c r="I11" s="84"/>
    </row>
    <row r="12" spans="1:10" ht="133.5" customHeight="1">
      <c r="A12" s="82" t="str">
        <f>IF(OR(B12&lt;&gt;"",D12&lt;&gt;""),"["&amp;TEXT($B$2,"##")&amp;"-"&amp;TEXT(ROW()-10,"##")&amp;"]","")</f>
        <v>[Module1 : Giám hiệu-2]</v>
      </c>
      <c r="B12" s="82" t="s">
        <v>60</v>
      </c>
      <c r="C12" s="82" t="s">
        <v>61</v>
      </c>
      <c r="D12" s="86" t="s">
        <v>62</v>
      </c>
      <c r="E12" s="86"/>
      <c r="F12" s="127" t="s">
        <v>36</v>
      </c>
      <c r="G12" s="123">
        <v>45204</v>
      </c>
      <c r="H12" s="89"/>
      <c r="I12" s="84"/>
    </row>
    <row r="13" spans="1:10" ht="66">
      <c r="A13" s="82" t="str">
        <f>IF(OR(B12&lt;&gt;"",D12&lt;&gt;""),"["&amp;TEXT($B$2,"##")&amp;"-"&amp;TEXT(ROW()-10,"##")&amp;"]","")</f>
        <v>[Module1 : Giám hiệu-3]</v>
      </c>
      <c r="B13" s="82" t="s">
        <v>63</v>
      </c>
      <c r="C13" s="82" t="s">
        <v>64</v>
      </c>
      <c r="D13" s="86" t="s">
        <v>65</v>
      </c>
      <c r="E13" s="86"/>
      <c r="F13" s="127" t="s">
        <v>36</v>
      </c>
      <c r="G13" s="123">
        <v>45204</v>
      </c>
      <c r="H13" s="89"/>
      <c r="I13" s="84"/>
    </row>
    <row r="14" spans="1:10" ht="69" customHeight="1">
      <c r="A14" s="82" t="str">
        <f>IF(OR(B12&lt;&gt;"",D12&lt;&gt;""),"["&amp;TEXT($B$2,"##")&amp;"-"&amp;TEXT(ROW()-10,"##")&amp;"]","")</f>
        <v>[Module1 : Giám hiệu-4]</v>
      </c>
      <c r="B14" s="82" t="s">
        <v>66</v>
      </c>
      <c r="C14" s="82" t="s">
        <v>67</v>
      </c>
      <c r="D14" s="86" t="s">
        <v>68</v>
      </c>
      <c r="E14" s="86"/>
      <c r="F14" s="127" t="s">
        <v>36</v>
      </c>
      <c r="G14" s="123">
        <v>45204</v>
      </c>
      <c r="H14" s="89"/>
      <c r="I14" s="84"/>
    </row>
    <row r="15" spans="1:10" s="62" customFormat="1" ht="93" customHeight="1">
      <c r="A15" s="82" t="str">
        <f>IF(OR(B12&lt;&gt;"",D12&lt;&gt;""),"["&amp;TEXT($B$2,"##")&amp;"-"&amp;TEXT(ROW()-10,"##")&amp;"]","")</f>
        <v>[Module1 : Giám hiệu-5]</v>
      </c>
      <c r="B15" s="82" t="s">
        <v>69</v>
      </c>
      <c r="C15" s="82" t="s">
        <v>70</v>
      </c>
      <c r="D15" s="86" t="s">
        <v>71</v>
      </c>
      <c r="E15" s="86"/>
      <c r="F15" s="127" t="s">
        <v>36</v>
      </c>
      <c r="G15" s="123">
        <v>45204</v>
      </c>
      <c r="H15" s="89"/>
      <c r="I15" s="81"/>
    </row>
    <row r="16" spans="1:10" ht="106.5" customHeight="1">
      <c r="A16" s="82" t="str">
        <f>IF(OR(B12&lt;&gt;"",D12&lt;&gt;""),"["&amp;TEXT($B$2,"##")&amp;"-"&amp;TEXT(ROW()-10,"##")&amp;"]","")</f>
        <v>[Module1 : Giám hiệu-6]</v>
      </c>
      <c r="B16" s="82" t="s">
        <v>72</v>
      </c>
      <c r="C16" s="82" t="s">
        <v>73</v>
      </c>
      <c r="D16" s="86" t="s">
        <v>74</v>
      </c>
      <c r="E16" s="86"/>
      <c r="F16" s="127" t="s">
        <v>36</v>
      </c>
      <c r="G16" s="123">
        <v>45204</v>
      </c>
      <c r="H16" s="89"/>
      <c r="I16" s="84"/>
    </row>
    <row r="17" spans="1:9" ht="121.5" customHeight="1">
      <c r="A17" s="82" t="str">
        <f>IF(OR(B12&lt;&gt;"",D12&lt;&gt;""),"["&amp;TEXT($B$2,"##")&amp;"-"&amp;TEXT(ROW()-10,"##")&amp;"]","")</f>
        <v>[Module1 : Giám hiệu-7]</v>
      </c>
      <c r="B17" s="82" t="s">
        <v>75</v>
      </c>
      <c r="C17" s="82" t="s">
        <v>76</v>
      </c>
      <c r="D17" s="86" t="s">
        <v>77</v>
      </c>
      <c r="E17" s="86"/>
      <c r="F17" s="127" t="s">
        <v>36</v>
      </c>
      <c r="G17" s="123">
        <v>45204</v>
      </c>
      <c r="H17" s="89"/>
      <c r="I17" s="84"/>
    </row>
    <row r="18" spans="1:9" ht="135" customHeight="1">
      <c r="A18" s="82" t="str">
        <f>IF(OR(B12&lt;&gt;"",D12&lt;&gt;""),"["&amp;TEXT($B$2,"##")&amp;"-"&amp;TEXT(ROW()-10,"##")&amp;"]","")</f>
        <v>[Module1 : Giám hiệu-8]</v>
      </c>
      <c r="B18" s="82" t="s">
        <v>78</v>
      </c>
      <c r="C18" s="82" t="s">
        <v>79</v>
      </c>
      <c r="D18" s="86" t="s">
        <v>80</v>
      </c>
      <c r="E18" s="86"/>
      <c r="F18" s="127" t="s">
        <v>36</v>
      </c>
      <c r="G18" s="123">
        <v>45204</v>
      </c>
      <c r="H18" s="89"/>
      <c r="I18" s="84"/>
    </row>
    <row r="19" spans="1:9" ht="18" customHeight="1">
      <c r="A19" s="78"/>
      <c r="B19" s="78" t="s">
        <v>81</v>
      </c>
      <c r="C19" s="79"/>
      <c r="D19" s="79"/>
      <c r="E19" s="79"/>
      <c r="F19" s="79"/>
      <c r="G19" s="79"/>
      <c r="H19" s="80"/>
      <c r="I19" s="84"/>
    </row>
    <row r="20" spans="1:9" s="62" customFormat="1" ht="116.25" customHeight="1">
      <c r="A20" s="82" t="str">
        <f>IF(OR(B20&lt;&gt;"",D20&lt;&gt;""),"["&amp;TEXT($B$2,"##")&amp;"-"&amp;TEXT(ROW()-10,"##")&amp;"]","")</f>
        <v>[Module1 : Giám hiệu-10]</v>
      </c>
      <c r="B20" s="117" t="s">
        <v>82</v>
      </c>
      <c r="C20" s="82" t="s">
        <v>83</v>
      </c>
      <c r="D20" s="119" t="s">
        <v>84</v>
      </c>
      <c r="E20" s="118" t="s">
        <v>85</v>
      </c>
      <c r="F20" s="82" t="s">
        <v>36</v>
      </c>
      <c r="G20" s="123">
        <v>45204</v>
      </c>
      <c r="H20" s="83"/>
      <c r="I20" s="81"/>
    </row>
    <row r="21" spans="1:9" ht="171" customHeight="1">
      <c r="A21" s="82" t="str">
        <f>IF(OR(B21&lt;&gt;"",D21&lt;&gt;""),"["&amp;TEXT($B$2,"##")&amp;"-"&amp;TEXT(ROW()-10,"##")&amp;"]","")</f>
        <v>[Module1 : Giám hiệu-11]</v>
      </c>
      <c r="B21" s="117" t="s">
        <v>86</v>
      </c>
      <c r="C21" s="82" t="s">
        <v>87</v>
      </c>
      <c r="D21" s="119" t="s">
        <v>88</v>
      </c>
      <c r="E21" s="118"/>
      <c r="F21" s="82" t="s">
        <v>36</v>
      </c>
      <c r="G21" s="123">
        <v>45204</v>
      </c>
      <c r="H21" s="83"/>
      <c r="I21" s="84"/>
    </row>
    <row r="22" spans="1:9" ht="225.75" customHeight="1">
      <c r="A22" s="82" t="str">
        <f>IF(OR(B22&lt;&gt;"",D22&lt;&gt;""),"["&amp;TEXT($B$2,"##")&amp;"-"&amp;TEXT(ROW()-10,"##")&amp;"]","")</f>
        <v>[Module1 : Giám hiệu-12]</v>
      </c>
      <c r="B22" s="82" t="s">
        <v>89</v>
      </c>
      <c r="C22" s="82" t="s">
        <v>90</v>
      </c>
      <c r="D22" s="86" t="s">
        <v>91</v>
      </c>
      <c r="E22" s="86"/>
      <c r="F22" s="82" t="s">
        <v>36</v>
      </c>
      <c r="G22" s="123">
        <v>45204</v>
      </c>
      <c r="H22" s="83"/>
      <c r="I22" s="84"/>
    </row>
    <row r="23" spans="1:9" ht="121.5" customHeight="1">
      <c r="A23" s="82" t="str">
        <f>IF(OR(B23&lt;&gt;"",D23&lt;&gt;""),"["&amp;TEXT($B$2,"##")&amp;"-"&amp;TEXT(ROW()-10,"##")&amp;"]","")</f>
        <v>[Module1 : Giám hiệu-13]</v>
      </c>
      <c r="B23" s="82" t="s">
        <v>92</v>
      </c>
      <c r="C23" s="82" t="s">
        <v>93</v>
      </c>
      <c r="D23" s="86" t="s">
        <v>94</v>
      </c>
      <c r="E23" s="86"/>
      <c r="F23" s="82" t="s">
        <v>36</v>
      </c>
      <c r="G23" s="123">
        <v>45204</v>
      </c>
      <c r="H23" s="83"/>
    </row>
    <row r="24" spans="1:9" ht="131.25" customHeight="1">
      <c r="A24" s="82" t="str">
        <f t="shared" ref="A24" si="0">IF(OR(B24&lt;&gt;"",D24&lt;&gt;""),"["&amp;TEXT($B$2,"##")&amp;"-"&amp;TEXT(ROW()-10,"##")&amp;"]","")</f>
        <v>[Module1 : Giám hiệu-14]</v>
      </c>
      <c r="B24" s="82" t="s">
        <v>95</v>
      </c>
      <c r="C24" s="82" t="s">
        <v>96</v>
      </c>
      <c r="D24" s="86" t="s">
        <v>97</v>
      </c>
      <c r="E24" s="86"/>
      <c r="F24" s="82" t="s">
        <v>36</v>
      </c>
      <c r="G24" s="123">
        <v>45204</v>
      </c>
      <c r="H24" s="83"/>
    </row>
    <row r="25" spans="1:9">
      <c r="A25" s="79"/>
      <c r="B25" s="78" t="s">
        <v>98</v>
      </c>
      <c r="C25" s="79"/>
      <c r="D25" s="79"/>
      <c r="E25" s="79"/>
      <c r="F25" s="79"/>
      <c r="G25" s="79"/>
      <c r="H25" s="80"/>
    </row>
    <row r="26" spans="1:9" ht="108" customHeight="1">
      <c r="A26" s="82" t="str">
        <f>IF(OR(B26&lt;&gt;"",D26&lt;&gt;""),"["&amp;TEXT($B$2,"##")&amp;"-"&amp;TEXT(ROW()-11,"##")&amp;"]","")</f>
        <v>[Module1 : Giám hiệu-15]</v>
      </c>
      <c r="B26" s="120" t="s">
        <v>99</v>
      </c>
      <c r="C26" s="122" t="s">
        <v>100</v>
      </c>
      <c r="D26" s="82" t="s">
        <v>101</v>
      </c>
      <c r="E26" s="82"/>
      <c r="F26" s="82" t="s">
        <v>36</v>
      </c>
      <c r="G26" s="123">
        <v>45204</v>
      </c>
      <c r="H26" s="83"/>
    </row>
    <row r="27" spans="1:9" ht="105.75" customHeight="1">
      <c r="A27" s="82" t="str">
        <f>IF(OR(B27&lt;&gt;"",D27&lt;&gt;""),"["&amp;TEXT($B$2,"##")&amp;"-"&amp;TEXT(ROW()-11,"##")&amp;"]","")</f>
        <v>[Module1 : Giám hiệu-16]</v>
      </c>
      <c r="B27" s="82" t="s">
        <v>102</v>
      </c>
      <c r="C27" s="121" t="s">
        <v>103</v>
      </c>
      <c r="D27" s="82" t="s">
        <v>104</v>
      </c>
      <c r="E27" s="82"/>
      <c r="F27" s="82" t="s">
        <v>36</v>
      </c>
      <c r="G27" s="123">
        <v>45204</v>
      </c>
      <c r="H27" s="83"/>
    </row>
    <row r="28" spans="1:9" ht="80.25" customHeight="1">
      <c r="A28" s="82" t="str">
        <f>IF(OR(B28&lt;&gt;"",D28&lt;&gt;""),"["&amp;TEXT($B$2,"##")&amp;"-"&amp;TEXT(ROW()-11,"##")&amp;"]","")</f>
        <v>[Module1 : Giám hiệu-17]</v>
      </c>
      <c r="B28" s="82" t="s">
        <v>105</v>
      </c>
      <c r="C28" s="121" t="s">
        <v>106</v>
      </c>
      <c r="D28" s="82" t="s">
        <v>107</v>
      </c>
      <c r="E28" s="82"/>
      <c r="F28" s="82" t="s">
        <v>36</v>
      </c>
      <c r="G28" s="123">
        <v>45204</v>
      </c>
      <c r="H28" s="83"/>
    </row>
    <row r="29" spans="1:9" ht="96" customHeight="1">
      <c r="A29" s="82" t="str">
        <f>IF(OR(B28&lt;&gt;"",D28&lt;&gt;""),"["&amp;TEXT($B$2,"##")&amp;"-"&amp;TEXT(ROW()-11,"##")&amp;"]","")</f>
        <v>[Module1 : Giám hiệu-18]</v>
      </c>
      <c r="B29" s="82" t="s">
        <v>108</v>
      </c>
      <c r="C29" s="121" t="s">
        <v>109</v>
      </c>
      <c r="D29" s="82" t="s">
        <v>110</v>
      </c>
      <c r="E29" s="82"/>
      <c r="F29" s="82" t="s">
        <v>36</v>
      </c>
      <c r="G29" s="123">
        <v>45204</v>
      </c>
      <c r="H29" s="83"/>
    </row>
    <row r="30" spans="1:9">
      <c r="A30" s="78"/>
      <c r="B30" s="78" t="s">
        <v>111</v>
      </c>
      <c r="C30" s="79"/>
      <c r="D30" s="79"/>
      <c r="E30" s="79"/>
      <c r="F30" s="79"/>
      <c r="G30" s="79"/>
      <c r="H30" s="80"/>
    </row>
    <row r="31" spans="1:9" ht="55.5" customHeight="1">
      <c r="A31" s="82" t="str">
        <f>IF(OR(B31&lt;&gt;"",D31&lt;&gt;""),"["&amp;TEXT($B$2,"##")&amp;"-"&amp;TEXT(ROW()-12,"##")&amp;"]","")</f>
        <v>[Module1 : Giám hiệu-19]</v>
      </c>
      <c r="B31" s="82" t="s">
        <v>112</v>
      </c>
      <c r="C31" s="82" t="s">
        <v>113</v>
      </c>
      <c r="D31" s="82" t="s">
        <v>114</v>
      </c>
      <c r="E31" s="82"/>
      <c r="F31" s="82" t="s">
        <v>36</v>
      </c>
      <c r="G31" s="123">
        <v>45204</v>
      </c>
      <c r="H31" s="83"/>
    </row>
    <row r="32" spans="1:9" ht="152.25" customHeight="1">
      <c r="A32" s="82" t="str">
        <f>IF(OR(B32&lt;&gt;"",D32&lt;&gt;""),"["&amp;TEXT($B$2,"##")&amp;"-"&amp;TEXT(ROW()-12,"##")&amp;"]","")</f>
        <v>[Module1 : Giám hiệu-20]</v>
      </c>
      <c r="B32" s="82" t="s">
        <v>115</v>
      </c>
      <c r="C32" s="82" t="s">
        <v>116</v>
      </c>
      <c r="D32" s="82" t="s">
        <v>117</v>
      </c>
      <c r="E32" s="82"/>
      <c r="F32" s="82" t="s">
        <v>36</v>
      </c>
      <c r="G32" s="123">
        <v>45204</v>
      </c>
      <c r="H32" s="83"/>
    </row>
    <row r="33" spans="1:8">
      <c r="A33" s="78"/>
      <c r="B33" s="78" t="s">
        <v>118</v>
      </c>
      <c r="C33" s="79"/>
      <c r="D33" s="79"/>
      <c r="E33" s="79"/>
      <c r="F33" s="79"/>
      <c r="G33" s="79"/>
      <c r="H33" s="80"/>
    </row>
    <row r="34" spans="1:8" ht="39.6">
      <c r="A34" s="82" t="str">
        <f>IF(OR(B34&lt;&gt;"",D34&lt;&gt;""),"["&amp;TEXT($B$2,"##")&amp;"-"&amp;TEXT(ROW()-12,"##")&amp;"]","")</f>
        <v>[Module1 : Giám hiệu-22]</v>
      </c>
      <c r="B34" s="82" t="s">
        <v>119</v>
      </c>
      <c r="C34" s="82" t="s">
        <v>120</v>
      </c>
      <c r="D34" s="82" t="s">
        <v>121</v>
      </c>
      <c r="E34" s="82"/>
      <c r="F34" s="82" t="s">
        <v>36</v>
      </c>
      <c r="G34" s="123">
        <v>45204</v>
      </c>
      <c r="H34" s="83"/>
    </row>
    <row r="35" spans="1:8" ht="157.5" customHeight="1">
      <c r="A35" s="82" t="str">
        <f>IF(OR(B35&lt;&gt;"",D35&lt;&gt;""),"["&amp;TEXT($B$2,"##")&amp;"-"&amp;TEXT(ROW()-12,"##")&amp;"]","")</f>
        <v>[Module1 : Giám hiệu-23]</v>
      </c>
      <c r="B35" s="82" t="s">
        <v>122</v>
      </c>
      <c r="C35" s="82" t="s">
        <v>123</v>
      </c>
      <c r="D35" s="82" t="s">
        <v>124</v>
      </c>
      <c r="E35" s="82"/>
      <c r="F35" s="82" t="s">
        <v>36</v>
      </c>
      <c r="G35" s="123">
        <v>45204</v>
      </c>
      <c r="H35" s="83"/>
    </row>
    <row r="36" spans="1:8" ht="95.25" customHeight="1">
      <c r="A36" s="82" t="str">
        <f>IF(OR(B36&lt;&gt;"",D36&lt;&gt;""),"["&amp;TEXT($B$2,"##")&amp;"-"&amp;TEXT(ROW()-12,"##")&amp;"]","")</f>
        <v>[Module1 : Giám hiệu-24]</v>
      </c>
      <c r="B36" s="82" t="s">
        <v>125</v>
      </c>
      <c r="C36" s="82" t="s">
        <v>126</v>
      </c>
      <c r="D36" s="82" t="s">
        <v>127</v>
      </c>
      <c r="E36" s="82"/>
      <c r="F36" s="82" t="s">
        <v>36</v>
      </c>
      <c r="G36" s="123">
        <v>45204</v>
      </c>
      <c r="H36" s="83"/>
    </row>
    <row r="37" spans="1:8" ht="66">
      <c r="A37" s="82" t="str">
        <f>IF(OR(B37&lt;&gt;"",D37&lt;&gt;""),"["&amp;TEXT($B$2,"##")&amp;"-"&amp;TEXT(ROW()-12,"##")&amp;"]","")</f>
        <v>[Module1 : Giám hiệu-25]</v>
      </c>
      <c r="B37" s="82" t="s">
        <v>128</v>
      </c>
      <c r="C37" s="82" t="s">
        <v>129</v>
      </c>
      <c r="D37" s="82" t="s">
        <v>130</v>
      </c>
      <c r="E37" s="82"/>
      <c r="F37" s="82" t="s">
        <v>36</v>
      </c>
      <c r="G37" s="123">
        <v>45204</v>
      </c>
      <c r="H37" s="83"/>
    </row>
    <row r="38" spans="1:8">
      <c r="A38" s="78"/>
      <c r="B38" s="78" t="s">
        <v>131</v>
      </c>
      <c r="C38" s="79"/>
      <c r="D38" s="79"/>
      <c r="E38" s="79"/>
      <c r="F38" s="79"/>
      <c r="G38" s="79"/>
      <c r="H38" s="80"/>
    </row>
    <row r="39" spans="1:8" ht="79.5" customHeight="1">
      <c r="A39" s="82" t="str">
        <f>IF(OR(B39&lt;&gt;"",D39&lt;&gt;""),"["&amp;TEXT($B$2,"##")&amp;"-"&amp;TEXT(ROW()-12,"##")&amp;"]","")</f>
        <v>[Module1 : Giám hiệu-27]</v>
      </c>
      <c r="B39" s="82" t="s">
        <v>132</v>
      </c>
      <c r="C39" s="82" t="s">
        <v>133</v>
      </c>
      <c r="D39" s="82" t="s">
        <v>134</v>
      </c>
      <c r="E39" s="82"/>
      <c r="F39" s="82" t="s">
        <v>36</v>
      </c>
      <c r="G39" s="123">
        <v>45204</v>
      </c>
      <c r="H39" s="83"/>
    </row>
    <row r="40" spans="1:8" ht="198">
      <c r="A40" s="82" t="str">
        <f>IF(OR(B40&lt;&gt;"",D40&lt;&gt;""),"["&amp;TEXT($B$2,"##")&amp;"-"&amp;TEXT(ROW()-12,"##")&amp;"]","")</f>
        <v>[Module1 : Giám hiệu-28]</v>
      </c>
      <c r="B40" s="82" t="s">
        <v>135</v>
      </c>
      <c r="C40" s="82" t="s">
        <v>136</v>
      </c>
      <c r="D40" s="82" t="s">
        <v>137</v>
      </c>
      <c r="E40" s="82"/>
      <c r="F40" s="82" t="s">
        <v>36</v>
      </c>
      <c r="G40" s="123">
        <v>45204</v>
      </c>
      <c r="H40" s="83"/>
    </row>
    <row r="41" spans="1:8" ht="123.75" customHeight="1">
      <c r="A41" s="82" t="str">
        <f>IF(OR(B41&lt;&gt;"",D41&lt;&gt;""),"["&amp;TEXT($B$2,"##")&amp;"-"&amp;TEXT(ROW()-12,"##")&amp;"]","")</f>
        <v>[Module1 : Giám hiệu-29]</v>
      </c>
      <c r="B41" s="82" t="s">
        <v>138</v>
      </c>
      <c r="C41" s="82" t="s">
        <v>139</v>
      </c>
      <c r="D41" s="82" t="s">
        <v>140</v>
      </c>
      <c r="E41" s="82"/>
      <c r="F41" s="82" t="s">
        <v>36</v>
      </c>
      <c r="G41" s="123">
        <v>45204</v>
      </c>
      <c r="H41" s="83"/>
    </row>
    <row r="42" spans="1:8" ht="212.25" customHeight="1">
      <c r="A42" s="82" t="str">
        <f>IF(OR(B42&lt;&gt;"",D42&lt;&gt;""),"["&amp;TEXT($B$2,"##")&amp;"-"&amp;TEXT(ROW()-12,"##")&amp;"]","")</f>
        <v>[Module1 : Giám hiệu-30]</v>
      </c>
      <c r="B42" s="82" t="s">
        <v>141</v>
      </c>
      <c r="C42" s="82" t="s">
        <v>142</v>
      </c>
      <c r="D42" s="82" t="s">
        <v>143</v>
      </c>
      <c r="E42" s="82"/>
      <c r="F42" s="82" t="s">
        <v>36</v>
      </c>
      <c r="G42" s="123">
        <v>45204</v>
      </c>
      <c r="H42" s="83"/>
    </row>
    <row r="43" spans="1:8" ht="132">
      <c r="A43" s="82" t="str">
        <f>IF(OR(B43&lt;&gt;"",D43&lt;&gt;""),"["&amp;TEXT($B$2,"##")&amp;"-"&amp;TEXT(ROW()-12,"##")&amp;"]","")</f>
        <v>[Module1 : Giám hiệu-31]</v>
      </c>
      <c r="B43" s="82" t="s">
        <v>144</v>
      </c>
      <c r="C43" s="82" t="s">
        <v>145</v>
      </c>
      <c r="D43" s="82" t="s">
        <v>146</v>
      </c>
      <c r="E43" s="82"/>
      <c r="F43" s="82" t="s">
        <v>36</v>
      </c>
      <c r="G43" s="123">
        <v>45204</v>
      </c>
      <c r="H43" s="83"/>
    </row>
    <row r="44" spans="1:8">
      <c r="A44" s="78"/>
      <c r="B44" s="78" t="s">
        <v>147</v>
      </c>
      <c r="C44" s="79"/>
      <c r="D44" s="79"/>
      <c r="E44" s="79"/>
      <c r="F44" s="79"/>
      <c r="G44" s="79"/>
      <c r="H44" s="80"/>
    </row>
    <row r="45" spans="1:8" ht="105.6">
      <c r="A45" s="82" t="str">
        <f>IF(OR(B45&lt;&gt;"",D45&lt;&gt;""),"["&amp;TEXT($B$2,"##")&amp;"-"&amp;TEXT(ROW()-11,"##")&amp;"]","")</f>
        <v>[Module1 : Giám hiệu-34]</v>
      </c>
      <c r="B45" s="82" t="s">
        <v>148</v>
      </c>
      <c r="C45" s="82" t="s">
        <v>149</v>
      </c>
      <c r="D45" s="82" t="s">
        <v>150</v>
      </c>
      <c r="E45" s="82"/>
      <c r="F45" s="82" t="s">
        <v>36</v>
      </c>
      <c r="G45" s="123">
        <v>45204</v>
      </c>
      <c r="H45" s="89"/>
    </row>
    <row r="46" spans="1:8" ht="81.75" customHeight="1">
      <c r="A46" s="82" t="str">
        <f>IF(OR(B46&lt;&gt;"",D46&lt;&gt;""),"["&amp;TEXT($B$2,"##")&amp;"-"&amp;TEXT(ROW()-11,"##")&amp;"]","")</f>
        <v>[Module1 : Giám hiệu-35]</v>
      </c>
      <c r="B46" s="82" t="s">
        <v>151</v>
      </c>
      <c r="C46" s="82" t="s">
        <v>152</v>
      </c>
      <c r="D46" s="82" t="s">
        <v>153</v>
      </c>
      <c r="E46" s="82"/>
      <c r="F46" s="82" t="s">
        <v>36</v>
      </c>
      <c r="G46" s="123">
        <v>45204</v>
      </c>
      <c r="H46" s="89"/>
    </row>
    <row r="47" spans="1:8" ht="84" customHeight="1">
      <c r="A47" s="82" t="str">
        <f>IF(OR(B47&lt;&gt;"",D47&lt;&gt;""),"["&amp;TEXT($B$2,"##")&amp;"-"&amp;TEXT(ROW()-11,"##")&amp;"]","")</f>
        <v>[Module1 : Giám hiệu-36]</v>
      </c>
      <c r="B47" s="82" t="s">
        <v>154</v>
      </c>
      <c r="C47" s="82" t="s">
        <v>155</v>
      </c>
      <c r="D47" s="82" t="s">
        <v>156</v>
      </c>
      <c r="E47" s="82"/>
      <c r="F47" s="82" t="s">
        <v>36</v>
      </c>
      <c r="G47" s="123">
        <v>45204</v>
      </c>
      <c r="H47" s="89"/>
    </row>
    <row r="48" spans="1:8">
      <c r="A48" s="78"/>
      <c r="B48" s="78" t="s">
        <v>157</v>
      </c>
      <c r="C48" s="79"/>
      <c r="D48" s="79"/>
      <c r="E48" s="79"/>
      <c r="F48" s="79"/>
      <c r="G48" s="79"/>
      <c r="H48" s="80"/>
    </row>
    <row r="49" spans="1:8" ht="108.75" customHeight="1">
      <c r="A49" s="82" t="str">
        <f>IF(OR(B49&lt;&gt;"",D49&lt;&gt;""),"["&amp;TEXT($B$2,"##")&amp;"-"&amp;TEXT(ROW()-11,"##")&amp;"]","")</f>
        <v>[Module1 : Giám hiệu-38]</v>
      </c>
      <c r="B49" s="82" t="s">
        <v>158</v>
      </c>
      <c r="C49" s="82" t="s">
        <v>159</v>
      </c>
      <c r="D49" s="82" t="s">
        <v>160</v>
      </c>
      <c r="E49" s="82"/>
      <c r="F49" s="82" t="s">
        <v>36</v>
      </c>
      <c r="G49" s="123">
        <v>45204</v>
      </c>
      <c r="H49" s="89"/>
    </row>
    <row r="50" spans="1:8" ht="19.95" customHeight="1">
      <c r="A50" s="78"/>
      <c r="B50" s="78" t="s">
        <v>161</v>
      </c>
      <c r="C50" s="79"/>
      <c r="D50" s="79"/>
      <c r="E50" s="79"/>
      <c r="F50" s="79"/>
      <c r="G50" s="79"/>
      <c r="H50" s="80"/>
    </row>
    <row r="51" spans="1:8" ht="105.6">
      <c r="A51" s="82" t="str">
        <f>IF(OR(B51&lt;&gt;"",D51&lt;&gt;""),"["&amp;TEXT($B$2,"##")&amp;"-"&amp;TEXT(ROW()-11,"##")&amp;"]","")</f>
        <v>[Module1 : Giám hiệu-40]</v>
      </c>
      <c r="B51" s="82" t="s">
        <v>162</v>
      </c>
      <c r="C51" s="82" t="s">
        <v>163</v>
      </c>
      <c r="D51" s="82" t="s">
        <v>164</v>
      </c>
      <c r="E51" s="82"/>
      <c r="F51" s="82" t="s">
        <v>36</v>
      </c>
      <c r="G51" s="123">
        <v>45204</v>
      </c>
      <c r="H51" s="89"/>
    </row>
    <row r="52" spans="1:8" ht="171.6">
      <c r="A52" s="82" t="str">
        <f>IF(OR(B52&lt;&gt;"",D52&lt;&gt;""),"["&amp;TEXT($B$2,"##")&amp;"-"&amp;TEXT(ROW()-11,"##")&amp;"]","")</f>
        <v>[Module1 : Giám hiệu-41]</v>
      </c>
      <c r="B52" s="82" t="s">
        <v>165</v>
      </c>
      <c r="C52" s="82" t="s">
        <v>166</v>
      </c>
      <c r="D52" s="82" t="s">
        <v>167</v>
      </c>
      <c r="E52" s="82"/>
      <c r="F52" s="82" t="s">
        <v>36</v>
      </c>
      <c r="G52" s="123">
        <v>45204</v>
      </c>
      <c r="H52" s="89"/>
    </row>
    <row r="53" spans="1:8" ht="118.8">
      <c r="A53" s="82" t="str">
        <f>IF(OR(B52&lt;&gt;"",D52&lt;&gt;""),"["&amp;TEXT($B$2,"##")&amp;"-"&amp;TEXT(ROW()-11,"##")&amp;"]","")</f>
        <v>[Module1 : Giám hiệu-42]</v>
      </c>
      <c r="B53" s="82" t="s">
        <v>168</v>
      </c>
      <c r="C53" s="82" t="s">
        <v>169</v>
      </c>
      <c r="D53" s="82" t="s">
        <v>170</v>
      </c>
      <c r="E53" s="82"/>
      <c r="F53" s="82" t="s">
        <v>36</v>
      </c>
      <c r="G53" s="123">
        <v>45204</v>
      </c>
      <c r="H53" s="89"/>
    </row>
    <row r="54" spans="1:8" ht="132">
      <c r="A54" s="82" t="str">
        <f>IF(OR(B54&lt;&gt;"",D54&lt;&gt;""),"["&amp;TEXT($B$2,"##")&amp;"-"&amp;TEXT(ROW()-11,"##")&amp;"]","")</f>
        <v>[Module1 : Giám hiệu-43]</v>
      </c>
      <c r="B54" s="82" t="s">
        <v>171</v>
      </c>
      <c r="C54" s="82" t="s">
        <v>172</v>
      </c>
      <c r="D54" s="82" t="s">
        <v>173</v>
      </c>
      <c r="E54" s="82"/>
      <c r="F54" s="82" t="s">
        <v>36</v>
      </c>
      <c r="G54" s="123">
        <v>45204</v>
      </c>
      <c r="H54" s="89"/>
    </row>
    <row r="55" spans="1:8" ht="171.6">
      <c r="A55" s="82" t="str">
        <f>IF(OR(B55&lt;&gt;"",D55&lt;&gt;""),"["&amp;TEXT($B$2,"##")&amp;"-"&amp;TEXT(ROW()-11,"##")&amp;"]","")</f>
        <v>[Module1 : Giám hiệu-44]</v>
      </c>
      <c r="B55" s="82" t="s">
        <v>174</v>
      </c>
      <c r="C55" s="82" t="s">
        <v>175</v>
      </c>
      <c r="D55" s="82" t="s">
        <v>176</v>
      </c>
      <c r="E55" s="82"/>
      <c r="F55" s="82" t="s">
        <v>36</v>
      </c>
      <c r="G55" s="123">
        <v>45204</v>
      </c>
      <c r="H55" s="89"/>
    </row>
    <row r="56" spans="1:8" ht="19.2" customHeight="1">
      <c r="A56" s="78"/>
      <c r="B56" s="78" t="s">
        <v>177</v>
      </c>
      <c r="C56" s="79"/>
      <c r="D56" s="79"/>
      <c r="E56" s="79"/>
      <c r="F56" s="79"/>
      <c r="G56" s="79"/>
      <c r="H56" s="80"/>
    </row>
    <row r="57" spans="1:8" ht="92.4">
      <c r="A57" s="82" t="str">
        <f>IF(OR(B57&lt;&gt;"",D57&lt;&gt;""),"["&amp;TEXT($B$2,"##")&amp;"-"&amp;TEXT(ROW()-11,"##")&amp;"]","")</f>
        <v>[Module1 : Giám hiệu-46]</v>
      </c>
      <c r="B57" s="82" t="s">
        <v>178</v>
      </c>
      <c r="C57" s="82" t="s">
        <v>179</v>
      </c>
      <c r="D57" s="82" t="s">
        <v>180</v>
      </c>
      <c r="E57" s="82"/>
      <c r="F57" s="82" t="s">
        <v>36</v>
      </c>
      <c r="G57" s="123">
        <v>45204</v>
      </c>
      <c r="H57" s="89"/>
    </row>
    <row r="58" spans="1:8" ht="66">
      <c r="A58" s="82" t="str">
        <f>IF(OR(B58&lt;&gt;"",D58&lt;&gt;""),"["&amp;TEXT($B$2,"##")&amp;"-"&amp;TEXT(ROW()-11,"##")&amp;"]","")</f>
        <v>[Module1 : Giám hiệu-47]</v>
      </c>
      <c r="B58" s="82" t="s">
        <v>181</v>
      </c>
      <c r="C58" s="82" t="s">
        <v>182</v>
      </c>
      <c r="D58" s="82" t="s">
        <v>183</v>
      </c>
      <c r="E58" s="82"/>
      <c r="F58" s="82" t="s">
        <v>36</v>
      </c>
      <c r="G58" s="123">
        <v>45204</v>
      </c>
      <c r="H58" s="89"/>
    </row>
    <row r="59" spans="1:8" ht="105.6">
      <c r="A59" s="82" t="str">
        <f>IF(OR(B58&lt;&gt;"",D58&lt;&gt;""),"["&amp;TEXT($B$2,"##")&amp;"-"&amp;TEXT(ROW()-11,"##")&amp;"]","")</f>
        <v>[Module1 : Giám hiệu-48]</v>
      </c>
      <c r="B59" s="82" t="s">
        <v>184</v>
      </c>
      <c r="C59" s="82" t="s">
        <v>185</v>
      </c>
      <c r="D59" s="82" t="s">
        <v>186</v>
      </c>
      <c r="E59" s="82"/>
      <c r="F59" s="82" t="s">
        <v>36</v>
      </c>
      <c r="G59" s="123">
        <v>45204</v>
      </c>
      <c r="H59" s="89"/>
    </row>
    <row r="60" spans="1:8">
      <c r="A60" s="78"/>
      <c r="B60" s="78" t="s">
        <v>187</v>
      </c>
      <c r="C60" s="79"/>
      <c r="D60" s="79"/>
      <c r="E60" s="79"/>
      <c r="F60" s="79"/>
      <c r="G60" s="79"/>
      <c r="H60" s="80"/>
    </row>
    <row r="61" spans="1:8" ht="105.6">
      <c r="A61" s="82" t="str">
        <f>IF(OR(B60&lt;&gt;"",D60&lt;&gt;""),"["&amp;TEXT($B$2,"##")&amp;"-"&amp;TEXT(ROW()-11,"##")&amp;"]","")</f>
        <v>[Module1 : Giám hiệu-50]</v>
      </c>
      <c r="B61" s="82" t="s">
        <v>188</v>
      </c>
      <c r="C61" s="82" t="s">
        <v>189</v>
      </c>
      <c r="D61" s="82" t="s">
        <v>190</v>
      </c>
      <c r="E61" s="82"/>
      <c r="F61" s="82" t="s">
        <v>36</v>
      </c>
      <c r="G61" s="123">
        <v>45204</v>
      </c>
      <c r="H61" s="89"/>
    </row>
    <row r="62" spans="1:8" ht="66">
      <c r="A62" s="82" t="str">
        <f>IF(OR(B61&lt;&gt;"",D61&lt;&gt;""),"["&amp;TEXT($B$2,"##")&amp;"-"&amp;TEXT(ROW()-11,"##")&amp;"]","")</f>
        <v>[Module1 : Giám hiệu-51]</v>
      </c>
      <c r="B62" s="82" t="s">
        <v>191</v>
      </c>
      <c r="C62" s="82" t="s">
        <v>192</v>
      </c>
      <c r="D62" s="82" t="s">
        <v>193</v>
      </c>
      <c r="E62" s="82"/>
      <c r="F62" s="82" t="s">
        <v>36</v>
      </c>
      <c r="G62" s="123">
        <v>45204</v>
      </c>
      <c r="H62" s="89"/>
    </row>
    <row r="63" spans="1:8" ht="92.4">
      <c r="A63" s="82" t="str">
        <f>IF(OR(B62&lt;&gt;"",D62&lt;&gt;""),"["&amp;TEXT($B$2,"##")&amp;"-"&amp;TEXT(ROW()-11,"##")&amp;"]","")</f>
        <v>[Module1 : Giám hiệu-52]</v>
      </c>
      <c r="B63" s="82" t="s">
        <v>194</v>
      </c>
      <c r="C63" s="82" t="s">
        <v>195</v>
      </c>
      <c r="D63" s="82" t="s">
        <v>196</v>
      </c>
      <c r="E63" s="82"/>
      <c r="F63" s="82" t="s">
        <v>36</v>
      </c>
      <c r="G63" s="123">
        <v>45204</v>
      </c>
      <c r="H63" s="89"/>
    </row>
    <row r="64" spans="1:8" ht="66">
      <c r="A64" s="82" t="str">
        <f>IF(OR(B63&lt;&gt;"",D63&lt;&gt;""),"["&amp;TEXT($B$2,"##")&amp;"-"&amp;TEXT(ROW()-11,"##")&amp;"]","")</f>
        <v>[Module1 : Giám hiệu-53]</v>
      </c>
      <c r="B64" s="82" t="s">
        <v>197</v>
      </c>
      <c r="C64" s="82" t="s">
        <v>198</v>
      </c>
      <c r="D64" s="82" t="s">
        <v>199</v>
      </c>
      <c r="E64" s="82"/>
      <c r="F64" s="82" t="s">
        <v>36</v>
      </c>
      <c r="G64" s="123">
        <v>45204</v>
      </c>
      <c r="H64" s="89"/>
    </row>
  </sheetData>
  <autoFilter ref="A8:H30" xr:uid="{00000000-0009-0000-0000-000002000000}"/>
  <mergeCells count="5">
    <mergeCell ref="E6:F6"/>
    <mergeCell ref="B2:F2"/>
    <mergeCell ref="B3:F3"/>
    <mergeCell ref="B4:F4"/>
    <mergeCell ref="E5:F5"/>
  </mergeCells>
  <phoneticPr fontId="0" type="noConversion"/>
  <dataValidations count="1">
    <dataValidation type="list" allowBlank="1" showErrorMessage="1" sqref="F1:F4 F7:F10 F19:F159" xr:uid="{00000000-0002-0000-0200-00000000000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7"/>
  <sheetViews>
    <sheetView workbookViewId="0">
      <pane ySplit="8" topLeftCell="A14" activePane="bottomLeft" state="frozen"/>
      <selection pane="bottomLeft" activeCell="B14" sqref="B14"/>
    </sheetView>
  </sheetViews>
  <sheetFormatPr defaultColWidth="9" defaultRowHeight="13.2"/>
  <cols>
    <col min="1" max="1" width="11.44140625" style="8" customWidth="1"/>
    <col min="2" max="2" width="19.109375" style="8" customWidth="1"/>
    <col min="3" max="3" width="25.6640625" style="8" customWidth="1"/>
    <col min="4" max="4" width="30.109375" style="8" customWidth="1"/>
    <col min="5" max="5" width="16.88671875" style="8" customWidth="1"/>
    <col min="6" max="6" width="7.109375" style="8" customWidth="1"/>
    <col min="7" max="7" width="9.33203125" style="8" bestFit="1" customWidth="1"/>
    <col min="8" max="8" width="17.6640625" style="8" customWidth="1"/>
    <col min="9" max="9" width="8.21875" style="56" customWidth="1"/>
    <col min="10" max="10" width="0" style="8" hidden="1" customWidth="1"/>
    <col min="11" max="16384" width="9" style="8"/>
  </cols>
  <sheetData>
    <row r="1" spans="1:11" s="62" customFormat="1">
      <c r="A1" s="57"/>
      <c r="B1" s="58"/>
      <c r="C1" s="58"/>
      <c r="D1" s="58"/>
      <c r="E1" s="58"/>
      <c r="F1" s="59"/>
      <c r="G1" s="60"/>
      <c r="H1" s="37"/>
      <c r="I1" s="61"/>
    </row>
    <row r="2" spans="1:11" s="62" customFormat="1" ht="15" customHeight="1">
      <c r="A2" s="63" t="s">
        <v>34</v>
      </c>
      <c r="B2" s="147" t="s">
        <v>200</v>
      </c>
      <c r="C2" s="147"/>
      <c r="D2" s="147"/>
      <c r="E2" s="147"/>
      <c r="F2" s="147"/>
      <c r="G2" s="37"/>
      <c r="H2" s="37"/>
      <c r="I2" s="61"/>
      <c r="J2" s="62" t="s">
        <v>36</v>
      </c>
    </row>
    <row r="3" spans="1:11" s="62" customFormat="1" ht="25.5" customHeight="1">
      <c r="A3" s="64" t="s">
        <v>37</v>
      </c>
      <c r="B3" s="147" t="s">
        <v>201</v>
      </c>
      <c r="C3" s="147"/>
      <c r="D3" s="147"/>
      <c r="E3" s="147"/>
      <c r="F3" s="147"/>
      <c r="G3" s="37"/>
      <c r="H3" s="37"/>
      <c r="I3" s="61"/>
      <c r="J3" s="62" t="s">
        <v>39</v>
      </c>
    </row>
    <row r="4" spans="1:11" s="62" customFormat="1" ht="18" customHeight="1">
      <c r="A4" s="63" t="s">
        <v>40</v>
      </c>
      <c r="B4" s="149" t="s">
        <v>4</v>
      </c>
      <c r="C4" s="149"/>
      <c r="D4" s="149"/>
      <c r="E4" s="149"/>
      <c r="F4" s="149"/>
      <c r="G4" s="37"/>
      <c r="H4" s="37"/>
      <c r="I4" s="61"/>
      <c r="J4" s="65"/>
    </row>
    <row r="5" spans="1:11" s="62" customFormat="1" ht="19.5" customHeight="1">
      <c r="A5" s="66" t="s">
        <v>36</v>
      </c>
      <c r="B5" s="67" t="s">
        <v>39</v>
      </c>
      <c r="C5" s="67" t="s">
        <v>41</v>
      </c>
      <c r="D5" s="68" t="s">
        <v>42</v>
      </c>
      <c r="E5" s="148" t="s">
        <v>43</v>
      </c>
      <c r="F5" s="148"/>
      <c r="G5" s="69"/>
      <c r="H5" s="69"/>
      <c r="I5" s="70"/>
      <c r="J5" s="62" t="s">
        <v>44</v>
      </c>
    </row>
    <row r="6" spans="1:11" s="62" customFormat="1" ht="15" customHeight="1">
      <c r="A6" s="88">
        <f>COUNTIF(F9:F997,"Pass")</f>
        <v>13</v>
      </c>
      <c r="B6" s="72">
        <f>COUNTIF(F9:F997,"Fail")</f>
        <v>0</v>
      </c>
      <c r="C6" s="72">
        <f>E6-D6-B6-A6</f>
        <v>2</v>
      </c>
      <c r="D6" s="73">
        <f>COUNTIF(F$9:F$997,"N/A")</f>
        <v>0</v>
      </c>
      <c r="E6" s="146">
        <f>COUNTA(A9:A997)</f>
        <v>15</v>
      </c>
      <c r="F6" s="146"/>
      <c r="G6" s="69"/>
      <c r="H6" s="69"/>
      <c r="I6" s="70"/>
      <c r="J6" s="62" t="s">
        <v>42</v>
      </c>
    </row>
    <row r="7" spans="1:11" s="62" customFormat="1" ht="15" customHeight="1">
      <c r="D7" s="74"/>
      <c r="E7" s="74"/>
      <c r="F7" s="74"/>
      <c r="G7" s="74"/>
      <c r="H7" s="74"/>
      <c r="I7" s="70"/>
    </row>
    <row r="8" spans="1:11" s="62" customFormat="1" ht="25.5" customHeight="1">
      <c r="A8" s="75" t="s">
        <v>45</v>
      </c>
      <c r="B8" s="75" t="s">
        <v>46</v>
      </c>
      <c r="C8" s="75" t="s">
        <v>47</v>
      </c>
      <c r="D8" s="75" t="s">
        <v>48</v>
      </c>
      <c r="E8" s="76" t="s">
        <v>49</v>
      </c>
      <c r="F8" s="76" t="s">
        <v>50</v>
      </c>
      <c r="G8" s="76" t="s">
        <v>51</v>
      </c>
      <c r="H8" s="75" t="s">
        <v>52</v>
      </c>
      <c r="I8" s="77"/>
    </row>
    <row r="9" spans="1:11" s="62" customFormat="1" ht="15.75" customHeight="1">
      <c r="A9" s="78"/>
      <c r="B9" s="78" t="s">
        <v>202</v>
      </c>
      <c r="C9" s="79"/>
      <c r="D9" s="79"/>
      <c r="E9" s="79"/>
      <c r="F9" s="79"/>
      <c r="G9" s="79"/>
      <c r="H9" s="80"/>
      <c r="I9" s="81"/>
    </row>
    <row r="10" spans="1:11" ht="105.6">
      <c r="A10" s="82" t="str">
        <f>IF(OR(B10&lt;&gt;"",D10&lt;&gt;""),"["&amp;TEXT($B$2,"##")&amp;"-"&amp;TEXT(ROW()-11,"##")&amp;"]","")</f>
        <v>[Module2: Giáo viên--1]</v>
      </c>
      <c r="B10" s="82" t="s">
        <v>203</v>
      </c>
      <c r="C10" s="82" t="s">
        <v>204</v>
      </c>
      <c r="D10" s="82" t="s">
        <v>205</v>
      </c>
      <c r="E10" s="82"/>
      <c r="F10" s="82"/>
      <c r="G10" s="123">
        <v>45204</v>
      </c>
      <c r="H10" s="89"/>
      <c r="I10" s="84"/>
    </row>
    <row r="11" spans="1:11" ht="130.5" customHeight="1">
      <c r="A11" s="82" t="str">
        <f>IF(OR(B11&lt;&gt;"",D11&lt;&gt;""),"["&amp;TEXT($B$2,"##")&amp;"-"&amp;TEXT(ROW()-11,"##")&amp;"]","")</f>
        <v>[Module2: Giáo viên-]</v>
      </c>
      <c r="B11" s="82" t="s">
        <v>206</v>
      </c>
      <c r="C11" s="82" t="s">
        <v>207</v>
      </c>
      <c r="D11" s="82" t="s">
        <v>208</v>
      </c>
      <c r="E11" s="82"/>
      <c r="F11" s="87"/>
      <c r="G11" s="137">
        <v>45204</v>
      </c>
      <c r="H11" s="87"/>
    </row>
    <row r="12" spans="1:11">
      <c r="A12" s="78"/>
      <c r="B12" s="78" t="s">
        <v>157</v>
      </c>
      <c r="C12" s="79"/>
      <c r="D12" s="79"/>
      <c r="E12" s="79"/>
      <c r="F12" s="79"/>
      <c r="G12" s="79"/>
      <c r="H12" s="80"/>
      <c r="I12" s="81"/>
      <c r="J12" s="62"/>
      <c r="K12" s="62"/>
    </row>
    <row r="13" spans="1:11" ht="92.4">
      <c r="A13" s="82" t="str">
        <f>IF(OR(B13&lt;&gt;"",D13&lt;&gt;""),"["&amp;TEXT($B$2,"##")&amp;"-"&amp;TEXT(ROW()-11,"##")&amp;"]","")</f>
        <v>[Module2: Giáo viên-2]</v>
      </c>
      <c r="B13" s="82" t="s">
        <v>158</v>
      </c>
      <c r="C13" s="82" t="s">
        <v>159</v>
      </c>
      <c r="D13" s="82" t="s">
        <v>160</v>
      </c>
      <c r="E13" s="82"/>
      <c r="F13" s="82" t="s">
        <v>36</v>
      </c>
      <c r="G13" s="123">
        <v>45204</v>
      </c>
      <c r="H13" s="89"/>
      <c r="I13" s="84"/>
    </row>
    <row r="14" spans="1:11">
      <c r="A14" s="78"/>
      <c r="B14" s="78" t="s">
        <v>209</v>
      </c>
      <c r="C14" s="79"/>
      <c r="D14" s="79"/>
      <c r="E14" s="79"/>
      <c r="F14" s="79"/>
      <c r="G14" s="79"/>
      <c r="H14" s="80"/>
    </row>
    <row r="15" spans="1:11" ht="133.5" customHeight="1">
      <c r="A15" s="128" t="str">
        <f>IF(OR(B15&lt;&gt;"",D15&lt;&gt;""),"["&amp;TEXT($B$2,"##")&amp;"-"&amp;TEXT(ROW()-11,"##")&amp;"]","")</f>
        <v>[Module2: Giáo viên-4]</v>
      </c>
      <c r="B15" s="128" t="s">
        <v>210</v>
      </c>
      <c r="C15" s="128" t="s">
        <v>211</v>
      </c>
      <c r="D15" s="128" t="s">
        <v>212</v>
      </c>
      <c r="E15" s="128"/>
      <c r="F15" s="128" t="s">
        <v>36</v>
      </c>
      <c r="G15" s="136">
        <v>45204</v>
      </c>
      <c r="H15" s="129"/>
    </row>
    <row r="16" spans="1:11" ht="75.75" customHeight="1">
      <c r="A16" s="134" t="str">
        <f>IF(OR(B15&lt;&gt;"",D15&lt;&gt;""),"["&amp;TEXT($B$2,"##")&amp;"-"&amp;TEXT(ROW()-11,"##")&amp;"]","")</f>
        <v>[Module2: Giáo viên-5]</v>
      </c>
      <c r="B16" s="134" t="s">
        <v>213</v>
      </c>
      <c r="C16" s="134" t="s">
        <v>214</v>
      </c>
      <c r="D16" s="134" t="s">
        <v>215</v>
      </c>
      <c r="E16" s="134"/>
      <c r="F16" s="134" t="s">
        <v>36</v>
      </c>
      <c r="G16" s="135">
        <v>45204</v>
      </c>
      <c r="H16" s="133"/>
    </row>
    <row r="17" spans="1:8" ht="101.25" customHeight="1">
      <c r="A17" s="134" t="str">
        <f>IF(OR(B15&lt;&gt;"",D15&lt;&gt;""),"["&amp;TEXT($B$2,"##")&amp;"-"&amp;TEXT(ROW()-11,"##")&amp;"]","")</f>
        <v>[Module2: Giáo viên-6]</v>
      </c>
      <c r="B17" s="134" t="s">
        <v>216</v>
      </c>
      <c r="C17" s="134" t="s">
        <v>217</v>
      </c>
      <c r="D17" s="134" t="s">
        <v>218</v>
      </c>
      <c r="E17" s="134"/>
      <c r="F17" s="134" t="s">
        <v>36</v>
      </c>
      <c r="G17" s="135">
        <v>45204</v>
      </c>
      <c r="H17" s="133"/>
    </row>
    <row r="18" spans="1:8" ht="21.75" customHeight="1">
      <c r="A18" s="130"/>
      <c r="B18" s="130" t="s">
        <v>53</v>
      </c>
      <c r="C18" s="131"/>
      <c r="D18" s="131"/>
      <c r="E18" s="131"/>
      <c r="F18" s="131"/>
      <c r="G18" s="131"/>
      <c r="H18" s="132"/>
    </row>
    <row r="19" spans="1:8" ht="135.75" customHeight="1">
      <c r="A19" s="82" t="str">
        <f>IF(OR(B19&lt;&gt;"",D19&lt;&gt;""),"["&amp;TEXT($B$2,"##")&amp;"-"&amp;TEXT(ROW()-10,"##")&amp;"]","")</f>
        <v>[Module2: Giáo viên-9]</v>
      </c>
      <c r="B19" s="82" t="s">
        <v>219</v>
      </c>
      <c r="C19" s="82" t="s">
        <v>220</v>
      </c>
      <c r="D19" s="86" t="s">
        <v>221</v>
      </c>
      <c r="E19" s="86"/>
      <c r="F19" s="82" t="s">
        <v>36</v>
      </c>
      <c r="G19" s="123">
        <v>45204</v>
      </c>
      <c r="H19" s="89"/>
    </row>
    <row r="20" spans="1:8" ht="79.2">
      <c r="A20" s="82" t="str">
        <f>IF(OR(B21&lt;&gt;"",D21&lt;&gt;""),"["&amp;TEXT($B$2,"##")&amp;"-"&amp;TEXT(ROW()-10,"##")&amp;"]","")</f>
        <v>[Module2: Giáo viên-10]</v>
      </c>
      <c r="B20" s="82" t="s">
        <v>222</v>
      </c>
      <c r="C20" s="82" t="s">
        <v>223</v>
      </c>
      <c r="D20" s="86" t="s">
        <v>59</v>
      </c>
      <c r="E20" s="86"/>
      <c r="F20" s="127" t="s">
        <v>36</v>
      </c>
      <c r="G20" s="123">
        <v>45204</v>
      </c>
      <c r="H20" s="89"/>
    </row>
    <row r="21" spans="1:8" ht="69" customHeight="1">
      <c r="A21" s="82" t="str">
        <f>IF(OR(B21&lt;&gt;"",D21&lt;&gt;""),"["&amp;TEXT($B$2,"##")&amp;"-"&amp;TEXT(ROW()-10,"##")&amp;"]","")</f>
        <v>[Module2: Giáo viên-11]</v>
      </c>
      <c r="B21" s="82" t="s">
        <v>60</v>
      </c>
      <c r="C21" s="82" t="s">
        <v>224</v>
      </c>
      <c r="D21" s="86" t="s">
        <v>62</v>
      </c>
      <c r="E21" s="86"/>
      <c r="F21" s="127" t="s">
        <v>36</v>
      </c>
      <c r="G21" s="123">
        <v>45204</v>
      </c>
      <c r="H21" s="89"/>
    </row>
    <row r="22" spans="1:8" ht="66">
      <c r="A22" s="82" t="str">
        <f>IF(OR(B21&lt;&gt;"",D21&lt;&gt;""),"["&amp;TEXT($B$2,"##")&amp;"-"&amp;TEXT(ROW()-10,"##")&amp;"]","")</f>
        <v>[Module2: Giáo viên-12]</v>
      </c>
      <c r="B22" s="82" t="s">
        <v>63</v>
      </c>
      <c r="C22" s="82" t="s">
        <v>225</v>
      </c>
      <c r="D22" s="86" t="s">
        <v>65</v>
      </c>
      <c r="E22" s="86"/>
      <c r="F22" s="127" t="s">
        <v>36</v>
      </c>
      <c r="G22" s="123">
        <v>45204</v>
      </c>
      <c r="H22" s="89"/>
    </row>
    <row r="23" spans="1:8" ht="79.2">
      <c r="A23" s="82" t="str">
        <f>IF(OR(B21&lt;&gt;"",D21&lt;&gt;""),"["&amp;TEXT($B$2,"##")&amp;"-"&amp;TEXT(ROW()-10,"##")&amp;"]","")</f>
        <v>[Module2: Giáo viên-13]</v>
      </c>
      <c r="B23" s="82" t="s">
        <v>66</v>
      </c>
      <c r="C23" s="82" t="s">
        <v>226</v>
      </c>
      <c r="D23" s="86" t="s">
        <v>68</v>
      </c>
      <c r="E23" s="86"/>
      <c r="F23" s="127" t="s">
        <v>36</v>
      </c>
      <c r="G23" s="123">
        <v>45204</v>
      </c>
      <c r="H23" s="89"/>
    </row>
    <row r="24" spans="1:8" ht="127.5" customHeight="1">
      <c r="A24" s="82" t="str">
        <f>IF(OR(B21&lt;&gt;"",D21&lt;&gt;""),"["&amp;TEXT($B$2,"##")&amp;"-"&amp;TEXT(ROW()-10,"##")&amp;"]","")</f>
        <v>[Module2: Giáo viên-14]</v>
      </c>
      <c r="B24" s="82" t="s">
        <v>69</v>
      </c>
      <c r="C24" s="82" t="s">
        <v>227</v>
      </c>
      <c r="D24" s="86" t="s">
        <v>71</v>
      </c>
      <c r="E24" s="86"/>
      <c r="F24" s="127" t="s">
        <v>36</v>
      </c>
      <c r="G24" s="123">
        <v>45204</v>
      </c>
      <c r="H24" s="89"/>
    </row>
    <row r="25" spans="1:8" ht="130.5" customHeight="1">
      <c r="A25" s="82" t="str">
        <f>IF(OR(B21&lt;&gt;"",D21&lt;&gt;""),"["&amp;TEXT($B$2,"##")&amp;"-"&amp;TEXT(ROW()-10,"##")&amp;"]","")</f>
        <v>[Module2: Giáo viên-15]</v>
      </c>
      <c r="B25" s="82" t="s">
        <v>72</v>
      </c>
      <c r="C25" s="82" t="s">
        <v>228</v>
      </c>
      <c r="D25" s="86" t="s">
        <v>74</v>
      </c>
      <c r="E25" s="86"/>
      <c r="F25" s="127" t="s">
        <v>36</v>
      </c>
      <c r="G25" s="123">
        <v>45204</v>
      </c>
      <c r="H25" s="89"/>
    </row>
    <row r="26" spans="1:8" ht="132">
      <c r="A26" s="82" t="str">
        <f>IF(OR(B21&lt;&gt;"",D21&lt;&gt;""),"["&amp;TEXT($B$2,"##")&amp;"-"&amp;TEXT(ROW()-10,"##")&amp;"]","")</f>
        <v>[Module2: Giáo viên-16]</v>
      </c>
      <c r="B26" s="82" t="s">
        <v>75</v>
      </c>
      <c r="C26" s="82" t="s">
        <v>229</v>
      </c>
      <c r="D26" s="86" t="s">
        <v>77</v>
      </c>
      <c r="E26" s="86"/>
      <c r="F26" s="127" t="s">
        <v>36</v>
      </c>
      <c r="G26" s="123">
        <v>45204</v>
      </c>
      <c r="H26" s="89"/>
    </row>
    <row r="27" spans="1:8" ht="158.4">
      <c r="A27" s="82" t="str">
        <f>IF(OR(B21&lt;&gt;"",D21&lt;&gt;""),"["&amp;TEXT($B$2,"##")&amp;"-"&amp;TEXT(ROW()-10,"##")&amp;"]","")</f>
        <v>[Module2: Giáo viên-17]</v>
      </c>
      <c r="B27" s="82" t="s">
        <v>78</v>
      </c>
      <c r="C27" s="82" t="s">
        <v>230</v>
      </c>
      <c r="D27" s="86" t="s">
        <v>80</v>
      </c>
      <c r="E27" s="86"/>
      <c r="F27" s="127" t="s">
        <v>36</v>
      </c>
      <c r="G27" s="123">
        <v>45204</v>
      </c>
      <c r="H27" s="89"/>
    </row>
  </sheetData>
  <autoFilter ref="A8:H11" xr:uid="{00000000-0009-0000-0000-000003000000}"/>
  <mergeCells count="5">
    <mergeCell ref="E6:F6"/>
    <mergeCell ref="B2:F2"/>
    <mergeCell ref="B3:F3"/>
    <mergeCell ref="B4:F4"/>
    <mergeCell ref="E5:F5"/>
  </mergeCells>
  <phoneticPr fontId="0" type="noConversion"/>
  <dataValidations count="1">
    <dataValidation type="list" allowBlank="1" showErrorMessage="1" sqref="F1:F3 F28:F143 F7:F19" xr:uid="{00000000-0002-0000-0300-00000000000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C6CD-BDFC-4120-ADAC-08096DFD36DB}">
  <dimension ref="A1:K23"/>
  <sheetViews>
    <sheetView workbookViewId="0"/>
  </sheetViews>
  <sheetFormatPr defaultColWidth="9" defaultRowHeight="13.2"/>
  <cols>
    <col min="1" max="1" width="11.44140625" style="8" customWidth="1"/>
    <col min="2" max="2" width="19.109375" style="8" customWidth="1"/>
    <col min="3" max="3" width="25.6640625" style="8" customWidth="1"/>
    <col min="4" max="4" width="30.109375" style="8" customWidth="1"/>
    <col min="5" max="5" width="16.88671875" style="8" customWidth="1"/>
    <col min="6" max="6" width="7.109375" style="8" customWidth="1"/>
    <col min="7" max="7" width="9.77734375" style="8" bestFit="1" customWidth="1"/>
    <col min="8" max="8" width="17.6640625" style="8" customWidth="1"/>
    <col min="9" max="9" width="8.21875" style="56" customWidth="1"/>
    <col min="10" max="10" width="0" style="8" hidden="1" customWidth="1"/>
    <col min="11" max="16384" width="9" style="8"/>
  </cols>
  <sheetData>
    <row r="1" spans="1:10" s="62" customFormat="1" ht="13.8" thickBot="1">
      <c r="A1" s="57"/>
      <c r="B1" s="58"/>
      <c r="C1" s="58"/>
      <c r="D1" s="58"/>
      <c r="E1" s="58"/>
      <c r="F1" s="59"/>
      <c r="G1" s="60"/>
      <c r="H1" s="37"/>
      <c r="I1" s="61"/>
    </row>
    <row r="2" spans="1:10" s="62" customFormat="1" ht="15" customHeight="1">
      <c r="A2" s="63" t="s">
        <v>34</v>
      </c>
      <c r="B2" s="147" t="s">
        <v>231</v>
      </c>
      <c r="C2" s="147"/>
      <c r="D2" s="147"/>
      <c r="E2" s="147"/>
      <c r="F2" s="147"/>
      <c r="G2" s="37"/>
      <c r="H2" s="37"/>
      <c r="I2" s="61"/>
      <c r="J2" s="62" t="s">
        <v>36</v>
      </c>
    </row>
    <row r="3" spans="1:10" s="62" customFormat="1" ht="25.5" customHeight="1">
      <c r="A3" s="64" t="s">
        <v>37</v>
      </c>
      <c r="B3" s="147" t="s">
        <v>201</v>
      </c>
      <c r="C3" s="147"/>
      <c r="D3" s="147"/>
      <c r="E3" s="147"/>
      <c r="F3" s="147"/>
      <c r="G3" s="37"/>
      <c r="H3" s="37"/>
      <c r="I3" s="61"/>
      <c r="J3" s="62" t="s">
        <v>39</v>
      </c>
    </row>
    <row r="4" spans="1:10" s="62" customFormat="1" ht="18" customHeight="1">
      <c r="A4" s="63" t="s">
        <v>40</v>
      </c>
      <c r="B4" s="149" t="s">
        <v>4</v>
      </c>
      <c r="C4" s="149"/>
      <c r="D4" s="149"/>
      <c r="E4" s="149"/>
      <c r="F4" s="149"/>
      <c r="G4" s="37"/>
      <c r="H4" s="37"/>
      <c r="I4" s="61"/>
      <c r="J4" s="65"/>
    </row>
    <row r="5" spans="1:10" s="62" customFormat="1" ht="19.5" customHeight="1">
      <c r="A5" s="66" t="s">
        <v>36</v>
      </c>
      <c r="B5" s="67" t="s">
        <v>39</v>
      </c>
      <c r="C5" s="67" t="s">
        <v>41</v>
      </c>
      <c r="D5" s="68" t="s">
        <v>42</v>
      </c>
      <c r="E5" s="148" t="s">
        <v>43</v>
      </c>
      <c r="F5" s="148"/>
      <c r="G5" s="69"/>
      <c r="H5" s="69"/>
      <c r="I5" s="70"/>
      <c r="J5" s="62" t="s">
        <v>44</v>
      </c>
    </row>
    <row r="6" spans="1:10" s="62" customFormat="1" ht="15" customHeight="1" thickBot="1">
      <c r="A6" s="88">
        <f>COUNTIF(F10:F1004,"Pass")</f>
        <v>11</v>
      </c>
      <c r="B6" s="72">
        <f>COUNTIF(F10:F1004,"Fail")</f>
        <v>0</v>
      </c>
      <c r="C6" s="72">
        <f>E6-D6-B6-A6</f>
        <v>0</v>
      </c>
      <c r="D6" s="73">
        <f>COUNTIF(F$10:F$1004,"N/A")</f>
        <v>0</v>
      </c>
      <c r="E6" s="146">
        <f>COUNTA(A10:A1004)</f>
        <v>11</v>
      </c>
      <c r="F6" s="146"/>
      <c r="G6" s="69"/>
      <c r="H6" s="69"/>
      <c r="I6" s="70"/>
      <c r="J6" s="62" t="s">
        <v>42</v>
      </c>
    </row>
    <row r="7" spans="1:10" s="62" customFormat="1" ht="15" customHeight="1">
      <c r="D7" s="74"/>
      <c r="E7" s="74"/>
      <c r="F7" s="74"/>
      <c r="G7" s="74"/>
      <c r="H7" s="74"/>
      <c r="I7" s="70"/>
    </row>
    <row r="8" spans="1:10" s="62" customFormat="1" ht="25.5" customHeight="1">
      <c r="A8" s="75" t="s">
        <v>45</v>
      </c>
      <c r="B8" s="75" t="s">
        <v>46</v>
      </c>
      <c r="C8" s="75" t="s">
        <v>47</v>
      </c>
      <c r="D8" s="75" t="s">
        <v>48</v>
      </c>
      <c r="E8" s="76" t="s">
        <v>49</v>
      </c>
      <c r="F8" s="76" t="s">
        <v>50</v>
      </c>
      <c r="G8" s="76" t="s">
        <v>51</v>
      </c>
      <c r="H8" s="75" t="s">
        <v>52</v>
      </c>
      <c r="I8" s="77"/>
    </row>
    <row r="9" spans="1:10" s="62" customFormat="1" ht="15.75" customHeight="1">
      <c r="A9" s="78"/>
      <c r="B9" s="78" t="s">
        <v>53</v>
      </c>
      <c r="C9" s="79"/>
      <c r="D9" s="79"/>
      <c r="E9" s="79"/>
      <c r="F9" s="79"/>
      <c r="G9" s="79"/>
      <c r="H9" s="80"/>
      <c r="I9" s="81"/>
    </row>
    <row r="10" spans="1:10" ht="64.5" customHeight="1">
      <c r="A10" s="82" t="str">
        <f>IF(OR(B10&lt;&gt;"",D10&lt;&gt;""),"["&amp;TEXT($B$2,"##")&amp;"-"&amp;TEXT(ROW()-10,"##")&amp;"]","")</f>
        <v>[Module3: Học sinh-]</v>
      </c>
      <c r="B10" s="82" t="s">
        <v>54</v>
      </c>
      <c r="C10" s="82" t="s">
        <v>232</v>
      </c>
      <c r="D10" s="86" t="s">
        <v>233</v>
      </c>
      <c r="E10" s="86"/>
      <c r="F10" s="82" t="s">
        <v>36</v>
      </c>
      <c r="G10" s="123">
        <v>45204</v>
      </c>
      <c r="H10" s="89"/>
      <c r="I10" s="84"/>
    </row>
    <row r="11" spans="1:10" ht="79.2">
      <c r="A11" s="82" t="str">
        <f>IF(OR(B12&lt;&gt;"",D12&lt;&gt;""),"["&amp;TEXT($B$2,"##")&amp;"-"&amp;TEXT(ROW()-10,"##")&amp;"]","")</f>
        <v>[Module3: Học sinh-1]</v>
      </c>
      <c r="B11" s="82" t="s">
        <v>222</v>
      </c>
      <c r="C11" s="82" t="s">
        <v>234</v>
      </c>
      <c r="D11" s="86" t="s">
        <v>59</v>
      </c>
      <c r="E11" s="86"/>
      <c r="F11" s="127" t="s">
        <v>36</v>
      </c>
      <c r="G11" s="123">
        <v>45204</v>
      </c>
      <c r="H11" s="89"/>
      <c r="I11" s="84"/>
    </row>
    <row r="12" spans="1:10" ht="133.5" customHeight="1">
      <c r="A12" s="82" t="str">
        <f>IF(OR(B12&lt;&gt;"",D12&lt;&gt;""),"["&amp;TEXT($B$2,"##")&amp;"-"&amp;TEXT(ROW()-10,"##")&amp;"]","")</f>
        <v>[Module3: Học sinh-2]</v>
      </c>
      <c r="B12" s="82" t="s">
        <v>60</v>
      </c>
      <c r="C12" s="82" t="s">
        <v>235</v>
      </c>
      <c r="D12" s="86" t="s">
        <v>62</v>
      </c>
      <c r="E12" s="86"/>
      <c r="F12" s="127" t="s">
        <v>36</v>
      </c>
      <c r="G12" s="123">
        <v>45204</v>
      </c>
      <c r="H12" s="89"/>
      <c r="I12" s="84"/>
    </row>
    <row r="13" spans="1:10" ht="58.5" customHeight="1">
      <c r="A13" s="82" t="str">
        <f>IF(OR(B12&lt;&gt;"",D12&lt;&gt;""),"["&amp;TEXT($B$2,"##")&amp;"-"&amp;TEXT(ROW()-10,"##")&amp;"]","")</f>
        <v>[Module3: Học sinh-3]</v>
      </c>
      <c r="B13" s="82" t="s">
        <v>63</v>
      </c>
      <c r="C13" s="82" t="s">
        <v>236</v>
      </c>
      <c r="D13" s="86" t="s">
        <v>65</v>
      </c>
      <c r="E13" s="86"/>
      <c r="F13" s="127" t="s">
        <v>36</v>
      </c>
      <c r="G13" s="123">
        <v>45204</v>
      </c>
      <c r="H13" s="89"/>
      <c r="I13" s="84"/>
    </row>
    <row r="14" spans="1:10" ht="66" customHeight="1">
      <c r="A14" s="82" t="str">
        <f>IF(OR(B12&lt;&gt;"",D12&lt;&gt;""),"["&amp;TEXT($B$2,"##")&amp;"-"&amp;TEXT(ROW()-10,"##")&amp;"]","")</f>
        <v>[Module3: Học sinh-4]</v>
      </c>
      <c r="B14" s="82" t="s">
        <v>66</v>
      </c>
      <c r="C14" s="82" t="s">
        <v>237</v>
      </c>
      <c r="D14" s="86" t="s">
        <v>68</v>
      </c>
      <c r="E14" s="86"/>
      <c r="F14" s="127" t="s">
        <v>36</v>
      </c>
      <c r="G14" s="123">
        <v>45204</v>
      </c>
      <c r="H14" s="89"/>
      <c r="I14" s="84"/>
    </row>
    <row r="15" spans="1:10" ht="132">
      <c r="A15" s="82" t="str">
        <f>IF(OR(B12&lt;&gt;"",D12&lt;&gt;""),"["&amp;TEXT($B$2,"##")&amp;"-"&amp;TEXT(ROW()-10,"##")&amp;"]","")</f>
        <v>[Module3: Học sinh-5]</v>
      </c>
      <c r="B15" s="82" t="s">
        <v>69</v>
      </c>
      <c r="C15" s="82" t="s">
        <v>238</v>
      </c>
      <c r="D15" s="86" t="s">
        <v>71</v>
      </c>
      <c r="E15" s="86"/>
      <c r="F15" s="127" t="s">
        <v>36</v>
      </c>
      <c r="G15" s="123">
        <v>45204</v>
      </c>
      <c r="H15" s="89"/>
      <c r="I15" s="84"/>
    </row>
    <row r="16" spans="1:10" ht="132">
      <c r="A16" s="82" t="str">
        <f>IF(OR(B12&lt;&gt;"",D12&lt;&gt;""),"["&amp;TEXT($B$2,"##")&amp;"-"&amp;TEXT(ROW()-10,"##")&amp;"]","")</f>
        <v>[Module3: Học sinh-6]</v>
      </c>
      <c r="B16" s="82" t="s">
        <v>72</v>
      </c>
      <c r="C16" s="82" t="s">
        <v>239</v>
      </c>
      <c r="D16" s="86" t="s">
        <v>74</v>
      </c>
      <c r="E16" s="86"/>
      <c r="F16" s="127" t="s">
        <v>36</v>
      </c>
      <c r="G16" s="123">
        <v>45204</v>
      </c>
      <c r="H16" s="89"/>
      <c r="I16" s="84"/>
    </row>
    <row r="17" spans="1:11" ht="120" customHeight="1">
      <c r="A17" s="82" t="str">
        <f>IF(OR(B12&lt;&gt;"",D12&lt;&gt;""),"["&amp;TEXT($B$2,"##")&amp;"-"&amp;TEXT(ROW()-10,"##")&amp;"]","")</f>
        <v>[Module3: Học sinh-7]</v>
      </c>
      <c r="B17" s="82" t="s">
        <v>75</v>
      </c>
      <c r="C17" s="82" t="s">
        <v>240</v>
      </c>
      <c r="D17" s="86" t="s">
        <v>77</v>
      </c>
      <c r="E17" s="86"/>
      <c r="F17" s="127" t="s">
        <v>36</v>
      </c>
      <c r="G17" s="123">
        <v>45204</v>
      </c>
      <c r="H17" s="89"/>
      <c r="I17" s="84"/>
    </row>
    <row r="18" spans="1:11" ht="128.25" customHeight="1">
      <c r="A18" s="82" t="str">
        <f>IF(OR(B12&lt;&gt;"",D12&lt;&gt;""),"["&amp;TEXT($B$2,"##")&amp;"-"&amp;TEXT(ROW()-10,"##")&amp;"]","")</f>
        <v>[Module3: Học sinh-8]</v>
      </c>
      <c r="B18" s="82" t="s">
        <v>78</v>
      </c>
      <c r="C18" s="82" t="s">
        <v>241</v>
      </c>
      <c r="D18" s="86" t="s">
        <v>80</v>
      </c>
      <c r="E18" s="86"/>
      <c r="F18" s="126" t="s">
        <v>36</v>
      </c>
      <c r="G18" s="123">
        <v>45204</v>
      </c>
      <c r="H18" s="89"/>
      <c r="I18" s="84"/>
    </row>
    <row r="19" spans="1:11" s="62" customFormat="1" ht="15.75" customHeight="1">
      <c r="A19" s="78"/>
      <c r="B19" s="78" t="s">
        <v>242</v>
      </c>
      <c r="C19" s="79"/>
      <c r="D19" s="79"/>
      <c r="E19" s="79"/>
      <c r="F19" s="79"/>
      <c r="G19" s="79"/>
      <c r="H19" s="80"/>
      <c r="I19" s="81"/>
    </row>
    <row r="20" spans="1:11" ht="105.6">
      <c r="A20" s="82" t="str">
        <f>IF(OR(B20&lt;&gt;"",D20&lt;&gt;""),"["&amp;TEXT($B$2,"##")&amp;"-"&amp;TEXT(ROW()-11,"##")&amp;"]","")</f>
        <v>[Module3: Học sinh-9]</v>
      </c>
      <c r="B20" s="82" t="s">
        <v>243</v>
      </c>
      <c r="C20" s="82" t="s">
        <v>244</v>
      </c>
      <c r="D20" s="82" t="s">
        <v>245</v>
      </c>
      <c r="E20" s="82"/>
      <c r="F20" s="82" t="s">
        <v>36</v>
      </c>
      <c r="G20" s="123">
        <v>45204</v>
      </c>
      <c r="H20" s="89"/>
      <c r="I20" s="84"/>
    </row>
    <row r="21" spans="1:11">
      <c r="A21" s="78"/>
      <c r="B21" s="78" t="s">
        <v>157</v>
      </c>
      <c r="C21" s="79"/>
      <c r="D21" s="79"/>
      <c r="E21" s="79"/>
      <c r="F21" s="79"/>
      <c r="G21" s="79"/>
      <c r="H21" s="80"/>
    </row>
    <row r="22" spans="1:11" ht="81.75" customHeight="1">
      <c r="A22" s="82" t="str">
        <f>IF(OR(B22&lt;&gt;"",D22&lt;&gt;""),"["&amp;TEXT($B$2,"##")&amp;"-"&amp;TEXT(ROW()-11,"##")&amp;"]","")</f>
        <v>[Module3: Học sinh-11]</v>
      </c>
      <c r="B22" s="82" t="s">
        <v>158</v>
      </c>
      <c r="C22" s="82" t="s">
        <v>159</v>
      </c>
      <c r="D22" s="82" t="s">
        <v>160</v>
      </c>
      <c r="E22" s="82"/>
      <c r="F22" s="82" t="s">
        <v>36</v>
      </c>
      <c r="G22" s="123">
        <v>45204</v>
      </c>
      <c r="H22" s="89"/>
      <c r="I22" s="81"/>
      <c r="J22" s="62"/>
      <c r="K22" s="62"/>
    </row>
    <row r="23" spans="1:11">
      <c r="F23" s="90"/>
      <c r="I23" s="84"/>
    </row>
  </sheetData>
  <mergeCells count="5">
    <mergeCell ref="B2:F2"/>
    <mergeCell ref="B3:F3"/>
    <mergeCell ref="B4:F4"/>
    <mergeCell ref="E5:F5"/>
    <mergeCell ref="E6:F6"/>
  </mergeCells>
  <dataValidations count="1">
    <dataValidation type="list" allowBlank="1" showErrorMessage="1" sqref="F1:F3 F19:F150 F7:F10" xr:uid="{2F16F94C-9879-48EB-9131-8548348D5DC8}">
      <formula1>$J$2:$J$6</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workbookViewId="0">
      <selection activeCell="H20" sqref="H20"/>
    </sheetView>
  </sheetViews>
  <sheetFormatPr defaultColWidth="9" defaultRowHeight="13.2"/>
  <cols>
    <col min="1" max="1" width="9" style="8"/>
    <col min="2" max="2" width="13.44140625" style="8" customWidth="1"/>
    <col min="3" max="3" width="19.33203125" style="8" customWidth="1"/>
    <col min="4" max="7" width="9" style="8"/>
    <col min="8" max="9" width="33.109375" style="8" customWidth="1"/>
    <col min="10" max="16384" width="9" style="8"/>
  </cols>
  <sheetData>
    <row r="1" spans="1:8" ht="25.5" customHeight="1">
      <c r="B1" s="152" t="s">
        <v>246</v>
      </c>
      <c r="C1" s="152"/>
      <c r="D1" s="152"/>
      <c r="E1" s="152"/>
      <c r="F1" s="152"/>
      <c r="G1" s="152"/>
      <c r="H1" s="152"/>
    </row>
    <row r="2" spans="1:8" ht="14.25" customHeight="1">
      <c r="A2" s="91"/>
      <c r="B2" s="91"/>
      <c r="C2" s="92"/>
      <c r="D2" s="92"/>
      <c r="E2" s="92"/>
      <c r="F2" s="92"/>
      <c r="G2" s="92"/>
      <c r="H2" s="93"/>
    </row>
    <row r="3" spans="1:8" ht="12" customHeight="1">
      <c r="B3" s="10" t="s">
        <v>1</v>
      </c>
      <c r="C3" s="145" t="str">
        <f>Cover!C4</f>
        <v>Student Management</v>
      </c>
      <c r="D3" s="145"/>
      <c r="E3" s="150" t="s">
        <v>3</v>
      </c>
      <c r="F3" s="150"/>
      <c r="G3" s="94"/>
      <c r="H3" s="125" t="str">
        <f>Cover!G4</f>
        <v>Truong Anh Khoa, Le Nguyen Hoang Lam, Doan Le Tuan Thanh</v>
      </c>
    </row>
    <row r="4" spans="1:8" ht="12" customHeight="1">
      <c r="B4" s="10" t="s">
        <v>5</v>
      </c>
      <c r="C4" s="145">
        <f>Cover!C5</f>
        <v>100</v>
      </c>
      <c r="D4" s="145"/>
      <c r="E4" s="150" t="s">
        <v>6</v>
      </c>
      <c r="F4" s="150"/>
      <c r="G4" s="94"/>
      <c r="H4" s="125" t="str">
        <f>Cover!G5</f>
        <v>Dang Thai Son</v>
      </c>
    </row>
    <row r="5" spans="1:8" ht="12" customHeight="1">
      <c r="B5" s="95" t="s">
        <v>8</v>
      </c>
      <c r="C5" s="145" t="str">
        <f>C4&amp;"_"&amp;"Test Report"&amp;"_"&amp;"v1.0"</f>
        <v>100_Test Report_v1.0</v>
      </c>
      <c r="D5" s="145"/>
      <c r="E5" s="150" t="s">
        <v>9</v>
      </c>
      <c r="F5" s="150"/>
      <c r="G5" s="94"/>
      <c r="H5" s="125">
        <f>Cover!G6</f>
        <v>45082</v>
      </c>
    </row>
    <row r="6" spans="1:8" ht="21.75" customHeight="1">
      <c r="A6" s="91"/>
      <c r="B6" s="95" t="s">
        <v>247</v>
      </c>
      <c r="C6" s="151" t="s">
        <v>248</v>
      </c>
      <c r="D6" s="151"/>
      <c r="E6" s="151"/>
      <c r="F6" s="151"/>
      <c r="G6" s="151"/>
      <c r="H6" s="151"/>
    </row>
    <row r="7" spans="1:8" ht="14.25" customHeight="1">
      <c r="A7" s="91"/>
      <c r="B7" s="12"/>
      <c r="C7" s="96"/>
      <c r="D7" s="92"/>
      <c r="E7" s="92"/>
      <c r="F7" s="92"/>
      <c r="G7" s="92"/>
      <c r="H7" s="93"/>
    </row>
    <row r="8" spans="1:8">
      <c r="B8" s="12"/>
      <c r="C8" s="96"/>
      <c r="D8" s="92"/>
      <c r="E8" s="92"/>
      <c r="F8" s="92"/>
      <c r="G8" s="92"/>
      <c r="H8" s="93"/>
    </row>
    <row r="10" spans="1:8">
      <c r="A10" s="97"/>
      <c r="B10" s="98" t="s">
        <v>22</v>
      </c>
      <c r="C10" s="99" t="s">
        <v>249</v>
      </c>
      <c r="D10" s="100" t="s">
        <v>36</v>
      </c>
      <c r="E10" s="99" t="s">
        <v>39</v>
      </c>
      <c r="F10" s="99" t="s">
        <v>41</v>
      </c>
      <c r="G10" s="101" t="s">
        <v>42</v>
      </c>
      <c r="H10" s="102" t="s">
        <v>250</v>
      </c>
    </row>
    <row r="11" spans="1:8">
      <c r="A11" s="97"/>
      <c r="B11" s="103">
        <v>1</v>
      </c>
      <c r="C11" s="104" t="str">
        <f>Module1!B2</f>
        <v>Module1 : Giám hiệu</v>
      </c>
      <c r="D11" s="105">
        <f>Module1!A6</f>
        <v>36</v>
      </c>
      <c r="E11" s="105">
        <f>Module1!B6</f>
        <v>0</v>
      </c>
      <c r="F11" s="105">
        <f>Module1!C6</f>
        <v>0</v>
      </c>
      <c r="G11" s="106">
        <f>Module1!D6</f>
        <v>0</v>
      </c>
      <c r="H11" s="107">
        <f>Module1!E6</f>
        <v>36</v>
      </c>
    </row>
    <row r="12" spans="1:8">
      <c r="A12" s="97"/>
      <c r="B12" s="103">
        <v>2</v>
      </c>
      <c r="C12" s="104" t="str">
        <f>Module2!B2</f>
        <v>Module2: Giáo viên</v>
      </c>
      <c r="D12" s="105">
        <f>Module2!A6</f>
        <v>13</v>
      </c>
      <c r="E12" s="105">
        <f>Module2!B6</f>
        <v>0</v>
      </c>
      <c r="F12" s="105">
        <f>Module2!C6</f>
        <v>2</v>
      </c>
      <c r="G12" s="106">
        <f>Module2!D6</f>
        <v>0</v>
      </c>
      <c r="H12" s="107">
        <f>Module2!E6</f>
        <v>15</v>
      </c>
    </row>
    <row r="13" spans="1:8">
      <c r="A13" s="97"/>
      <c r="B13" s="103">
        <v>3</v>
      </c>
      <c r="C13" s="104" t="str">
        <f>Module3!B2</f>
        <v>Module3: Học sinh</v>
      </c>
      <c r="D13" s="105">
        <f>Module3!A6</f>
        <v>11</v>
      </c>
      <c r="E13" s="105">
        <f>Module3!B6</f>
        <v>0</v>
      </c>
      <c r="F13" s="105">
        <f>Module3!C6</f>
        <v>0</v>
      </c>
      <c r="G13" s="106">
        <f>Module3!D6</f>
        <v>0</v>
      </c>
      <c r="H13" s="107">
        <f>Module3!E6</f>
        <v>11</v>
      </c>
    </row>
    <row r="14" spans="1:8">
      <c r="A14" s="97"/>
      <c r="B14" s="108"/>
      <c r="C14" s="109" t="s">
        <v>251</v>
      </c>
      <c r="D14" s="110">
        <f>SUM(D9:D13)</f>
        <v>60</v>
      </c>
      <c r="E14" s="110">
        <f>SUM(E9:E13)</f>
        <v>0</v>
      </c>
      <c r="F14" s="110">
        <f>SUM(F9:F13)</f>
        <v>2</v>
      </c>
      <c r="G14" s="110">
        <f>SUM(G9:G13)</f>
        <v>0</v>
      </c>
      <c r="H14" s="111">
        <f>SUM(H9:H13)</f>
        <v>62</v>
      </c>
    </row>
    <row r="15" spans="1:8">
      <c r="B15" s="112"/>
      <c r="D15" s="113"/>
      <c r="E15" s="114"/>
      <c r="F15" s="114"/>
      <c r="G15" s="114"/>
      <c r="H15" s="114"/>
    </row>
    <row r="16" spans="1:8">
      <c r="C16" s="115" t="s">
        <v>252</v>
      </c>
      <c r="E16" s="116">
        <f>(D14+E14)*100/(H14-G14)</f>
        <v>96.774193548387103</v>
      </c>
      <c r="F16" s="8" t="s">
        <v>253</v>
      </c>
      <c r="H16" s="74"/>
    </row>
    <row r="17" spans="3:8">
      <c r="C17" s="115" t="s">
        <v>254</v>
      </c>
      <c r="E17" s="116">
        <f>D14*100/(H14-G14)</f>
        <v>96.774193548387103</v>
      </c>
      <c r="F17" s="8" t="s">
        <v>253</v>
      </c>
      <c r="H17" s="74"/>
    </row>
  </sheetData>
  <mergeCells count="8">
    <mergeCell ref="C5:D5"/>
    <mergeCell ref="E5:F5"/>
    <mergeCell ref="C6:H6"/>
    <mergeCell ref="B1:H1"/>
    <mergeCell ref="C3:D3"/>
    <mergeCell ref="E3:F3"/>
    <mergeCell ref="C4:D4"/>
    <mergeCell ref="E4:F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597AE72EEA79B74DA5C86E3CA8C98E55" ma:contentTypeVersion="13" ma:contentTypeDescription="Tạo tài liệu mới." ma:contentTypeScope="" ma:versionID="d74192949d9e6c77d3189c07159cc6d4">
  <xsd:schema xmlns:xsd="http://www.w3.org/2001/XMLSchema" xmlns:xs="http://www.w3.org/2001/XMLSchema" xmlns:p="http://schemas.microsoft.com/office/2006/metadata/properties" xmlns:ns3="81e90ab8-9e7d-4b67-ba12-d147179b0223" xmlns:ns4="86b2c21e-bc8a-47d8-90cc-43181eba94ed" targetNamespace="http://schemas.microsoft.com/office/2006/metadata/properties" ma:root="true" ma:fieldsID="e7773a89538941e0755f313faa671955" ns3:_="" ns4:_="">
    <xsd:import namespace="81e90ab8-9e7d-4b67-ba12-d147179b0223"/>
    <xsd:import namespace="86b2c21e-bc8a-47d8-90cc-43181eba94e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e90ab8-9e7d-4b67-ba12-d147179b02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ternalName="MediaServiceLocation" ma:readOnly="true">
      <xsd:simpleType>
        <xsd:restriction base="dms:Text"/>
      </xsd:simpleType>
    </xsd:element>
    <xsd:element name="_activity" ma:index="20"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6b2c21e-bc8a-47d8-90cc-43181eba94ed" elementFormDefault="qualified">
    <xsd:import namespace="http://schemas.microsoft.com/office/2006/documentManagement/types"/>
    <xsd:import namespace="http://schemas.microsoft.com/office/infopath/2007/PartnerControls"/>
    <xsd:element name="SharedWithUsers" ma:index="14"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Chia sẻ Có Chi tiết" ma:internalName="SharedWithDetails" ma:readOnly="true">
      <xsd:simpleType>
        <xsd:restriction base="dms:Note">
          <xsd:maxLength value="255"/>
        </xsd:restriction>
      </xsd:simpleType>
    </xsd:element>
    <xsd:element name="SharingHintHash" ma:index="16"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81e90ab8-9e7d-4b67-ba12-d147179b022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8B5388-E57C-46BC-8DFF-462D10A6B9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e90ab8-9e7d-4b67-ba12-d147179b0223"/>
    <ds:schemaRef ds:uri="86b2c21e-bc8a-47d8-90cc-43181eba94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8771D62-529C-4AD3-B3A3-1BDE758CFE56}">
  <ds:schemaRefs>
    <ds:schemaRef ds:uri="http://schemas.microsoft.com/office/2006/metadata/properties"/>
    <ds:schemaRef ds:uri="http://schemas.microsoft.com/office/infopath/2007/PartnerControls"/>
    <ds:schemaRef ds:uri="81e90ab8-9e7d-4b67-ba12-d147179b0223"/>
  </ds:schemaRefs>
</ds:datastoreItem>
</file>

<file path=customXml/itemProps3.xml><?xml version="1.0" encoding="utf-8"?>
<ds:datastoreItem xmlns:ds="http://schemas.openxmlformats.org/officeDocument/2006/customXml" ds:itemID="{F599C5DF-3336-4199-90B4-B5C950ABD0A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Module1</vt:lpstr>
      <vt:lpstr>Module2</vt:lpstr>
      <vt:lpstr>Module3</vt:lpstr>
      <vt:lpstr>Test Report</vt:lpstr>
    </vt:vector>
  </TitlesOfParts>
  <Manager/>
  <Company>FSOFT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
  <cp:keywords/>
  <dc:description>Updates sheet Cover: Add logo, document code, creator, reviewer/approver._x000d_
Add sheet Test Case List._x000d_
Change Sheet Company, User, Provider to Modules. Add column Inter-test case dependent. Update these sheets._x000d_
Update Test Report_x000d_
</dc:description>
  <cp:lastModifiedBy>MM</cp:lastModifiedBy>
  <cp:revision/>
  <dcterms:created xsi:type="dcterms:W3CDTF">2023-05-11T10:00:58Z</dcterms:created>
  <dcterms:modified xsi:type="dcterms:W3CDTF">2023-06-14T16:41:02Z</dcterms:modified>
  <cp:category>BM</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0x010100597AE72EEA79B74DA5C86E3CA8C98E55</vt:lpwstr>
  </property>
</Properties>
</file>