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1030\"/>
    </mc:Choice>
  </mc:AlternateContent>
  <bookViews>
    <workbookView xWindow="0" yWindow="0" windowWidth="20370" windowHeight="7680"/>
  </bookViews>
  <sheets>
    <sheet name="BC CHI PHI T10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3" l="1"/>
  <c r="Q8" i="13" s="1"/>
  <c r="P9" i="13"/>
  <c r="Q9" i="13"/>
  <c r="P10" i="13"/>
  <c r="Q10" i="13" s="1"/>
  <c r="P11" i="13"/>
  <c r="Q11" i="13"/>
  <c r="P12" i="13"/>
  <c r="Q12" i="13" s="1"/>
  <c r="P13" i="13"/>
  <c r="Q13" i="13"/>
  <c r="P14" i="13"/>
  <c r="Q14" i="13" s="1"/>
  <c r="P15" i="13"/>
  <c r="Q15" i="13"/>
  <c r="P16" i="13"/>
  <c r="Q16" i="13" s="1"/>
  <c r="P17" i="13"/>
  <c r="Q17" i="13"/>
  <c r="P18" i="13"/>
  <c r="Q18" i="13" s="1"/>
  <c r="P19" i="13"/>
  <c r="Q19" i="13"/>
  <c r="P20" i="13"/>
  <c r="Q20" i="13" s="1"/>
  <c r="P21" i="13"/>
  <c r="Q21" i="13"/>
  <c r="P22" i="13"/>
  <c r="Q22" i="13" s="1"/>
  <c r="P23" i="13"/>
  <c r="Q23" i="13"/>
  <c r="P24" i="13"/>
  <c r="Q24" i="13" s="1"/>
  <c r="P25" i="13"/>
  <c r="Q25" i="13"/>
  <c r="P26" i="13"/>
  <c r="Q26" i="13" s="1"/>
  <c r="P27" i="13"/>
  <c r="Q27" i="13"/>
  <c r="P28" i="13"/>
  <c r="Q28" i="13" s="1"/>
  <c r="P29" i="13"/>
  <c r="Q29" i="13"/>
  <c r="P30" i="13"/>
  <c r="Q30" i="13" s="1"/>
  <c r="P31" i="13"/>
  <c r="Q31" i="13"/>
  <c r="P32" i="13"/>
  <c r="Q32" i="13" s="1"/>
  <c r="P33" i="13"/>
  <c r="Q33" i="13"/>
  <c r="P34" i="13"/>
  <c r="Q34" i="13" s="1"/>
  <c r="P35" i="13"/>
  <c r="Q35" i="13"/>
  <c r="P36" i="13"/>
  <c r="Q36" i="13" s="1"/>
  <c r="P37" i="13" l="1"/>
  <c r="Q37" i="13" s="1"/>
  <c r="P38" i="13"/>
  <c r="Q38" i="13"/>
  <c r="P39" i="13"/>
  <c r="Q39" i="13" s="1"/>
  <c r="R39" i="13" s="1"/>
  <c r="S39" i="13" s="1"/>
  <c r="P40" i="13"/>
  <c r="Q40" i="13" s="1"/>
  <c r="R40" i="13" s="1"/>
  <c r="S40" i="13" s="1"/>
  <c r="P41" i="13"/>
  <c r="Q41" i="13" s="1"/>
  <c r="R41" i="13" s="1"/>
  <c r="S41" i="13" s="1"/>
  <c r="P42" i="13"/>
  <c r="Q42" i="13" s="1"/>
  <c r="R42" i="13" s="1"/>
  <c r="S42" i="13" s="1"/>
  <c r="P43" i="13"/>
  <c r="Q43" i="13" s="1"/>
  <c r="P44" i="13"/>
  <c r="Q44" i="13"/>
  <c r="R44" i="13" s="1"/>
  <c r="S44" i="13" s="1"/>
  <c r="P45" i="13"/>
  <c r="Q45" i="13" s="1"/>
  <c r="P46" i="13"/>
  <c r="Q46" i="13"/>
  <c r="R46" i="13" s="1"/>
  <c r="S46" i="13" s="1"/>
  <c r="P47" i="13"/>
  <c r="Q47" i="13" s="1"/>
  <c r="R47" i="13" s="1"/>
  <c r="S47" i="13" s="1"/>
  <c r="P48" i="13"/>
  <c r="Q48" i="13" s="1"/>
  <c r="R48" i="13" s="1"/>
  <c r="S48" i="13" s="1"/>
  <c r="P49" i="13"/>
  <c r="Q49" i="13" s="1"/>
  <c r="P50" i="13"/>
  <c r="Q50" i="13" s="1"/>
  <c r="R50" i="13" s="1"/>
  <c r="S50" i="13" s="1"/>
  <c r="P51" i="13"/>
  <c r="Q51" i="13" s="1"/>
  <c r="P52" i="13"/>
  <c r="Q52" i="13"/>
  <c r="R52" i="13" s="1"/>
  <c r="S52" i="13" s="1"/>
  <c r="P53" i="13"/>
  <c r="Q53" i="13" s="1"/>
  <c r="R53" i="13" s="1"/>
  <c r="S53" i="13" s="1"/>
  <c r="P54" i="13"/>
  <c r="Q54" i="13" s="1"/>
  <c r="P55" i="13"/>
  <c r="Q55" i="13" s="1"/>
  <c r="R55" i="13" s="1"/>
  <c r="S55" i="13" s="1"/>
  <c r="P56" i="13"/>
  <c r="Q56" i="13"/>
  <c r="R56" i="13" s="1"/>
  <c r="S56" i="13" s="1"/>
  <c r="P57" i="13"/>
  <c r="Q57" i="13" s="1"/>
  <c r="P58" i="13"/>
  <c r="Q58" i="13" s="1"/>
  <c r="R58" i="13" s="1"/>
  <c r="S58" i="13" s="1"/>
  <c r="P59" i="13"/>
  <c r="Q59" i="13" s="1"/>
  <c r="P60" i="13"/>
  <c r="Q60" i="13" s="1"/>
  <c r="R60" i="13" s="1"/>
  <c r="S60" i="13" s="1"/>
  <c r="P61" i="13"/>
  <c r="Q61" i="13" s="1"/>
  <c r="P62" i="13"/>
  <c r="Q62" i="13" s="1"/>
  <c r="R62" i="13" s="1"/>
  <c r="S62" i="13" s="1"/>
  <c r="P63" i="13"/>
  <c r="Q63" i="13" s="1"/>
  <c r="R63" i="13" s="1"/>
  <c r="S63" i="13" s="1"/>
  <c r="P64" i="13"/>
  <c r="Q64" i="13"/>
  <c r="P65" i="13"/>
  <c r="Q65" i="13" s="1"/>
  <c r="P66" i="13"/>
  <c r="Q66" i="13" s="1"/>
  <c r="R66" i="13" s="1"/>
  <c r="S66" i="13" s="1"/>
  <c r="P67" i="13"/>
  <c r="Q67" i="13" s="1"/>
  <c r="P68" i="13"/>
  <c r="Q68" i="13"/>
  <c r="R68" i="13" s="1"/>
  <c r="S68" i="13" s="1"/>
  <c r="P69" i="13"/>
  <c r="Q69" i="13" s="1"/>
  <c r="R69" i="13" s="1"/>
  <c r="S69" i="13" s="1"/>
  <c r="P70" i="13"/>
  <c r="Q70" i="13" s="1"/>
  <c r="P71" i="13"/>
  <c r="Q71" i="13" s="1"/>
  <c r="R71" i="13" s="1"/>
  <c r="S71" i="13" s="1"/>
  <c r="P72" i="13"/>
  <c r="Q72" i="13"/>
  <c r="R72" i="13" s="1"/>
  <c r="S72" i="13" s="1"/>
  <c r="P73" i="13"/>
  <c r="Q73" i="13" s="1"/>
  <c r="P74" i="13"/>
  <c r="Q74" i="13" s="1"/>
  <c r="R74" i="13" s="1"/>
  <c r="S74" i="13" s="1"/>
  <c r="P75" i="13"/>
  <c r="Q75" i="13" s="1"/>
  <c r="P76" i="13"/>
  <c r="Q76" i="13" s="1"/>
  <c r="R76" i="13" s="1"/>
  <c r="S76" i="13" s="1"/>
  <c r="P77" i="13"/>
  <c r="Q77" i="13" s="1"/>
  <c r="P78" i="13"/>
  <c r="Q78" i="13" s="1"/>
  <c r="R78" i="13" s="1"/>
  <c r="S78" i="13" s="1"/>
  <c r="P79" i="13"/>
  <c r="Q79" i="13" s="1"/>
  <c r="R79" i="13" s="1"/>
  <c r="S79" i="13" s="1"/>
  <c r="P80" i="13"/>
  <c r="Q80" i="13"/>
  <c r="P81" i="13"/>
  <c r="Q81" i="13" s="1"/>
  <c r="P82" i="13"/>
  <c r="Q82" i="13" s="1"/>
  <c r="R82" i="13" s="1"/>
  <c r="S82" i="13" s="1"/>
  <c r="P83" i="13"/>
  <c r="Q83" i="13" s="1"/>
  <c r="P84" i="13"/>
  <c r="Q84" i="13"/>
  <c r="P85" i="13"/>
  <c r="Q85" i="13" s="1"/>
  <c r="P86" i="13"/>
  <c r="Q86" i="13" s="1"/>
  <c r="P87" i="13"/>
  <c r="Q87" i="13" s="1"/>
  <c r="R87" i="13" s="1"/>
  <c r="S87" i="13" s="1"/>
  <c r="P88" i="13"/>
  <c r="Q88" i="13"/>
  <c r="R88" i="13" s="1"/>
  <c r="S88" i="13" s="1"/>
  <c r="P89" i="13"/>
  <c r="Q89" i="13" s="1"/>
  <c r="P90" i="13"/>
  <c r="Q90" i="13" s="1"/>
  <c r="R90" i="13" s="1"/>
  <c r="S90" i="13" s="1"/>
  <c r="P91" i="13"/>
  <c r="Q91" i="13" s="1"/>
  <c r="P92" i="13"/>
  <c r="Q92" i="13" s="1"/>
  <c r="R92" i="13" s="1"/>
  <c r="S92" i="13" s="1"/>
  <c r="P93" i="13"/>
  <c r="Q93" i="13" s="1"/>
  <c r="P94" i="13"/>
  <c r="Q94" i="13" s="1"/>
  <c r="P95" i="13"/>
  <c r="Q95" i="13" s="1"/>
  <c r="R95" i="13" s="1"/>
  <c r="S95" i="13" s="1"/>
  <c r="P96" i="13"/>
  <c r="Q96" i="13" s="1"/>
  <c r="R96" i="13" s="1"/>
  <c r="S96" i="13" s="1"/>
  <c r="P97" i="13"/>
  <c r="Q97" i="13" s="1"/>
  <c r="R97" i="13" s="1"/>
  <c r="S97" i="13" s="1"/>
  <c r="P98" i="13"/>
  <c r="Q98" i="13" s="1"/>
  <c r="R98" i="13" s="1"/>
  <c r="S98" i="13" s="1"/>
  <c r="P99" i="13"/>
  <c r="Q99" i="13" s="1"/>
  <c r="P100" i="13"/>
  <c r="Q100" i="13"/>
  <c r="P101" i="13"/>
  <c r="Q101" i="13" s="1"/>
  <c r="P102" i="13"/>
  <c r="Q102" i="13" s="1"/>
  <c r="P103" i="13"/>
  <c r="Q103" i="13" s="1"/>
  <c r="R103" i="13" s="1"/>
  <c r="S103" i="13" s="1"/>
  <c r="P104" i="13"/>
  <c r="Q104" i="13"/>
  <c r="R104" i="13" s="1"/>
  <c r="S104" i="13" s="1"/>
  <c r="P105" i="13"/>
  <c r="Q105" i="13" s="1"/>
  <c r="P106" i="13"/>
  <c r="Q106" i="13" s="1"/>
  <c r="R106" i="13" s="1"/>
  <c r="S106" i="13" s="1"/>
  <c r="P107" i="13"/>
  <c r="Q107" i="13" s="1"/>
  <c r="P108" i="13"/>
  <c r="Q108" i="13" s="1"/>
  <c r="R108" i="13" s="1"/>
  <c r="S108" i="13" s="1"/>
  <c r="P109" i="13"/>
  <c r="Q109" i="13" s="1"/>
  <c r="P110" i="13"/>
  <c r="Q110" i="13" s="1"/>
  <c r="P111" i="13"/>
  <c r="Q111" i="13" s="1"/>
  <c r="R111" i="13" s="1"/>
  <c r="S111" i="13" s="1"/>
  <c r="P112" i="13"/>
  <c r="Q112" i="13" s="1"/>
  <c r="R112" i="13" s="1"/>
  <c r="S112" i="13" s="1"/>
  <c r="P113" i="13"/>
  <c r="Q113" i="13" s="1"/>
  <c r="R113" i="13" s="1"/>
  <c r="S113" i="13" s="1"/>
  <c r="P114" i="13"/>
  <c r="Q114" i="13" s="1"/>
  <c r="R114" i="13" s="1"/>
  <c r="S114" i="13" s="1"/>
  <c r="P115" i="13"/>
  <c r="Q115" i="13" s="1"/>
  <c r="P116" i="13"/>
  <c r="Q116" i="13"/>
  <c r="P117" i="13"/>
  <c r="Q117" i="13" s="1"/>
  <c r="P118" i="13"/>
  <c r="Q118" i="13" s="1"/>
  <c r="P119" i="13"/>
  <c r="Q119" i="13" s="1"/>
  <c r="R119" i="13" s="1"/>
  <c r="S119" i="13" s="1"/>
  <c r="P120" i="13"/>
  <c r="Q120" i="13"/>
  <c r="R120" i="13" s="1"/>
  <c r="S120" i="13" s="1"/>
  <c r="P121" i="13"/>
  <c r="Q121" i="13" s="1"/>
  <c r="P122" i="13"/>
  <c r="Q122" i="13" s="1"/>
  <c r="R122" i="13" s="1"/>
  <c r="S122" i="13" s="1"/>
  <c r="P123" i="13"/>
  <c r="Q123" i="13" s="1"/>
  <c r="P124" i="13"/>
  <c r="Q124" i="13" s="1"/>
  <c r="R124" i="13" s="1"/>
  <c r="S124" i="13" s="1"/>
  <c r="P125" i="13"/>
  <c r="Q125" i="13" s="1"/>
  <c r="P126" i="13"/>
  <c r="Q126" i="13" s="1"/>
  <c r="P127" i="13"/>
  <c r="Q127" i="13" s="1"/>
  <c r="R127" i="13" s="1"/>
  <c r="S127" i="13" s="1"/>
  <c r="P128" i="13"/>
  <c r="Q128" i="13" s="1"/>
  <c r="R128" i="13" s="1"/>
  <c r="S128" i="13" s="1"/>
  <c r="P129" i="13"/>
  <c r="Q129" i="13" s="1"/>
  <c r="R129" i="13" s="1"/>
  <c r="S129" i="13" s="1"/>
  <c r="P130" i="13"/>
  <c r="Q130" i="13" s="1"/>
  <c r="R130" i="13" s="1"/>
  <c r="S130" i="13" s="1"/>
  <c r="P131" i="13"/>
  <c r="Q131" i="13" s="1"/>
  <c r="P132" i="13"/>
  <c r="Q132" i="13"/>
  <c r="P133" i="13"/>
  <c r="Q133" i="13" s="1"/>
  <c r="P134" i="13"/>
  <c r="Q134" i="13" s="1"/>
  <c r="R134" i="13" s="1"/>
  <c r="S134" i="13" s="1"/>
  <c r="P135" i="13"/>
  <c r="Q135" i="13" s="1"/>
  <c r="P136" i="13"/>
  <c r="Q136" i="13"/>
  <c r="R136" i="13" s="1"/>
  <c r="S136" i="13" s="1"/>
  <c r="P137" i="13"/>
  <c r="Q137" i="13" s="1"/>
  <c r="P138" i="13"/>
  <c r="Q138" i="13" s="1"/>
  <c r="R138" i="13" s="1"/>
  <c r="S138" i="13" s="1"/>
  <c r="P139" i="13"/>
  <c r="Q139" i="13" s="1"/>
  <c r="R139" i="13" s="1"/>
  <c r="S139" i="13" s="1"/>
  <c r="P140" i="13"/>
  <c r="Q140" i="13" s="1"/>
  <c r="R140" i="13" s="1"/>
  <c r="S140" i="13" s="1"/>
  <c r="P141" i="13"/>
  <c r="Q141" i="13" s="1"/>
  <c r="P142" i="13"/>
  <c r="Q142" i="13" s="1"/>
  <c r="R142" i="13" s="1"/>
  <c r="S142" i="13" s="1"/>
  <c r="P143" i="13"/>
  <c r="Q143" i="13" s="1"/>
  <c r="R143" i="13" s="1"/>
  <c r="S143" i="13" s="1"/>
  <c r="P144" i="13"/>
  <c r="Q144" i="13" s="1"/>
  <c r="R144" i="13" s="1"/>
  <c r="S144" i="13" s="1"/>
  <c r="P145" i="13"/>
  <c r="Q145" i="13" s="1"/>
  <c r="R145" i="13" s="1"/>
  <c r="S145" i="13" s="1"/>
  <c r="P146" i="13"/>
  <c r="Q146" i="13" s="1"/>
  <c r="R146" i="13" s="1"/>
  <c r="S146" i="13" s="1"/>
  <c r="P147" i="13"/>
  <c r="Q147" i="13" s="1"/>
  <c r="P148" i="13"/>
  <c r="Q148" i="13"/>
  <c r="P149" i="13"/>
  <c r="Q149" i="13" s="1"/>
  <c r="R149" i="13" s="1"/>
  <c r="S149" i="13" s="1"/>
  <c r="P150" i="13"/>
  <c r="Q150" i="13" s="1"/>
  <c r="P151" i="13"/>
  <c r="Q151" i="13" s="1"/>
  <c r="P152" i="13"/>
  <c r="Q152" i="13"/>
  <c r="P153" i="13"/>
  <c r="Q153" i="13" s="1"/>
  <c r="P154" i="13"/>
  <c r="Q154" i="13" s="1"/>
  <c r="P155" i="13"/>
  <c r="Q155" i="13" s="1"/>
  <c r="P156" i="13"/>
  <c r="Q156" i="13" s="1"/>
  <c r="R156" i="13" s="1"/>
  <c r="S156" i="13" s="1"/>
  <c r="P157" i="13"/>
  <c r="Q157" i="13" s="1"/>
  <c r="P158" i="13"/>
  <c r="Q158" i="13" s="1"/>
  <c r="P159" i="13"/>
  <c r="Q159" i="13" s="1"/>
  <c r="R159" i="13" s="1"/>
  <c r="S159" i="13" s="1"/>
  <c r="P160" i="13"/>
  <c r="Q160" i="13" s="1"/>
  <c r="R160" i="13" s="1"/>
  <c r="S160" i="13" s="1"/>
  <c r="P161" i="13"/>
  <c r="Q161" i="13" s="1"/>
  <c r="R161" i="13" s="1"/>
  <c r="S161" i="13" s="1"/>
  <c r="P162" i="13"/>
  <c r="Q162" i="13" s="1"/>
  <c r="R162" i="13" s="1"/>
  <c r="S162" i="13" s="1"/>
  <c r="P163" i="13"/>
  <c r="Q163" i="13" s="1"/>
  <c r="P164" i="13"/>
  <c r="Q164" i="13"/>
  <c r="R164" i="13" s="1"/>
  <c r="S164" i="13" s="1"/>
  <c r="P165" i="13"/>
  <c r="Q165" i="13" s="1"/>
  <c r="R165" i="13" s="1"/>
  <c r="S165" i="13" s="1"/>
  <c r="P166" i="13"/>
  <c r="Q166" i="13" s="1"/>
  <c r="P167" i="13"/>
  <c r="Q167" i="13" s="1"/>
  <c r="P168" i="13"/>
  <c r="Q168" i="13"/>
  <c r="R168" i="13" s="1"/>
  <c r="S168" i="13" s="1"/>
  <c r="P169" i="13"/>
  <c r="Q169" i="13" s="1"/>
  <c r="P170" i="13"/>
  <c r="Q170" i="13" s="1"/>
  <c r="P171" i="13"/>
  <c r="Q171" i="13" s="1"/>
  <c r="P172" i="13"/>
  <c r="Q172" i="13" s="1"/>
  <c r="R172" i="13" s="1"/>
  <c r="S172" i="13" s="1"/>
  <c r="P173" i="13"/>
  <c r="Q173" i="13" s="1"/>
  <c r="P174" i="13"/>
  <c r="Q174" i="13" s="1"/>
  <c r="P175" i="13"/>
  <c r="Q175" i="13" s="1"/>
  <c r="P176" i="13"/>
  <c r="Q176" i="13" s="1"/>
  <c r="R176" i="13" s="1"/>
  <c r="S176" i="13" s="1"/>
  <c r="P177" i="13"/>
  <c r="Q177" i="13" s="1"/>
  <c r="R177" i="13" s="1"/>
  <c r="S177" i="13" s="1"/>
  <c r="P178" i="13"/>
  <c r="Q178" i="13" s="1"/>
  <c r="R178" i="13" s="1"/>
  <c r="S178" i="13" s="1"/>
  <c r="P179" i="13"/>
  <c r="Q179" i="13" s="1"/>
  <c r="P180" i="13"/>
  <c r="Q180" i="13"/>
  <c r="P181" i="13"/>
  <c r="Q181" i="13" s="1"/>
  <c r="R181" i="13" s="1"/>
  <c r="S181" i="13" s="1"/>
  <c r="P182" i="13"/>
  <c r="Q182" i="13" s="1"/>
  <c r="P183" i="13"/>
  <c r="Q183" i="13" s="1"/>
  <c r="P184" i="13"/>
  <c r="Q184" i="13"/>
  <c r="P185" i="13"/>
  <c r="Q185" i="13" s="1"/>
  <c r="P186" i="13"/>
  <c r="Q186" i="13" s="1"/>
  <c r="P187" i="13"/>
  <c r="Q187" i="13" s="1"/>
  <c r="P188" i="13"/>
  <c r="Q188" i="13" s="1"/>
  <c r="R188" i="13" s="1"/>
  <c r="S188" i="13" s="1"/>
  <c r="P189" i="13"/>
  <c r="Q189" i="13" s="1"/>
  <c r="P190" i="13"/>
  <c r="Q190" i="13" s="1"/>
  <c r="R190" i="13" s="1"/>
  <c r="S190" i="13" s="1"/>
  <c r="P191" i="13"/>
  <c r="Q191" i="13" s="1"/>
  <c r="R191" i="13" s="1"/>
  <c r="S191" i="13" s="1"/>
  <c r="P192" i="13"/>
  <c r="Q192" i="13" s="1"/>
  <c r="R192" i="13" s="1"/>
  <c r="S192" i="13" s="1"/>
  <c r="P193" i="13"/>
  <c r="Q193" i="13" s="1"/>
  <c r="R193" i="13" s="1"/>
  <c r="S193" i="13" s="1"/>
  <c r="P194" i="13"/>
  <c r="Q194" i="13" s="1"/>
  <c r="R194" i="13" s="1"/>
  <c r="S194" i="13" s="1"/>
  <c r="P195" i="13"/>
  <c r="Q195" i="13" s="1"/>
  <c r="P196" i="13"/>
  <c r="Q196" i="13"/>
  <c r="P197" i="13"/>
  <c r="Q197" i="13" s="1"/>
  <c r="P198" i="13"/>
  <c r="Q198" i="13" s="1"/>
  <c r="P199" i="13"/>
  <c r="Q199" i="13" s="1"/>
  <c r="P200" i="13"/>
  <c r="Q200" i="13"/>
  <c r="R200" i="13" s="1"/>
  <c r="S200" i="13" s="1"/>
  <c r="P201" i="13"/>
  <c r="Q201" i="13" s="1"/>
  <c r="P202" i="13"/>
  <c r="Q202" i="13" s="1"/>
  <c r="P203" i="13"/>
  <c r="Q203" i="13" s="1"/>
  <c r="R203" i="13" s="1"/>
  <c r="S203" i="13" s="1"/>
  <c r="P204" i="13"/>
  <c r="Q204" i="13" s="1"/>
  <c r="R204" i="13" s="1"/>
  <c r="S204" i="13" s="1"/>
  <c r="P205" i="13"/>
  <c r="Q205" i="13" s="1"/>
  <c r="P206" i="13"/>
  <c r="Q206" i="13" s="1"/>
  <c r="R206" i="13" s="1"/>
  <c r="S206" i="13" s="1"/>
  <c r="P207" i="13"/>
  <c r="Q207" i="13" s="1"/>
  <c r="R207" i="13" s="1"/>
  <c r="S207" i="13" s="1"/>
  <c r="P208" i="13"/>
  <c r="Q208" i="13" s="1"/>
  <c r="P209" i="13"/>
  <c r="Q209" i="13" s="1"/>
  <c r="P210" i="13"/>
  <c r="Q210" i="13" s="1"/>
  <c r="R210" i="13" s="1"/>
  <c r="S210" i="13" s="1"/>
  <c r="P211" i="13"/>
  <c r="Q211" i="13" s="1"/>
  <c r="R211" i="13" s="1"/>
  <c r="S211" i="13" s="1"/>
  <c r="P212" i="13"/>
  <c r="Q212" i="13" s="1"/>
  <c r="P213" i="13"/>
  <c r="Q213" i="13" s="1"/>
  <c r="P214" i="13"/>
  <c r="Q214" i="13" s="1"/>
  <c r="R214" i="13" s="1"/>
  <c r="S214" i="13" s="1"/>
  <c r="P215" i="13"/>
  <c r="Q215" i="13" s="1"/>
  <c r="R215" i="13" s="1"/>
  <c r="S215" i="13" s="1"/>
  <c r="P216" i="13"/>
  <c r="Q216" i="13" s="1"/>
  <c r="P217" i="13"/>
  <c r="Q217" i="13" s="1"/>
  <c r="P218" i="13"/>
  <c r="Q218" i="13" s="1"/>
  <c r="R218" i="13" s="1"/>
  <c r="S218" i="13" s="1"/>
  <c r="P219" i="13"/>
  <c r="Q219" i="13" s="1"/>
  <c r="R219" i="13" s="1"/>
  <c r="S219" i="13" s="1"/>
  <c r="P220" i="13"/>
  <c r="Q220" i="13" s="1"/>
  <c r="P221" i="13"/>
  <c r="Q221" i="13" s="1"/>
  <c r="P222" i="13"/>
  <c r="Q222" i="13" s="1"/>
  <c r="R222" i="13" s="1"/>
  <c r="S222" i="13" s="1"/>
  <c r="P223" i="13"/>
  <c r="Q223" i="13" s="1"/>
  <c r="R223" i="13" s="1"/>
  <c r="S223" i="13" s="1"/>
  <c r="P224" i="13"/>
  <c r="Q224" i="13" s="1"/>
  <c r="P225" i="13"/>
  <c r="Q225" i="13" s="1"/>
  <c r="P226" i="13"/>
  <c r="Q226" i="13" s="1"/>
  <c r="R226" i="13" s="1"/>
  <c r="S226" i="13" s="1"/>
  <c r="P227" i="13"/>
  <c r="Q227" i="13" s="1"/>
  <c r="R227" i="13" s="1"/>
  <c r="S227" i="13" s="1"/>
  <c r="P228" i="13"/>
  <c r="Q228" i="13" s="1"/>
  <c r="P229" i="13"/>
  <c r="Q229" i="13" s="1"/>
  <c r="P230" i="13"/>
  <c r="Q230" i="13" s="1"/>
  <c r="R230" i="13" s="1"/>
  <c r="S230" i="13" s="1"/>
  <c r="P231" i="13"/>
  <c r="Q231" i="13" s="1"/>
  <c r="R231" i="13" s="1"/>
  <c r="S231" i="13" s="1"/>
  <c r="P232" i="13"/>
  <c r="Q232" i="13" s="1"/>
  <c r="P233" i="13"/>
  <c r="Q233" i="13" s="1"/>
  <c r="P234" i="13"/>
  <c r="Q234" i="13" s="1"/>
  <c r="R234" i="13" s="1"/>
  <c r="S234" i="13" s="1"/>
  <c r="P235" i="13"/>
  <c r="Q235" i="13" s="1"/>
  <c r="R235" i="13" s="1"/>
  <c r="S235" i="13" s="1"/>
  <c r="P236" i="13"/>
  <c r="Q236" i="13" s="1"/>
  <c r="P237" i="13"/>
  <c r="Q237" i="13" s="1"/>
  <c r="P238" i="13"/>
  <c r="Q238" i="13" s="1"/>
  <c r="R238" i="13" s="1"/>
  <c r="S238" i="13" s="1"/>
  <c r="P239" i="13"/>
  <c r="Q239" i="13" s="1"/>
  <c r="R239" i="13" s="1"/>
  <c r="S239" i="13" s="1"/>
  <c r="P240" i="13"/>
  <c r="Q240" i="13" s="1"/>
  <c r="P241" i="13"/>
  <c r="Q241" i="13" s="1"/>
  <c r="P242" i="13"/>
  <c r="Q242" i="13" s="1"/>
  <c r="R242" i="13" s="1"/>
  <c r="S242" i="13" s="1"/>
  <c r="P243" i="13"/>
  <c r="Q243" i="13" s="1"/>
  <c r="R243" i="13" s="1"/>
  <c r="S243" i="13" s="1"/>
  <c r="P244" i="13"/>
  <c r="Q244" i="13" s="1"/>
  <c r="P245" i="13"/>
  <c r="Q245" i="13" s="1"/>
  <c r="P246" i="13"/>
  <c r="Q246" i="13" s="1"/>
  <c r="R246" i="13" s="1"/>
  <c r="S246" i="13" s="1"/>
  <c r="P247" i="13"/>
  <c r="Q247" i="13" s="1"/>
  <c r="R247" i="13" s="1"/>
  <c r="S247" i="13" s="1"/>
  <c r="P248" i="13"/>
  <c r="Q248" i="13" s="1"/>
  <c r="P249" i="13"/>
  <c r="Q249" i="13" s="1"/>
  <c r="P250" i="13"/>
  <c r="Q250" i="13" s="1"/>
  <c r="R250" i="13" s="1"/>
  <c r="S250" i="13" s="1"/>
  <c r="P251" i="13"/>
  <c r="Q251" i="13" s="1"/>
  <c r="R251" i="13" s="1"/>
  <c r="S251" i="13" s="1"/>
  <c r="P252" i="13"/>
  <c r="Q252" i="13" s="1"/>
  <c r="P253" i="13"/>
  <c r="Q253" i="13" s="1"/>
  <c r="P254" i="13"/>
  <c r="Q254" i="13" s="1"/>
  <c r="R254" i="13" s="1"/>
  <c r="S254" i="13" s="1"/>
  <c r="P255" i="13"/>
  <c r="Q255" i="13" s="1"/>
  <c r="R255" i="13" s="1"/>
  <c r="S255" i="13" s="1"/>
  <c r="P256" i="13"/>
  <c r="Q256" i="13" s="1"/>
  <c r="P257" i="13"/>
  <c r="Q257" i="13" s="1"/>
  <c r="P258" i="13"/>
  <c r="Q258" i="13" s="1"/>
  <c r="R258" i="13" s="1"/>
  <c r="S258" i="13" s="1"/>
  <c r="P259" i="13"/>
  <c r="Q259" i="13" s="1"/>
  <c r="R259" i="13" s="1"/>
  <c r="S259" i="13" s="1"/>
  <c r="P260" i="13"/>
  <c r="Q260" i="13" s="1"/>
  <c r="P261" i="13"/>
  <c r="Q261" i="13" s="1"/>
  <c r="P262" i="13"/>
  <c r="Q262" i="13" s="1"/>
  <c r="R262" i="13" s="1"/>
  <c r="S262" i="13" s="1"/>
  <c r="P263" i="13"/>
  <c r="Q263" i="13" s="1"/>
  <c r="R263" i="13" s="1"/>
  <c r="S263" i="13" s="1"/>
  <c r="P264" i="13"/>
  <c r="Q264" i="13" s="1"/>
  <c r="P265" i="13"/>
  <c r="Q265" i="13" s="1"/>
  <c r="P266" i="13"/>
  <c r="Q266" i="13" s="1"/>
  <c r="R266" i="13" s="1"/>
  <c r="S266" i="13" s="1"/>
  <c r="P267" i="13"/>
  <c r="Q267" i="13" s="1"/>
  <c r="R267" i="13" s="1"/>
  <c r="S267" i="13" s="1"/>
  <c r="P268" i="13"/>
  <c r="Q268" i="13" s="1"/>
  <c r="P269" i="13"/>
  <c r="Q269" i="13" s="1"/>
  <c r="P270" i="13"/>
  <c r="Q270" i="13" s="1"/>
  <c r="R270" i="13" s="1"/>
  <c r="S270" i="13" s="1"/>
  <c r="P271" i="13"/>
  <c r="Q271" i="13" s="1"/>
  <c r="R271" i="13" s="1"/>
  <c r="S271" i="13" s="1"/>
  <c r="P272" i="13"/>
  <c r="Q272" i="13" s="1"/>
  <c r="P273" i="13"/>
  <c r="Q273" i="13" s="1"/>
  <c r="P274" i="13"/>
  <c r="Q274" i="13" s="1"/>
  <c r="R274" i="13" s="1"/>
  <c r="S274" i="13" s="1"/>
  <c r="P275" i="13"/>
  <c r="Q275" i="13" s="1"/>
  <c r="R275" i="13" s="1"/>
  <c r="S275" i="13" s="1"/>
  <c r="P276" i="13"/>
  <c r="Q276" i="13" s="1"/>
  <c r="P277" i="13"/>
  <c r="Q277" i="13" s="1"/>
  <c r="P278" i="13"/>
  <c r="Q278" i="13" s="1"/>
  <c r="R278" i="13" s="1"/>
  <c r="S278" i="13" s="1"/>
  <c r="P279" i="13"/>
  <c r="Q279" i="13" s="1"/>
  <c r="R279" i="13" s="1"/>
  <c r="S279" i="13" s="1"/>
  <c r="P280" i="13"/>
  <c r="Q280" i="13" s="1"/>
  <c r="P281" i="13"/>
  <c r="Q281" i="13" s="1"/>
  <c r="P282" i="13"/>
  <c r="Q282" i="13" s="1"/>
  <c r="R282" i="13" s="1"/>
  <c r="S282" i="13" s="1"/>
  <c r="P283" i="13"/>
  <c r="Q283" i="13" s="1"/>
  <c r="R283" i="13" s="1"/>
  <c r="S283" i="13" s="1"/>
  <c r="P284" i="13"/>
  <c r="Q284" i="13" s="1"/>
  <c r="P285" i="13"/>
  <c r="Q285" i="13" s="1"/>
  <c r="P286" i="13"/>
  <c r="Q286" i="13" s="1"/>
  <c r="R286" i="13" s="1"/>
  <c r="S286" i="13" s="1"/>
  <c r="P287" i="13"/>
  <c r="Q287" i="13" s="1"/>
  <c r="R287" i="13" s="1"/>
  <c r="S287" i="13" s="1"/>
  <c r="P288" i="13"/>
  <c r="Q288" i="13" s="1"/>
  <c r="P289" i="13"/>
  <c r="Q289" i="13" s="1"/>
  <c r="P290" i="13"/>
  <c r="Q290" i="13" s="1"/>
  <c r="R290" i="13" s="1"/>
  <c r="S290" i="13" s="1"/>
  <c r="P291" i="13"/>
  <c r="Q291" i="13" s="1"/>
  <c r="R291" i="13" s="1"/>
  <c r="S291" i="13" s="1"/>
  <c r="P292" i="13"/>
  <c r="Q292" i="13" s="1"/>
  <c r="P293" i="13"/>
  <c r="Q293" i="13" s="1"/>
  <c r="P294" i="13"/>
  <c r="Q294" i="13" s="1"/>
  <c r="R294" i="13" s="1"/>
  <c r="S294" i="13" s="1"/>
  <c r="P295" i="13"/>
  <c r="Q295" i="13" s="1"/>
  <c r="R295" i="13" s="1"/>
  <c r="S295" i="13" s="1"/>
  <c r="P296" i="13"/>
  <c r="Q296" i="13" s="1"/>
  <c r="P297" i="13"/>
  <c r="Q297" i="13" s="1"/>
  <c r="P298" i="13"/>
  <c r="Q298" i="13" s="1"/>
  <c r="R298" i="13" s="1"/>
  <c r="S298" i="13" s="1"/>
  <c r="P299" i="13"/>
  <c r="Q299" i="13" s="1"/>
  <c r="R299" i="13" s="1"/>
  <c r="S299" i="13" s="1"/>
  <c r="P300" i="13"/>
  <c r="Q300" i="13" s="1"/>
  <c r="R36" i="13"/>
  <c r="S36" i="13" s="1"/>
  <c r="R9" i="13"/>
  <c r="S9" i="13" s="1"/>
  <c r="R10" i="13"/>
  <c r="S10" i="13" s="1"/>
  <c r="R11" i="13"/>
  <c r="S11" i="13" s="1"/>
  <c r="R12" i="13"/>
  <c r="S12" i="13" s="1"/>
  <c r="R13" i="13"/>
  <c r="S13" i="13" s="1"/>
  <c r="R14" i="13"/>
  <c r="S14" i="13" s="1"/>
  <c r="R15" i="13"/>
  <c r="S15" i="13" s="1"/>
  <c r="R16" i="13"/>
  <c r="S16" i="13" s="1"/>
  <c r="R17" i="13"/>
  <c r="S17" i="13" s="1"/>
  <c r="R18" i="13"/>
  <c r="S18" i="13" s="1"/>
  <c r="R19" i="13"/>
  <c r="S19" i="13" s="1"/>
  <c r="R20" i="13"/>
  <c r="S20" i="13" s="1"/>
  <c r="R21" i="13"/>
  <c r="S21" i="13" s="1"/>
  <c r="R22" i="13"/>
  <c r="S22" i="13" s="1"/>
  <c r="R23" i="13"/>
  <c r="S23" i="13" s="1"/>
  <c r="R24" i="13"/>
  <c r="S24" i="13" s="1"/>
  <c r="R25" i="13"/>
  <c r="S25" i="13" s="1"/>
  <c r="R26" i="13"/>
  <c r="S26" i="13" s="1"/>
  <c r="R27" i="13"/>
  <c r="S27" i="13" s="1"/>
  <c r="R28" i="13"/>
  <c r="S28" i="13"/>
  <c r="R29" i="13"/>
  <c r="S29" i="13" s="1"/>
  <c r="R30" i="13"/>
  <c r="S30" i="13" s="1"/>
  <c r="R31" i="13"/>
  <c r="S31" i="13" s="1"/>
  <c r="R32" i="13"/>
  <c r="S32" i="13" s="1"/>
  <c r="R33" i="13"/>
  <c r="S33" i="13" s="1"/>
  <c r="R34" i="13"/>
  <c r="S34" i="13" s="1"/>
  <c r="R35" i="13"/>
  <c r="S35" i="13" s="1"/>
  <c r="R37" i="13"/>
  <c r="S37" i="13" s="1"/>
  <c r="R38" i="13"/>
  <c r="S38" i="13" s="1"/>
  <c r="R43" i="13"/>
  <c r="S43" i="13" s="1"/>
  <c r="R45" i="13"/>
  <c r="S45" i="13" s="1"/>
  <c r="R49" i="13"/>
  <c r="S49" i="13" s="1"/>
  <c r="R51" i="13"/>
  <c r="S51" i="13" s="1"/>
  <c r="R54" i="13"/>
  <c r="S54" i="13" s="1"/>
  <c r="R57" i="13"/>
  <c r="S57" i="13" s="1"/>
  <c r="R59" i="13"/>
  <c r="S59" i="13" s="1"/>
  <c r="R61" i="13"/>
  <c r="S61" i="13" s="1"/>
  <c r="R64" i="13"/>
  <c r="S64" i="13" s="1"/>
  <c r="R65" i="13"/>
  <c r="S65" i="13" s="1"/>
  <c r="R67" i="13"/>
  <c r="S67" i="13" s="1"/>
  <c r="R70" i="13"/>
  <c r="S70" i="13" s="1"/>
  <c r="R73" i="13"/>
  <c r="S73" i="13" s="1"/>
  <c r="R75" i="13"/>
  <c r="S75" i="13" s="1"/>
  <c r="R77" i="13"/>
  <c r="S77" i="13" s="1"/>
  <c r="R80" i="13"/>
  <c r="S80" i="13" s="1"/>
  <c r="R81" i="13"/>
  <c r="S81" i="13" s="1"/>
  <c r="R83" i="13"/>
  <c r="S83" i="13" s="1"/>
  <c r="R84" i="13"/>
  <c r="S84" i="13" s="1"/>
  <c r="R85" i="13"/>
  <c r="S85" i="13" s="1"/>
  <c r="R86" i="13"/>
  <c r="S86" i="13" s="1"/>
  <c r="R89" i="13"/>
  <c r="S89" i="13" s="1"/>
  <c r="R91" i="13"/>
  <c r="S91" i="13" s="1"/>
  <c r="R93" i="13"/>
  <c r="S93" i="13" s="1"/>
  <c r="R94" i="13"/>
  <c r="S94" i="13" s="1"/>
  <c r="R99" i="13"/>
  <c r="S99" i="13" s="1"/>
  <c r="R100" i="13"/>
  <c r="S100" i="13" s="1"/>
  <c r="R101" i="13"/>
  <c r="S101" i="13" s="1"/>
  <c r="R102" i="13"/>
  <c r="S102" i="13" s="1"/>
  <c r="R105" i="13"/>
  <c r="S105" i="13" s="1"/>
  <c r="R107" i="13"/>
  <c r="S107" i="13" s="1"/>
  <c r="R109" i="13"/>
  <c r="S109" i="13" s="1"/>
  <c r="R110" i="13"/>
  <c r="S110" i="13" s="1"/>
  <c r="R115" i="13"/>
  <c r="S115" i="13" s="1"/>
  <c r="R116" i="13"/>
  <c r="S116" i="13" s="1"/>
  <c r="R117" i="13"/>
  <c r="S117" i="13" s="1"/>
  <c r="R118" i="13"/>
  <c r="S118" i="13" s="1"/>
  <c r="R121" i="13"/>
  <c r="S121" i="13" s="1"/>
  <c r="R123" i="13"/>
  <c r="S123" i="13" s="1"/>
  <c r="R125" i="13"/>
  <c r="S125" i="13" s="1"/>
  <c r="R126" i="13"/>
  <c r="S126" i="13" s="1"/>
  <c r="R131" i="13"/>
  <c r="S131" i="13" s="1"/>
  <c r="R132" i="13"/>
  <c r="S132" i="13" s="1"/>
  <c r="R133" i="13"/>
  <c r="S133" i="13" s="1"/>
  <c r="R135" i="13"/>
  <c r="S135" i="13" s="1"/>
  <c r="R137" i="13"/>
  <c r="S137" i="13" s="1"/>
  <c r="R141" i="13"/>
  <c r="S141" i="13" s="1"/>
  <c r="R147" i="13"/>
  <c r="S147" i="13" s="1"/>
  <c r="R148" i="13"/>
  <c r="S148" i="13" s="1"/>
  <c r="R150" i="13"/>
  <c r="S150" i="13" s="1"/>
  <c r="R151" i="13"/>
  <c r="S151" i="13" s="1"/>
  <c r="R152" i="13"/>
  <c r="S152" i="13" s="1"/>
  <c r="R153" i="13"/>
  <c r="S153" i="13" s="1"/>
  <c r="R154" i="13"/>
  <c r="S154" i="13" s="1"/>
  <c r="R155" i="13"/>
  <c r="S155" i="13" s="1"/>
  <c r="R157" i="13"/>
  <c r="S157" i="13" s="1"/>
  <c r="R158" i="13"/>
  <c r="S158" i="13" s="1"/>
  <c r="R163" i="13"/>
  <c r="S163" i="13" s="1"/>
  <c r="R166" i="13"/>
  <c r="S166" i="13" s="1"/>
  <c r="R167" i="13"/>
  <c r="S167" i="13" s="1"/>
  <c r="R169" i="13"/>
  <c r="S169" i="13" s="1"/>
  <c r="R170" i="13"/>
  <c r="S170" i="13" s="1"/>
  <c r="R171" i="13"/>
  <c r="S171" i="13" s="1"/>
  <c r="R173" i="13"/>
  <c r="S173" i="13" s="1"/>
  <c r="R174" i="13"/>
  <c r="S174" i="13" s="1"/>
  <c r="R175" i="13"/>
  <c r="S175" i="13" s="1"/>
  <c r="R179" i="13"/>
  <c r="S179" i="13" s="1"/>
  <c r="R180" i="13"/>
  <c r="S180" i="13" s="1"/>
  <c r="R182" i="13"/>
  <c r="S182" i="13" s="1"/>
  <c r="R183" i="13"/>
  <c r="S183" i="13" s="1"/>
  <c r="R184" i="13"/>
  <c r="S184" i="13" s="1"/>
  <c r="R185" i="13"/>
  <c r="S185" i="13" s="1"/>
  <c r="R186" i="13"/>
  <c r="S186" i="13" s="1"/>
  <c r="R187" i="13"/>
  <c r="S187" i="13" s="1"/>
  <c r="R189" i="13"/>
  <c r="S189" i="13" s="1"/>
  <c r="R195" i="13"/>
  <c r="S195" i="13" s="1"/>
  <c r="R196" i="13"/>
  <c r="S196" i="13" s="1"/>
  <c r="R197" i="13"/>
  <c r="S197" i="13" s="1"/>
  <c r="R198" i="13"/>
  <c r="S198" i="13" s="1"/>
  <c r="R199" i="13"/>
  <c r="S199" i="13" s="1"/>
  <c r="R201" i="13"/>
  <c r="S201" i="13" s="1"/>
  <c r="R202" i="13"/>
  <c r="S202" i="13" s="1"/>
  <c r="R205" i="13"/>
  <c r="S205" i="13" s="1"/>
  <c r="R208" i="13"/>
  <c r="S208" i="13" s="1"/>
  <c r="R209" i="13"/>
  <c r="S209" i="13" s="1"/>
  <c r="R212" i="13"/>
  <c r="S212" i="13" s="1"/>
  <c r="R213" i="13"/>
  <c r="S213" i="13" s="1"/>
  <c r="R216" i="13"/>
  <c r="S216" i="13" s="1"/>
  <c r="R217" i="13"/>
  <c r="S217" i="13" s="1"/>
  <c r="R220" i="13"/>
  <c r="S220" i="13" s="1"/>
  <c r="R221" i="13"/>
  <c r="S221" i="13" s="1"/>
  <c r="R224" i="13"/>
  <c r="S224" i="13" s="1"/>
  <c r="R225" i="13"/>
  <c r="S225" i="13" s="1"/>
  <c r="R228" i="13"/>
  <c r="S228" i="13" s="1"/>
  <c r="R229" i="13"/>
  <c r="S229" i="13" s="1"/>
  <c r="R232" i="13"/>
  <c r="S232" i="13" s="1"/>
  <c r="R233" i="13"/>
  <c r="S233" i="13" s="1"/>
  <c r="R236" i="13"/>
  <c r="S236" i="13" s="1"/>
  <c r="R237" i="13"/>
  <c r="S237" i="13" s="1"/>
  <c r="R240" i="13"/>
  <c r="S240" i="13" s="1"/>
  <c r="R241" i="13"/>
  <c r="S241" i="13" s="1"/>
  <c r="R244" i="13"/>
  <c r="S244" i="13" s="1"/>
  <c r="R245" i="13"/>
  <c r="S245" i="13" s="1"/>
  <c r="R248" i="13"/>
  <c r="S248" i="13" s="1"/>
  <c r="R249" i="13"/>
  <c r="S249" i="13" s="1"/>
  <c r="R252" i="13"/>
  <c r="S252" i="13" s="1"/>
  <c r="R253" i="13"/>
  <c r="S253" i="13" s="1"/>
  <c r="R256" i="13"/>
  <c r="S256" i="13" s="1"/>
  <c r="R257" i="13"/>
  <c r="S257" i="13" s="1"/>
  <c r="R260" i="13"/>
  <c r="S260" i="13" s="1"/>
  <c r="R261" i="13"/>
  <c r="S261" i="13" s="1"/>
  <c r="R264" i="13"/>
  <c r="S264" i="13" s="1"/>
  <c r="R265" i="13"/>
  <c r="S265" i="13" s="1"/>
  <c r="R268" i="13"/>
  <c r="S268" i="13" s="1"/>
  <c r="R269" i="13"/>
  <c r="S269" i="13" s="1"/>
  <c r="R272" i="13"/>
  <c r="S272" i="13" s="1"/>
  <c r="R273" i="13"/>
  <c r="S273" i="13" s="1"/>
  <c r="R276" i="13"/>
  <c r="S276" i="13" s="1"/>
  <c r="R277" i="13"/>
  <c r="S277" i="13" s="1"/>
  <c r="R280" i="13"/>
  <c r="S280" i="13" s="1"/>
  <c r="R281" i="13"/>
  <c r="S281" i="13" s="1"/>
  <c r="R284" i="13"/>
  <c r="S284" i="13" s="1"/>
  <c r="R285" i="13"/>
  <c r="S285" i="13" s="1"/>
  <c r="R288" i="13"/>
  <c r="S288" i="13" s="1"/>
  <c r="R289" i="13"/>
  <c r="S289" i="13" s="1"/>
  <c r="R292" i="13"/>
  <c r="S292" i="13" s="1"/>
  <c r="R293" i="13"/>
  <c r="S293" i="13" s="1"/>
  <c r="R296" i="13"/>
  <c r="S296" i="13" s="1"/>
  <c r="R297" i="13"/>
  <c r="S297" i="13" s="1"/>
  <c r="R300" i="13"/>
  <c r="S300" i="13" s="1"/>
  <c r="R8" i="13"/>
  <c r="S8" i="13" s="1"/>
  <c r="L150" i="13" l="1"/>
  <c r="M150" i="13"/>
  <c r="N150" i="13"/>
  <c r="O150" i="13"/>
  <c r="T150" i="13"/>
  <c r="U150" i="13" s="1"/>
  <c r="L30" i="13"/>
  <c r="M30" i="13"/>
  <c r="N30" i="13"/>
  <c r="O30" i="13"/>
  <c r="T30" i="13"/>
  <c r="U30" i="13"/>
  <c r="V30" i="13" s="1"/>
  <c r="L31" i="13"/>
  <c r="M31" i="13"/>
  <c r="N31" i="13"/>
  <c r="O31" i="13"/>
  <c r="T31" i="13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/>
  <c r="N32" i="13"/>
  <c r="O32" i="13"/>
  <c r="T32" i="13"/>
  <c r="U32" i="13" s="1"/>
  <c r="V32" i="13"/>
  <c r="L33" i="13"/>
  <c r="M33" i="13"/>
  <c r="N33" i="13"/>
  <c r="O33" i="13"/>
  <c r="T33" i="13"/>
  <c r="U33" i="13" s="1"/>
  <c r="V33" i="13" s="1"/>
  <c r="W33" i="13" s="1"/>
  <c r="X33" i="13" s="1"/>
  <c r="L34" i="13"/>
  <c r="M34" i="13"/>
  <c r="N34" i="13"/>
  <c r="O34" i="13"/>
  <c r="T34" i="13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/>
  <c r="N35" i="13"/>
  <c r="O35" i="13"/>
  <c r="T35" i="13"/>
  <c r="U35" i="13"/>
  <c r="V35" i="13" s="1"/>
  <c r="L36" i="13"/>
  <c r="M36" i="13"/>
  <c r="N36" i="13"/>
  <c r="O36" i="13"/>
  <c r="L37" i="13"/>
  <c r="M37" i="13"/>
  <c r="N37" i="13"/>
  <c r="O37" i="13"/>
  <c r="T37" i="13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/>
  <c r="N38" i="13"/>
  <c r="O38" i="13"/>
  <c r="T38" i="13"/>
  <c r="U38" i="13" s="1"/>
  <c r="V38" i="13" s="1"/>
  <c r="L39" i="13"/>
  <c r="M39" i="13"/>
  <c r="N39" i="13"/>
  <c r="O39" i="13"/>
  <c r="T39" i="13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/>
  <c r="N40" i="13"/>
  <c r="O40" i="13"/>
  <c r="L41" i="13"/>
  <c r="M41" i="13"/>
  <c r="N41" i="13"/>
  <c r="O41" i="13"/>
  <c r="T41" i="13"/>
  <c r="U41" i="13"/>
  <c r="V41" i="13" s="1"/>
  <c r="W41" i="13" s="1"/>
  <c r="L42" i="13"/>
  <c r="M42" i="13"/>
  <c r="N42" i="13"/>
  <c r="O42" i="13"/>
  <c r="T42" i="13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/>
  <c r="N43" i="13"/>
  <c r="O43" i="13"/>
  <c r="L44" i="13"/>
  <c r="M44" i="13"/>
  <c r="N44" i="13"/>
  <c r="O44" i="13"/>
  <c r="T44" i="13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/>
  <c r="N45" i="13"/>
  <c r="O45" i="13"/>
  <c r="T45" i="13"/>
  <c r="U45" i="13" s="1"/>
  <c r="V45" i="13" s="1"/>
  <c r="L46" i="13"/>
  <c r="M46" i="13"/>
  <c r="N46" i="13"/>
  <c r="O46" i="13"/>
  <c r="L47" i="13"/>
  <c r="M47" i="13"/>
  <c r="N47" i="13"/>
  <c r="O47" i="13"/>
  <c r="T47" i="13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/>
  <c r="N48" i="13"/>
  <c r="O48" i="13"/>
  <c r="T48" i="13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/>
  <c r="N49" i="13"/>
  <c r="O49" i="13"/>
  <c r="T49" i="13"/>
  <c r="U49" i="13" s="1"/>
  <c r="V49" i="13" s="1"/>
  <c r="L50" i="13"/>
  <c r="M50" i="13"/>
  <c r="N50" i="13"/>
  <c r="O50" i="13"/>
  <c r="L51" i="13"/>
  <c r="M51" i="13"/>
  <c r="N51" i="13"/>
  <c r="O51" i="13"/>
  <c r="T51" i="13"/>
  <c r="U51" i="13" s="1"/>
  <c r="V51" i="13" s="1"/>
  <c r="L52" i="13"/>
  <c r="M52" i="13"/>
  <c r="N52" i="13"/>
  <c r="O52" i="13"/>
  <c r="T52" i="13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/>
  <c r="N53" i="13"/>
  <c r="O53" i="13"/>
  <c r="T53" i="13"/>
  <c r="U53" i="13" s="1"/>
  <c r="V53" i="13" s="1"/>
  <c r="L54" i="13"/>
  <c r="M54" i="13"/>
  <c r="N54" i="13"/>
  <c r="O54" i="13"/>
  <c r="T54" i="13"/>
  <c r="U54" i="13" s="1"/>
  <c r="V54" i="13" s="1"/>
  <c r="L55" i="13"/>
  <c r="M55" i="13"/>
  <c r="N55" i="13"/>
  <c r="O55" i="13"/>
  <c r="T55" i="13"/>
  <c r="U55" i="13" s="1"/>
  <c r="V55" i="13" s="1"/>
  <c r="W55" i="13" s="1"/>
  <c r="X55" i="13" s="1"/>
  <c r="Y55" i="13" s="1"/>
  <c r="L56" i="13"/>
  <c r="M56" i="13"/>
  <c r="N56" i="13"/>
  <c r="O56" i="13"/>
  <c r="T56" i="13"/>
  <c r="U56" i="13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/>
  <c r="N57" i="13"/>
  <c r="O57" i="13"/>
  <c r="T57" i="13"/>
  <c r="U57" i="13" s="1"/>
  <c r="V57" i="13" s="1"/>
  <c r="L58" i="13"/>
  <c r="M58" i="13"/>
  <c r="N58" i="13"/>
  <c r="O58" i="13"/>
  <c r="T58" i="13"/>
  <c r="U58" i="13" s="1"/>
  <c r="V58" i="13" s="1"/>
  <c r="L59" i="13"/>
  <c r="M59" i="13"/>
  <c r="N59" i="13"/>
  <c r="O59" i="13"/>
  <c r="T59" i="13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/>
  <c r="N60" i="13"/>
  <c r="O60" i="13"/>
  <c r="T60" i="13"/>
  <c r="U60" i="13" s="1"/>
  <c r="V60" i="13" s="1"/>
  <c r="L61" i="13"/>
  <c r="M61" i="13"/>
  <c r="N61" i="13"/>
  <c r="O61" i="13"/>
  <c r="T61" i="13"/>
  <c r="U61" i="13" s="1"/>
  <c r="V61" i="13" s="1"/>
  <c r="L62" i="13"/>
  <c r="M62" i="13"/>
  <c r="N62" i="13"/>
  <c r="O62" i="13"/>
  <c r="L63" i="13"/>
  <c r="M63" i="13"/>
  <c r="N63" i="13"/>
  <c r="O63" i="13"/>
  <c r="T63" i="13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/>
  <c r="N64" i="13"/>
  <c r="O64" i="13"/>
  <c r="T64" i="13"/>
  <c r="U64" i="13" s="1"/>
  <c r="V64" i="13" s="1"/>
  <c r="L65" i="13"/>
  <c r="M65" i="13"/>
  <c r="N65" i="13"/>
  <c r="O65" i="13"/>
  <c r="T65" i="13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/>
  <c r="N66" i="13"/>
  <c r="O66" i="13"/>
  <c r="T66" i="13"/>
  <c r="U66" i="13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/>
  <c r="N67" i="13"/>
  <c r="O67" i="13"/>
  <c r="T67" i="13"/>
  <c r="U67" i="13" s="1"/>
  <c r="V67" i="13" s="1"/>
  <c r="L68" i="13"/>
  <c r="M68" i="13"/>
  <c r="N68" i="13"/>
  <c r="O68" i="13"/>
  <c r="T68" i="13"/>
  <c r="U68" i="13" s="1"/>
  <c r="V68" i="13" s="1"/>
  <c r="L69" i="13"/>
  <c r="M69" i="13"/>
  <c r="N69" i="13"/>
  <c r="O69" i="13"/>
  <c r="T69" i="13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/>
  <c r="N70" i="13"/>
  <c r="O70" i="13"/>
  <c r="T70" i="13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/>
  <c r="N71" i="13"/>
  <c r="O71" i="13"/>
  <c r="T71" i="13"/>
  <c r="U71" i="13" s="1"/>
  <c r="V71" i="13" s="1"/>
  <c r="L72" i="13"/>
  <c r="M72" i="13"/>
  <c r="N72" i="13"/>
  <c r="O72" i="13"/>
  <c r="T72" i="13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/>
  <c r="N73" i="13"/>
  <c r="O73" i="13"/>
  <c r="T73" i="13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/>
  <c r="N74" i="13"/>
  <c r="O74" i="13"/>
  <c r="T74" i="13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/>
  <c r="N75" i="13"/>
  <c r="O75" i="13"/>
  <c r="T75" i="13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/>
  <c r="N76" i="13"/>
  <c r="O76" i="13"/>
  <c r="T76" i="13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/>
  <c r="N77" i="13"/>
  <c r="O77" i="13"/>
  <c r="T77" i="13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/>
  <c r="N78" i="13"/>
  <c r="O78" i="13"/>
  <c r="L79" i="13"/>
  <c r="M79" i="13"/>
  <c r="N79" i="13"/>
  <c r="O79" i="13"/>
  <c r="T79" i="13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/>
  <c r="N80" i="13"/>
  <c r="O80" i="13"/>
  <c r="T80" i="13"/>
  <c r="U80" i="13" s="1"/>
  <c r="V80" i="13" s="1"/>
  <c r="L81" i="13"/>
  <c r="M81" i="13"/>
  <c r="N81" i="13"/>
  <c r="O81" i="13"/>
  <c r="T81" i="13"/>
  <c r="U81" i="13" s="1"/>
  <c r="V81" i="13" s="1"/>
  <c r="L82" i="13"/>
  <c r="M82" i="13"/>
  <c r="N82" i="13"/>
  <c r="O82" i="13"/>
  <c r="T82" i="13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/>
  <c r="N83" i="13"/>
  <c r="O83" i="13"/>
  <c r="T83" i="13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/>
  <c r="N84" i="13"/>
  <c r="O84" i="13"/>
  <c r="T84" i="13"/>
  <c r="U84" i="13" s="1"/>
  <c r="V84" i="13" s="1"/>
  <c r="L85" i="13"/>
  <c r="M85" i="13"/>
  <c r="N85" i="13"/>
  <c r="O85" i="13"/>
  <c r="T85" i="13"/>
  <c r="U85" i="13" s="1"/>
  <c r="V85" i="13" s="1"/>
  <c r="L86" i="13"/>
  <c r="M86" i="13"/>
  <c r="N86" i="13"/>
  <c r="O86" i="13"/>
  <c r="T86" i="13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/>
  <c r="N87" i="13"/>
  <c r="O87" i="13"/>
  <c r="T87" i="13"/>
  <c r="U87" i="13" s="1"/>
  <c r="V87" i="13" s="1"/>
  <c r="W87" i="13" s="1"/>
  <c r="X87" i="13" s="1"/>
  <c r="L88" i="13"/>
  <c r="M88" i="13"/>
  <c r="N88" i="13"/>
  <c r="O88" i="13"/>
  <c r="T88" i="13"/>
  <c r="U88" i="13" s="1"/>
  <c r="V88" i="13" s="1"/>
  <c r="L89" i="13"/>
  <c r="M89" i="13"/>
  <c r="N89" i="13"/>
  <c r="O89" i="13"/>
  <c r="T89" i="13"/>
  <c r="U89" i="13" s="1"/>
  <c r="V89" i="13" s="1"/>
  <c r="W89" i="13" s="1"/>
  <c r="X89" i="13" s="1"/>
  <c r="L90" i="13"/>
  <c r="M90" i="13"/>
  <c r="N90" i="13"/>
  <c r="O90" i="13"/>
  <c r="T90" i="13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/>
  <c r="N91" i="13"/>
  <c r="O91" i="13"/>
  <c r="T91" i="13"/>
  <c r="U91" i="13" s="1"/>
  <c r="V91" i="13" s="1"/>
  <c r="L92" i="13"/>
  <c r="M92" i="13"/>
  <c r="N92" i="13"/>
  <c r="O92" i="13"/>
  <c r="T92" i="13"/>
  <c r="U92" i="13" s="1"/>
  <c r="V92" i="13" s="1"/>
  <c r="L93" i="13"/>
  <c r="M93" i="13"/>
  <c r="N93" i="13"/>
  <c r="O93" i="13"/>
  <c r="T93" i="13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/>
  <c r="N94" i="13"/>
  <c r="O94" i="13"/>
  <c r="T94" i="13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/>
  <c r="N95" i="13"/>
  <c r="O95" i="13"/>
  <c r="T95" i="13"/>
  <c r="U95" i="13" s="1"/>
  <c r="V95" i="13" s="1"/>
  <c r="L96" i="13"/>
  <c r="M96" i="13"/>
  <c r="N96" i="13"/>
  <c r="O96" i="13"/>
  <c r="T96" i="13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L97" i="13"/>
  <c r="M97" i="13"/>
  <c r="N97" i="13"/>
  <c r="O97" i="13"/>
  <c r="T97" i="13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/>
  <c r="N98" i="13"/>
  <c r="O98" i="13"/>
  <c r="T98" i="13"/>
  <c r="U98" i="13" s="1"/>
  <c r="L99" i="13"/>
  <c r="M99" i="13"/>
  <c r="N99" i="13"/>
  <c r="O99" i="13"/>
  <c r="T99" i="13"/>
  <c r="U99" i="13" s="1"/>
  <c r="L100" i="13"/>
  <c r="M100" i="13"/>
  <c r="N100" i="13"/>
  <c r="O100" i="13"/>
  <c r="T100" i="13"/>
  <c r="U100" i="13" s="1"/>
  <c r="V100" i="13" s="1"/>
  <c r="W100" i="13" s="1"/>
  <c r="L101" i="13"/>
  <c r="M101" i="13"/>
  <c r="N101" i="13"/>
  <c r="O101" i="13"/>
  <c r="T101" i="13"/>
  <c r="U101" i="13"/>
  <c r="L102" i="13"/>
  <c r="M102" i="13"/>
  <c r="N102" i="13"/>
  <c r="O102" i="13"/>
  <c r="T102" i="13"/>
  <c r="U102" i="13" s="1"/>
  <c r="L103" i="13"/>
  <c r="M103" i="13"/>
  <c r="N103" i="13"/>
  <c r="O103" i="13"/>
  <c r="T103" i="13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/>
  <c r="N104" i="13"/>
  <c r="O104" i="13"/>
  <c r="L105" i="13"/>
  <c r="M105" i="13"/>
  <c r="N105" i="13"/>
  <c r="O105" i="13"/>
  <c r="T105" i="13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/>
  <c r="N106" i="13"/>
  <c r="O106" i="13"/>
  <c r="T106" i="13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/>
  <c r="N107" i="13"/>
  <c r="O107" i="13"/>
  <c r="T107" i="13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/>
  <c r="N108" i="13"/>
  <c r="O108" i="13"/>
  <c r="L109" i="13"/>
  <c r="M109" i="13"/>
  <c r="N109" i="13"/>
  <c r="O109" i="13"/>
  <c r="L110" i="13"/>
  <c r="M110" i="13"/>
  <c r="N110" i="13"/>
  <c r="O110" i="13"/>
  <c r="T110" i="13"/>
  <c r="U110" i="13" s="1"/>
  <c r="V110" i="13" s="1"/>
  <c r="L111" i="13"/>
  <c r="M111" i="13"/>
  <c r="N111" i="13"/>
  <c r="O111" i="13"/>
  <c r="T111" i="13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/>
  <c r="N112" i="13"/>
  <c r="O112" i="13"/>
  <c r="T112" i="13"/>
  <c r="U112" i="13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/>
  <c r="N113" i="13"/>
  <c r="O113" i="13"/>
  <c r="T113" i="13"/>
  <c r="U113" i="13" s="1"/>
  <c r="L114" i="13"/>
  <c r="M114" i="13"/>
  <c r="N114" i="13"/>
  <c r="O114" i="13"/>
  <c r="T114" i="13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/>
  <c r="N115" i="13"/>
  <c r="O115" i="13"/>
  <c r="T115" i="13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L116" i="13"/>
  <c r="M116" i="13"/>
  <c r="N116" i="13"/>
  <c r="O116" i="13"/>
  <c r="T116" i="13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/>
  <c r="N117" i="13"/>
  <c r="O117" i="13"/>
  <c r="T117" i="13"/>
  <c r="U117" i="13" s="1"/>
  <c r="V117" i="13" s="1"/>
  <c r="L118" i="13"/>
  <c r="M118" i="13"/>
  <c r="N118" i="13"/>
  <c r="O118" i="13"/>
  <c r="T118" i="13"/>
  <c r="U118" i="13" s="1"/>
  <c r="L119" i="13"/>
  <c r="M119" i="13"/>
  <c r="N119" i="13"/>
  <c r="O119" i="13"/>
  <c r="T119" i="13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/>
  <c r="N120" i="13"/>
  <c r="O120" i="13"/>
  <c r="L121" i="13"/>
  <c r="M121" i="13"/>
  <c r="N121" i="13"/>
  <c r="O121" i="13"/>
  <c r="T121" i="13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/>
  <c r="N122" i="13"/>
  <c r="O122" i="13"/>
  <c r="T122" i="13"/>
  <c r="U122" i="13" s="1"/>
  <c r="L123" i="13"/>
  <c r="M123" i="13"/>
  <c r="N123" i="13"/>
  <c r="O123" i="13"/>
  <c r="T123" i="13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/>
  <c r="N124" i="13"/>
  <c r="O124" i="13"/>
  <c r="L125" i="13"/>
  <c r="M125" i="13"/>
  <c r="N125" i="13"/>
  <c r="O125" i="13"/>
  <c r="L126" i="13"/>
  <c r="M126" i="13"/>
  <c r="N126" i="13"/>
  <c r="O126" i="13"/>
  <c r="T126" i="13"/>
  <c r="U126" i="13" s="1"/>
  <c r="L127" i="13"/>
  <c r="M127" i="13"/>
  <c r="N127" i="13"/>
  <c r="O127" i="13"/>
  <c r="T127" i="13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/>
  <c r="N128" i="13"/>
  <c r="O128" i="13"/>
  <c r="T128" i="13"/>
  <c r="U128" i="13" s="1"/>
  <c r="V128" i="13" s="1"/>
  <c r="L129" i="13"/>
  <c r="M129" i="13"/>
  <c r="N129" i="13"/>
  <c r="O129" i="13"/>
  <c r="T129" i="13"/>
  <c r="U129" i="13" s="1"/>
  <c r="L130" i="13"/>
  <c r="M130" i="13"/>
  <c r="N130" i="13"/>
  <c r="O130" i="13"/>
  <c r="T130" i="13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/>
  <c r="N131" i="13"/>
  <c r="O131" i="13"/>
  <c r="T131" i="13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/>
  <c r="N132" i="13"/>
  <c r="O132" i="13"/>
  <c r="T132" i="13"/>
  <c r="U132" i="13" s="1"/>
  <c r="L133" i="13"/>
  <c r="M133" i="13"/>
  <c r="N133" i="13"/>
  <c r="O133" i="13"/>
  <c r="T133" i="13"/>
  <c r="U133" i="13"/>
  <c r="L134" i="13"/>
  <c r="M134" i="13"/>
  <c r="N134" i="13"/>
  <c r="O134" i="13"/>
  <c r="T134" i="13"/>
  <c r="U134" i="13" s="1"/>
  <c r="L135" i="13"/>
  <c r="M135" i="13"/>
  <c r="N135" i="13"/>
  <c r="O135" i="13"/>
  <c r="T135" i="13"/>
  <c r="U135" i="13" s="1"/>
  <c r="L136" i="13"/>
  <c r="M136" i="13"/>
  <c r="N136" i="13"/>
  <c r="O136" i="13"/>
  <c r="L137" i="13"/>
  <c r="M137" i="13"/>
  <c r="N137" i="13"/>
  <c r="O137" i="13"/>
  <c r="T137" i="13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/>
  <c r="N138" i="13"/>
  <c r="O138" i="13"/>
  <c r="T138" i="13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/>
  <c r="N139" i="13"/>
  <c r="O139" i="13"/>
  <c r="T139" i="13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/>
  <c r="N140" i="13"/>
  <c r="O140" i="13"/>
  <c r="L141" i="13"/>
  <c r="M141" i="13"/>
  <c r="N141" i="13"/>
  <c r="O141" i="13"/>
  <c r="L142" i="13"/>
  <c r="M142" i="13"/>
  <c r="N142" i="13"/>
  <c r="O142" i="13"/>
  <c r="T142" i="13"/>
  <c r="U142" i="13" s="1"/>
  <c r="L143" i="13"/>
  <c r="M143" i="13"/>
  <c r="N143" i="13"/>
  <c r="O143" i="13"/>
  <c r="T143" i="13"/>
  <c r="U143" i="13" s="1"/>
  <c r="V143" i="13" s="1"/>
  <c r="L144" i="13"/>
  <c r="M144" i="13"/>
  <c r="N144" i="13"/>
  <c r="O144" i="13"/>
  <c r="T144" i="13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/>
  <c r="N145" i="13"/>
  <c r="O145" i="13"/>
  <c r="T145" i="13"/>
  <c r="U145" i="13" s="1"/>
  <c r="L146" i="13"/>
  <c r="M146" i="13"/>
  <c r="N146" i="13"/>
  <c r="O146" i="13"/>
  <c r="T146" i="13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/>
  <c r="N147" i="13"/>
  <c r="O147" i="13"/>
  <c r="T147" i="13"/>
  <c r="U147" i="13" s="1"/>
  <c r="V147" i="13" s="1"/>
  <c r="L148" i="13"/>
  <c r="M148" i="13"/>
  <c r="N148" i="13"/>
  <c r="O148" i="13"/>
  <c r="T148" i="13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/>
  <c r="N149" i="13"/>
  <c r="O149" i="13"/>
  <c r="T149" i="13"/>
  <c r="U149" i="13" s="1"/>
  <c r="L151" i="13"/>
  <c r="M151" i="13"/>
  <c r="N151" i="13"/>
  <c r="O151" i="13"/>
  <c r="T151" i="13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/>
  <c r="N152" i="13"/>
  <c r="O152" i="13"/>
  <c r="T152" i="13"/>
  <c r="U152" i="13" s="1"/>
  <c r="V152" i="13" s="1"/>
  <c r="L153" i="13"/>
  <c r="M153" i="13"/>
  <c r="N153" i="13"/>
  <c r="O153" i="13"/>
  <c r="T153" i="13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/>
  <c r="N154" i="13"/>
  <c r="O154" i="13"/>
  <c r="L155" i="13"/>
  <c r="M155" i="13"/>
  <c r="N155" i="13"/>
  <c r="O155" i="13"/>
  <c r="T155" i="13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/>
  <c r="N156" i="13"/>
  <c r="O156" i="13"/>
  <c r="T156" i="13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/>
  <c r="N157" i="13"/>
  <c r="O157" i="13"/>
  <c r="T157" i="13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/>
  <c r="N158" i="13"/>
  <c r="O158" i="13"/>
  <c r="T158" i="13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/>
  <c r="N159" i="13"/>
  <c r="O159" i="13"/>
  <c r="T159" i="13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/>
  <c r="N160" i="13"/>
  <c r="O160" i="13"/>
  <c r="T160" i="13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/>
  <c r="N161" i="13"/>
  <c r="O161" i="13"/>
  <c r="T161" i="13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/>
  <c r="N162" i="13"/>
  <c r="O162" i="13"/>
  <c r="T162" i="13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/>
  <c r="N163" i="13"/>
  <c r="O163" i="13"/>
  <c r="T163" i="13"/>
  <c r="U163" i="13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/>
  <c r="N164" i="13"/>
  <c r="O164" i="13"/>
  <c r="T164" i="13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/>
  <c r="N165" i="13"/>
  <c r="O165" i="13"/>
  <c r="T165" i="13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/>
  <c r="N166" i="13"/>
  <c r="O166" i="13"/>
  <c r="T166" i="13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/>
  <c r="N167" i="13"/>
  <c r="O167" i="13"/>
  <c r="T167" i="13"/>
  <c r="U167" i="13" s="1"/>
  <c r="V167" i="13" s="1"/>
  <c r="L168" i="13"/>
  <c r="M168" i="13"/>
  <c r="N168" i="13"/>
  <c r="O168" i="13"/>
  <c r="T168" i="13"/>
  <c r="U168" i="13" s="1"/>
  <c r="V168" i="13" s="1"/>
  <c r="L169" i="13"/>
  <c r="M169" i="13"/>
  <c r="N169" i="13"/>
  <c r="O169" i="13"/>
  <c r="T169" i="13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/>
  <c r="N170" i="13"/>
  <c r="O170" i="13"/>
  <c r="T170" i="13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/>
  <c r="N171" i="13"/>
  <c r="O171" i="13"/>
  <c r="T171" i="13"/>
  <c r="U171" i="13" s="1"/>
  <c r="V171" i="13" s="1"/>
  <c r="L172" i="13"/>
  <c r="M172" i="13"/>
  <c r="N172" i="13"/>
  <c r="O172" i="13"/>
  <c r="T172" i="13"/>
  <c r="U172" i="13" s="1"/>
  <c r="V172" i="13" s="1"/>
  <c r="L173" i="13"/>
  <c r="M173" i="13"/>
  <c r="N173" i="13"/>
  <c r="O173" i="13"/>
  <c r="T173" i="13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/>
  <c r="N174" i="13"/>
  <c r="O174" i="13"/>
  <c r="T174" i="13"/>
  <c r="U174" i="13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/>
  <c r="N175" i="13"/>
  <c r="O175" i="13"/>
  <c r="T175" i="13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/>
  <c r="N176" i="13"/>
  <c r="O176" i="13"/>
  <c r="T176" i="13"/>
  <c r="U176" i="13" s="1"/>
  <c r="V176" i="13" s="1"/>
  <c r="L177" i="13"/>
  <c r="M177" i="13"/>
  <c r="N177" i="13"/>
  <c r="O177" i="13"/>
  <c r="T177" i="13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/>
  <c r="N178" i="13"/>
  <c r="O178" i="13"/>
  <c r="T178" i="13"/>
  <c r="U178" i="13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/>
  <c r="N179" i="13"/>
  <c r="O179" i="13"/>
  <c r="T179" i="13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/>
  <c r="N180" i="13"/>
  <c r="O180" i="13"/>
  <c r="T180" i="13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/>
  <c r="N181" i="13"/>
  <c r="O181" i="13"/>
  <c r="T181" i="13"/>
  <c r="U181" i="13" s="1"/>
  <c r="V181" i="13" s="1"/>
  <c r="L182" i="13"/>
  <c r="M182" i="13"/>
  <c r="N182" i="13"/>
  <c r="O182" i="13"/>
  <c r="T182" i="13"/>
  <c r="U182" i="13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/>
  <c r="N183" i="13"/>
  <c r="O183" i="13"/>
  <c r="T183" i="13"/>
  <c r="U183" i="13" s="1"/>
  <c r="V183" i="13" s="1"/>
  <c r="L184" i="13"/>
  <c r="M184" i="13"/>
  <c r="N184" i="13"/>
  <c r="O184" i="13"/>
  <c r="T184" i="13"/>
  <c r="U184" i="13" s="1"/>
  <c r="V184" i="13" s="1"/>
  <c r="L185" i="13"/>
  <c r="M185" i="13"/>
  <c r="N185" i="13"/>
  <c r="O185" i="13"/>
  <c r="T185" i="13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/>
  <c r="N186" i="13"/>
  <c r="O186" i="13"/>
  <c r="T186" i="13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/>
  <c r="N187" i="13"/>
  <c r="O187" i="13"/>
  <c r="T187" i="13"/>
  <c r="U187" i="13" s="1"/>
  <c r="V187" i="13" s="1"/>
  <c r="L188" i="13"/>
  <c r="M188" i="13"/>
  <c r="N188" i="13"/>
  <c r="O188" i="13"/>
  <c r="T188" i="13"/>
  <c r="U188" i="13" s="1"/>
  <c r="V188" i="13" s="1"/>
  <c r="L189" i="13"/>
  <c r="M189" i="13"/>
  <c r="N189" i="13"/>
  <c r="O189" i="13"/>
  <c r="L190" i="13"/>
  <c r="M190" i="13"/>
  <c r="N190" i="13"/>
  <c r="O190" i="13"/>
  <c r="T190" i="13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/>
  <c r="N191" i="13"/>
  <c r="O191" i="13"/>
  <c r="T191" i="13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/>
  <c r="N192" i="13"/>
  <c r="O192" i="13"/>
  <c r="T192" i="13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/>
  <c r="N193" i="13"/>
  <c r="O193" i="13"/>
  <c r="T193" i="13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/>
  <c r="N194" i="13"/>
  <c r="O194" i="13"/>
  <c r="T194" i="13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/>
  <c r="N195" i="13"/>
  <c r="O195" i="13"/>
  <c r="T195" i="13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/>
  <c r="N196" i="13"/>
  <c r="O196" i="13"/>
  <c r="T196" i="13"/>
  <c r="U196" i="13" s="1"/>
  <c r="V196" i="13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/>
  <c r="N197" i="13"/>
  <c r="O197" i="13"/>
  <c r="T197" i="13"/>
  <c r="U197" i="13" s="1"/>
  <c r="V197" i="13" s="1"/>
  <c r="L198" i="13"/>
  <c r="M198" i="13"/>
  <c r="N198" i="13"/>
  <c r="O198" i="13"/>
  <c r="T198" i="13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/>
  <c r="N199" i="13"/>
  <c r="O199" i="13"/>
  <c r="T199" i="13"/>
  <c r="U199" i="13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/>
  <c r="N200" i="13"/>
  <c r="O200" i="13"/>
  <c r="L201" i="13"/>
  <c r="M201" i="13"/>
  <c r="N201" i="13"/>
  <c r="O201" i="13"/>
  <c r="T201" i="13"/>
  <c r="U201" i="13" s="1"/>
  <c r="V201" i="13" s="1"/>
  <c r="L202" i="13"/>
  <c r="M202" i="13"/>
  <c r="N202" i="13"/>
  <c r="O202" i="13"/>
  <c r="T202" i="13"/>
  <c r="U202" i="13" s="1"/>
  <c r="V202" i="13" s="1"/>
  <c r="L203" i="13"/>
  <c r="M203" i="13"/>
  <c r="N203" i="13"/>
  <c r="O203" i="13"/>
  <c r="T203" i="13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/>
  <c r="N204" i="13"/>
  <c r="O204" i="13"/>
  <c r="T204" i="13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/>
  <c r="N205" i="13"/>
  <c r="O205" i="13"/>
  <c r="L206" i="13"/>
  <c r="M206" i="13"/>
  <c r="N206" i="13"/>
  <c r="O206" i="13"/>
  <c r="T206" i="13"/>
  <c r="U206" i="13" s="1"/>
  <c r="V206" i="13" s="1"/>
  <c r="L207" i="13"/>
  <c r="M207" i="13"/>
  <c r="N207" i="13"/>
  <c r="O207" i="13"/>
  <c r="T207" i="13"/>
  <c r="U207" i="13" s="1"/>
  <c r="V207" i="13" s="1"/>
  <c r="L208" i="13"/>
  <c r="M208" i="13"/>
  <c r="N208" i="13"/>
  <c r="O208" i="13"/>
  <c r="T208" i="13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/>
  <c r="N209" i="13"/>
  <c r="O209" i="13"/>
  <c r="T209" i="13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/>
  <c r="N210" i="13"/>
  <c r="O210" i="13"/>
  <c r="T210" i="13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/>
  <c r="N211" i="13"/>
  <c r="O211" i="13"/>
  <c r="T211" i="13"/>
  <c r="U211" i="13" s="1"/>
  <c r="V211" i="13" s="1"/>
  <c r="L212" i="13"/>
  <c r="M212" i="13"/>
  <c r="N212" i="13"/>
  <c r="O212" i="13"/>
  <c r="T212" i="13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/>
  <c r="N213" i="13"/>
  <c r="O213" i="13"/>
  <c r="T213" i="13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/>
  <c r="N214" i="13"/>
  <c r="O214" i="13"/>
  <c r="T214" i="13"/>
  <c r="U214" i="13" s="1"/>
  <c r="V214" i="13"/>
  <c r="L215" i="13"/>
  <c r="M215" i="13"/>
  <c r="N215" i="13"/>
  <c r="O215" i="13"/>
  <c r="T215" i="13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/>
  <c r="N216" i="13"/>
  <c r="O216" i="13"/>
  <c r="L217" i="13"/>
  <c r="M217" i="13"/>
  <c r="N217" i="13"/>
  <c r="O217" i="13"/>
  <c r="T217" i="13"/>
  <c r="U217" i="13" s="1"/>
  <c r="V217" i="13" s="1"/>
  <c r="L218" i="13"/>
  <c r="M218" i="13"/>
  <c r="N218" i="13"/>
  <c r="O218" i="13"/>
  <c r="T218" i="13"/>
  <c r="U218" i="13"/>
  <c r="V218" i="13" s="1"/>
  <c r="L219" i="13"/>
  <c r="M219" i="13"/>
  <c r="N219" i="13"/>
  <c r="O219" i="13"/>
  <c r="T219" i="13"/>
  <c r="U219" i="13" s="1"/>
  <c r="V219" i="13" s="1"/>
  <c r="L220" i="13"/>
  <c r="M220" i="13"/>
  <c r="N220" i="13"/>
  <c r="O220" i="13"/>
  <c r="T220" i="13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/>
  <c r="N221" i="13"/>
  <c r="O221" i="13"/>
  <c r="L222" i="13"/>
  <c r="M222" i="13"/>
  <c r="N222" i="13"/>
  <c r="O222" i="13"/>
  <c r="T222" i="13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/>
  <c r="N223" i="13"/>
  <c r="O223" i="13"/>
  <c r="T223" i="13"/>
  <c r="U223" i="13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/>
  <c r="N224" i="13"/>
  <c r="O224" i="13"/>
  <c r="T224" i="13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/>
  <c r="N225" i="13"/>
  <c r="O225" i="13"/>
  <c r="T225" i="13"/>
  <c r="U225" i="13" s="1"/>
  <c r="V225" i="13" s="1"/>
  <c r="L226" i="13"/>
  <c r="M226" i="13"/>
  <c r="N226" i="13"/>
  <c r="O226" i="13"/>
  <c r="T226" i="13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/>
  <c r="N227" i="13"/>
  <c r="O227" i="13"/>
  <c r="T227" i="13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/>
  <c r="N228" i="13"/>
  <c r="O228" i="13"/>
  <c r="T228" i="13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/>
  <c r="N229" i="13"/>
  <c r="O229" i="13"/>
  <c r="T229" i="13"/>
  <c r="U229" i="13" s="1"/>
  <c r="V229" i="13" s="1"/>
  <c r="L230" i="13"/>
  <c r="M230" i="13"/>
  <c r="N230" i="13"/>
  <c r="O230" i="13"/>
  <c r="T230" i="13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T233" i="13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/>
  <c r="N234" i="13"/>
  <c r="O234" i="13"/>
  <c r="T234" i="13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/>
  <c r="N235" i="13"/>
  <c r="O235" i="13"/>
  <c r="L236" i="13"/>
  <c r="M236" i="13"/>
  <c r="N236" i="13"/>
  <c r="O236" i="13"/>
  <c r="T236" i="13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/>
  <c r="N237" i="13"/>
  <c r="O237" i="13"/>
  <c r="T237" i="13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/>
  <c r="N238" i="13"/>
  <c r="O238" i="13"/>
  <c r="T238" i="13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/>
  <c r="N239" i="13"/>
  <c r="O239" i="13"/>
  <c r="L240" i="13"/>
  <c r="M240" i="13"/>
  <c r="N240" i="13"/>
  <c r="O240" i="13"/>
  <c r="T240" i="13"/>
  <c r="U240" i="13" s="1"/>
  <c r="V240" i="13" s="1"/>
  <c r="L241" i="13"/>
  <c r="M241" i="13"/>
  <c r="N241" i="13"/>
  <c r="O241" i="13"/>
  <c r="T241" i="13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/>
  <c r="N242" i="13"/>
  <c r="O242" i="13"/>
  <c r="T242" i="13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/>
  <c r="N243" i="13"/>
  <c r="O243" i="13"/>
  <c r="T243" i="13"/>
  <c r="U243" i="13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/>
  <c r="N244" i="13"/>
  <c r="O244" i="13"/>
  <c r="T244" i="13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/>
  <c r="N245" i="13"/>
  <c r="O245" i="13"/>
  <c r="T245" i="13"/>
  <c r="U245" i="13" s="1"/>
  <c r="V245" i="13" s="1"/>
  <c r="L246" i="13"/>
  <c r="M246" i="13"/>
  <c r="N246" i="13"/>
  <c r="O246" i="13"/>
  <c r="L247" i="13"/>
  <c r="M247" i="13"/>
  <c r="N247" i="13"/>
  <c r="O247" i="13"/>
  <c r="T247" i="13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/>
  <c r="N248" i="13"/>
  <c r="O248" i="13"/>
  <c r="T248" i="13"/>
  <c r="U248" i="13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/>
  <c r="N249" i="13"/>
  <c r="O249" i="13"/>
  <c r="T249" i="13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/>
  <c r="N250" i="13"/>
  <c r="O250" i="13"/>
  <c r="T250" i="13"/>
  <c r="U250" i="13" s="1"/>
  <c r="V250" i="13" s="1"/>
  <c r="W250" i="13" s="1"/>
  <c r="X250" i="13" s="1"/>
  <c r="Y250" i="13" s="1"/>
  <c r="Z250" i="13" s="1"/>
  <c r="AA250" i="13" s="1"/>
  <c r="L251" i="13"/>
  <c r="M251" i="13"/>
  <c r="N251" i="13"/>
  <c r="O251" i="13"/>
  <c r="L252" i="13"/>
  <c r="M252" i="13"/>
  <c r="N252" i="13"/>
  <c r="O252" i="13"/>
  <c r="T252" i="13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/>
  <c r="N253" i="13"/>
  <c r="O253" i="13"/>
  <c r="T253" i="13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/>
  <c r="N254" i="13"/>
  <c r="O254" i="13"/>
  <c r="T254" i="13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/>
  <c r="N255" i="13"/>
  <c r="O255" i="13"/>
  <c r="T255" i="13"/>
  <c r="U255" i="13" s="1"/>
  <c r="V255" i="13" s="1"/>
  <c r="W255" i="13" s="1"/>
  <c r="X255" i="13" s="1"/>
  <c r="Y255" i="13" s="1"/>
  <c r="L256" i="13"/>
  <c r="M256" i="13"/>
  <c r="N256" i="13"/>
  <c r="O256" i="13"/>
  <c r="T256" i="13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/>
  <c r="N257" i="13"/>
  <c r="O257" i="13"/>
  <c r="T257" i="13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/>
  <c r="N258" i="13"/>
  <c r="O258" i="13"/>
  <c r="T258" i="13"/>
  <c r="U258" i="13" s="1"/>
  <c r="V258" i="13" s="1"/>
  <c r="W258" i="13" s="1"/>
  <c r="X258" i="13" s="1"/>
  <c r="L259" i="13"/>
  <c r="M259" i="13"/>
  <c r="N259" i="13"/>
  <c r="O259" i="13"/>
  <c r="T259" i="13"/>
  <c r="U259" i="13" s="1"/>
  <c r="V259" i="13" s="1"/>
  <c r="L260" i="13"/>
  <c r="M260" i="13"/>
  <c r="N260" i="13"/>
  <c r="O260" i="13"/>
  <c r="T260" i="13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/>
  <c r="N261" i="13"/>
  <c r="O261" i="13"/>
  <c r="T261" i="13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/>
  <c r="N262" i="13"/>
  <c r="O262" i="13"/>
  <c r="L263" i="13"/>
  <c r="M263" i="13"/>
  <c r="N263" i="13"/>
  <c r="O263" i="13"/>
  <c r="T263" i="13"/>
  <c r="U263" i="13" s="1"/>
  <c r="V263" i="13" s="1"/>
  <c r="L264" i="13"/>
  <c r="M264" i="13"/>
  <c r="N264" i="13"/>
  <c r="O264" i="13"/>
  <c r="T264" i="13"/>
  <c r="U264" i="13" s="1"/>
  <c r="V264" i="13" s="1"/>
  <c r="L265" i="13"/>
  <c r="M265" i="13"/>
  <c r="N265" i="13"/>
  <c r="O265" i="13"/>
  <c r="T265" i="13"/>
  <c r="U265" i="13" s="1"/>
  <c r="V265" i="13" s="1"/>
  <c r="L266" i="13"/>
  <c r="M266" i="13"/>
  <c r="N266" i="13"/>
  <c r="O266" i="13"/>
  <c r="T266" i="13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/>
  <c r="N267" i="13"/>
  <c r="O267" i="13"/>
  <c r="T267" i="13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/>
  <c r="N268" i="13"/>
  <c r="O268" i="13"/>
  <c r="T268" i="13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/>
  <c r="N269" i="13"/>
  <c r="O269" i="13"/>
  <c r="T269" i="13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/>
  <c r="N270" i="13"/>
  <c r="O270" i="13"/>
  <c r="T270" i="13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/>
  <c r="N271" i="13"/>
  <c r="O271" i="13"/>
  <c r="T271" i="13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/>
  <c r="N272" i="13"/>
  <c r="O272" i="13"/>
  <c r="T272" i="13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/>
  <c r="N273" i="13"/>
  <c r="O273" i="13"/>
  <c r="T273" i="13"/>
  <c r="U273" i="13" s="1"/>
  <c r="V273" i="13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/>
  <c r="N274" i="13"/>
  <c r="O274" i="13"/>
  <c r="T274" i="13"/>
  <c r="U274" i="13" s="1"/>
  <c r="V274" i="13" s="1"/>
  <c r="L275" i="13"/>
  <c r="M275" i="13"/>
  <c r="N275" i="13"/>
  <c r="O275" i="13"/>
  <c r="T275" i="13"/>
  <c r="U275" i="13" s="1"/>
  <c r="V275" i="13" s="1"/>
  <c r="L276" i="13"/>
  <c r="M276" i="13"/>
  <c r="N276" i="13"/>
  <c r="O276" i="13"/>
  <c r="T276" i="13"/>
  <c r="U276" i="13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/>
  <c r="N277" i="13"/>
  <c r="O277" i="13"/>
  <c r="T277" i="13"/>
  <c r="U277" i="13" s="1"/>
  <c r="V277" i="13" s="1"/>
  <c r="L278" i="13"/>
  <c r="M278" i="13"/>
  <c r="N278" i="13"/>
  <c r="O278" i="13"/>
  <c r="L279" i="13"/>
  <c r="M279" i="13"/>
  <c r="N279" i="13"/>
  <c r="O279" i="13"/>
  <c r="T279" i="13"/>
  <c r="U279" i="13" s="1"/>
  <c r="V279" i="13" s="1"/>
  <c r="L280" i="13"/>
  <c r="M280" i="13"/>
  <c r="N280" i="13"/>
  <c r="O280" i="13"/>
  <c r="T280" i="13"/>
  <c r="U280" i="13" s="1"/>
  <c r="V280" i="13" s="1"/>
  <c r="L281" i="13"/>
  <c r="M281" i="13"/>
  <c r="N281" i="13"/>
  <c r="O281" i="13"/>
  <c r="T281" i="13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/>
  <c r="N282" i="13"/>
  <c r="O282" i="13"/>
  <c r="T282" i="13"/>
  <c r="U282" i="13" s="1"/>
  <c r="V282" i="13" s="1"/>
  <c r="L283" i="13"/>
  <c r="M283" i="13"/>
  <c r="N283" i="13"/>
  <c r="O283" i="13"/>
  <c r="L284" i="13"/>
  <c r="M284" i="13"/>
  <c r="N284" i="13"/>
  <c r="O284" i="13"/>
  <c r="T284" i="13"/>
  <c r="U284" i="13" s="1"/>
  <c r="V284" i="13" s="1"/>
  <c r="L285" i="13"/>
  <c r="M285" i="13"/>
  <c r="N285" i="13"/>
  <c r="O285" i="13"/>
  <c r="T285" i="13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/>
  <c r="N286" i="13"/>
  <c r="O286" i="13"/>
  <c r="T286" i="13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/>
  <c r="N287" i="13"/>
  <c r="O287" i="13"/>
  <c r="T287" i="13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/>
  <c r="N288" i="13"/>
  <c r="O288" i="13"/>
  <c r="T288" i="13"/>
  <c r="U288" i="13" s="1"/>
  <c r="V288" i="13" s="1"/>
  <c r="L289" i="13"/>
  <c r="M289" i="13"/>
  <c r="N289" i="13"/>
  <c r="O289" i="13"/>
  <c r="T289" i="13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/>
  <c r="N290" i="13"/>
  <c r="O290" i="13"/>
  <c r="T290" i="13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/>
  <c r="N291" i="13"/>
  <c r="O291" i="13"/>
  <c r="T291" i="13"/>
  <c r="U291" i="13" s="1"/>
  <c r="V291" i="13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/>
  <c r="N292" i="13"/>
  <c r="O292" i="13"/>
  <c r="T292" i="13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/>
  <c r="N293" i="13"/>
  <c r="O293" i="13"/>
  <c r="T293" i="13"/>
  <c r="U293" i="13" s="1"/>
  <c r="V293" i="13" s="1"/>
  <c r="L294" i="13"/>
  <c r="M294" i="13"/>
  <c r="N294" i="13"/>
  <c r="O294" i="13"/>
  <c r="L295" i="13"/>
  <c r="M295" i="13"/>
  <c r="N295" i="13"/>
  <c r="O295" i="13"/>
  <c r="T295" i="13"/>
  <c r="U295" i="13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/>
  <c r="N296" i="13"/>
  <c r="O296" i="13"/>
  <c r="T296" i="13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/>
  <c r="N297" i="13"/>
  <c r="O297" i="13"/>
  <c r="T297" i="13"/>
  <c r="U297" i="13" s="1"/>
  <c r="V297" i="13" s="1"/>
  <c r="L298" i="13"/>
  <c r="M298" i="13"/>
  <c r="N298" i="13"/>
  <c r="O298" i="13"/>
  <c r="T298" i="13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/>
  <c r="N299" i="13"/>
  <c r="O299" i="13"/>
  <c r="T299" i="13"/>
  <c r="U299" i="13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/>
  <c r="N300" i="13"/>
  <c r="O300" i="13"/>
  <c r="T300" i="13"/>
  <c r="U300" i="13" s="1"/>
  <c r="V300" i="13" s="1"/>
  <c r="L8" i="13"/>
  <c r="M8" i="13"/>
  <c r="N8" i="13"/>
  <c r="O8" i="13"/>
  <c r="T8" i="13"/>
  <c r="U8" i="13" s="1"/>
  <c r="V8" i="13" s="1"/>
  <c r="L9" i="13"/>
  <c r="M9" i="13"/>
  <c r="N9" i="13"/>
  <c r="O9" i="13"/>
  <c r="T9" i="13"/>
  <c r="U9" i="13" s="1"/>
  <c r="V9" i="13" s="1"/>
  <c r="L10" i="13"/>
  <c r="M10" i="13"/>
  <c r="N10" i="13"/>
  <c r="O10" i="13"/>
  <c r="T10" i="13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/>
  <c r="N11" i="13"/>
  <c r="O11" i="13"/>
  <c r="T11" i="13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/>
  <c r="N12" i="13"/>
  <c r="O12" i="13"/>
  <c r="T12" i="13"/>
  <c r="U12" i="13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/>
  <c r="N13" i="13"/>
  <c r="O13" i="13"/>
  <c r="T13" i="13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/>
  <c r="N14" i="13"/>
  <c r="O14" i="13"/>
  <c r="T14" i="13"/>
  <c r="U14" i="13" s="1"/>
  <c r="V14" i="13" s="1"/>
  <c r="L15" i="13"/>
  <c r="M15" i="13"/>
  <c r="N15" i="13"/>
  <c r="O15" i="13"/>
  <c r="T15" i="13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/>
  <c r="N16" i="13"/>
  <c r="O16" i="13"/>
  <c r="T16" i="13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/>
  <c r="N17" i="13"/>
  <c r="O17" i="13"/>
  <c r="T17" i="13"/>
  <c r="U17" i="13" s="1"/>
  <c r="V17" i="13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/>
  <c r="N18" i="13"/>
  <c r="O18" i="13"/>
  <c r="T18" i="13"/>
  <c r="U18" i="13" s="1"/>
  <c r="V18" i="13" s="1"/>
  <c r="L19" i="13"/>
  <c r="M19" i="13"/>
  <c r="N19" i="13"/>
  <c r="O19" i="13"/>
  <c r="T19" i="13"/>
  <c r="U19" i="13" s="1"/>
  <c r="V19" i="13" s="1"/>
  <c r="L20" i="13"/>
  <c r="M20" i="13"/>
  <c r="N20" i="13"/>
  <c r="O20" i="13"/>
  <c r="T20" i="13"/>
  <c r="U20" i="13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/>
  <c r="N21" i="13"/>
  <c r="O21" i="13"/>
  <c r="T21" i="13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/>
  <c r="N22" i="13"/>
  <c r="O22" i="13"/>
  <c r="T22" i="13"/>
  <c r="U22" i="13" s="1"/>
  <c r="V22" i="13" s="1"/>
  <c r="L23" i="13"/>
  <c r="M23" i="13"/>
  <c r="N23" i="13"/>
  <c r="O23" i="13"/>
  <c r="T23" i="13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/>
  <c r="N24" i="13"/>
  <c r="O24" i="13"/>
  <c r="T24" i="13"/>
  <c r="U24" i="13"/>
  <c r="V24" i="13" s="1"/>
  <c r="L25" i="13"/>
  <c r="M25" i="13"/>
  <c r="N25" i="13"/>
  <c r="O25" i="13"/>
  <c r="T25" i="13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/>
  <c r="N26" i="13"/>
  <c r="O26" i="13"/>
  <c r="T26" i="13"/>
  <c r="U26" i="13" s="1"/>
  <c r="V26" i="13" s="1"/>
  <c r="L27" i="13"/>
  <c r="M27" i="13"/>
  <c r="N27" i="13"/>
  <c r="O27" i="13"/>
  <c r="T27" i="13"/>
  <c r="U27" i="13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/>
  <c r="N28" i="13"/>
  <c r="O28" i="13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/>
  <c r="N29" i="13"/>
  <c r="O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F9" i="13"/>
  <c r="H10" i="13"/>
  <c r="F10" i="13"/>
  <c r="H11" i="13"/>
  <c r="F11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8" i="13"/>
  <c r="F18" i="13"/>
  <c r="H19" i="13"/>
  <c r="F19" i="13"/>
  <c r="H20" i="13"/>
  <c r="F20" i="13"/>
  <c r="H21" i="13"/>
  <c r="F21" i="13"/>
  <c r="H22" i="13"/>
  <c r="F22" i="13"/>
  <c r="H23" i="13"/>
  <c r="F23" i="13"/>
  <c r="H24" i="13"/>
  <c r="F24" i="13"/>
  <c r="H25" i="13"/>
  <c r="F25" i="13"/>
  <c r="H26" i="13"/>
  <c r="F26" i="13"/>
  <c r="H27" i="13"/>
  <c r="F27" i="13"/>
  <c r="H28" i="13"/>
  <c r="F28" i="13"/>
  <c r="H29" i="13"/>
  <c r="F29" i="13"/>
  <c r="H30" i="13"/>
  <c r="F30" i="13"/>
  <c r="H31" i="13"/>
  <c r="F31" i="13"/>
  <c r="H32" i="13"/>
  <c r="F32" i="13"/>
  <c r="H33" i="13"/>
  <c r="F33" i="13"/>
  <c r="H34" i="13"/>
  <c r="F34" i="13"/>
  <c r="H35" i="13"/>
  <c r="F35" i="13"/>
  <c r="H36" i="13"/>
  <c r="F36" i="13"/>
  <c r="H37" i="13"/>
  <c r="F37" i="13"/>
  <c r="H38" i="13"/>
  <c r="F38" i="13"/>
  <c r="H39" i="13"/>
  <c r="F39" i="13"/>
  <c r="H40" i="13"/>
  <c r="F40" i="13"/>
  <c r="H41" i="13"/>
  <c r="F41" i="13"/>
  <c r="H42" i="13"/>
  <c r="F42" i="13"/>
  <c r="H43" i="13"/>
  <c r="F43" i="13"/>
  <c r="H44" i="13"/>
  <c r="F44" i="13"/>
  <c r="H45" i="13"/>
  <c r="F45" i="13"/>
  <c r="H46" i="13"/>
  <c r="F46" i="13"/>
  <c r="H47" i="13"/>
  <c r="F47" i="13"/>
  <c r="H48" i="13"/>
  <c r="F48" i="13"/>
  <c r="H49" i="13"/>
  <c r="F49" i="13"/>
  <c r="H50" i="13"/>
  <c r="F50" i="13"/>
  <c r="H51" i="13"/>
  <c r="F51" i="13"/>
  <c r="H52" i="13"/>
  <c r="F52" i="13"/>
  <c r="H53" i="13"/>
  <c r="F53" i="13"/>
  <c r="H54" i="13"/>
  <c r="F54" i="13"/>
  <c r="H55" i="13"/>
  <c r="F55" i="13"/>
  <c r="H56" i="13"/>
  <c r="F56" i="13"/>
  <c r="H57" i="13"/>
  <c r="F57" i="13"/>
  <c r="H58" i="13"/>
  <c r="F58" i="13"/>
  <c r="H59" i="13"/>
  <c r="F59" i="13"/>
  <c r="H60" i="13"/>
  <c r="F60" i="13"/>
  <c r="H61" i="13"/>
  <c r="F61" i="13"/>
  <c r="H62" i="13"/>
  <c r="F62" i="13"/>
  <c r="H63" i="13"/>
  <c r="F63" i="13"/>
  <c r="H64" i="13"/>
  <c r="F64" i="13"/>
  <c r="H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B29" i="25" s="1"/>
  <c r="J41" i="25"/>
  <c r="H41" i="25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141" i="13"/>
  <c r="U141" i="13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T125" i="13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T78" i="13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T251" i="13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T232" i="13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T189" i="13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T221" i="13"/>
  <c r="U221" i="13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T205" i="13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T154" i="13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T109" i="13"/>
  <c r="U109" i="13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T29" i="13"/>
  <c r="U29" i="13" s="1"/>
  <c r="V29" i="13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T62" i="13"/>
  <c r="U62" i="13"/>
  <c r="V62" i="13" s="1"/>
  <c r="W62" i="13" s="1"/>
  <c r="X62" i="13" s="1"/>
  <c r="Y62" i="13" s="1"/>
  <c r="Z62" i="13" s="1"/>
  <c r="AA62" i="13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T50" i="13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T46" i="13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T283" i="13"/>
  <c r="U283" i="13" s="1"/>
  <c r="V283" i="13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T43" i="13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T40" i="13"/>
  <c r="U40" i="13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T36" i="13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T294" i="13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T278" i="13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T262" i="13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T246" i="13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T239" i="13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T216" i="13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T200" i="13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T140" i="13"/>
  <c r="U140" i="13" s="1"/>
  <c r="V140" i="13" s="1"/>
  <c r="W140" i="13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T136" i="13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T124" i="13"/>
  <c r="U124" i="13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T120" i="13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T108" i="13"/>
  <c r="U108" i="13" s="1"/>
  <c r="V108" i="13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T104" i="13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T235" i="13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T231" i="13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W297" i="13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X100" i="13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BH96" i="13"/>
  <c r="BI96" i="13" s="1"/>
  <c r="BJ96" i="13" s="1"/>
  <c r="BK96" i="13" s="1"/>
  <c r="BL96" i="13" s="1"/>
  <c r="BM96" i="13" s="1"/>
  <c r="BN96" i="13" s="1"/>
  <c r="BO96" i="13" s="1"/>
  <c r="W279" i="13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W275" i="13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W263" i="13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W259" i="13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W240" i="13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W197" i="13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V145" i="13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Y89" i="13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W85" i="13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W181" i="13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V132" i="13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W128" i="13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W54" i="13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W152" i="13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W147" i="13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V135" i="13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AN115" i="13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V99" i="13"/>
  <c r="W99" i="13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V142" i="13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V134" i="13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V126" i="13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V122" i="13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V118" i="13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W110" i="13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V102" i="13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V98" i="13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W71" i="13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W67" i="13"/>
  <c r="X67" i="13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Z55" i="13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W51" i="13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V150" i="13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V149" i="13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V133" i="13"/>
  <c r="W133" i="13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V129" i="13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W117" i="13"/>
  <c r="X117" i="13" s="1"/>
  <c r="Y117" i="13" s="1"/>
  <c r="Z117" i="13" s="1"/>
  <c r="AA117" i="13" s="1"/>
  <c r="AB117" i="13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V113" i="13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V101" i="13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W282" i="13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W32" i="13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W217" i="13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W201" i="13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W274" i="13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Y258" i="13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AB250" i="13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W58" i="13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X41" i="13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W280" i="13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W229" i="13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W167" i="13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W95" i="13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Y87" i="13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W80" i="13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W68" i="13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W60" i="13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W30" i="13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W288" i="13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W284" i="13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W264" i="13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W225" i="13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W218" i="13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W214" i="13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W206" i="13"/>
  <c r="X206" i="13" s="1"/>
  <c r="Y206" i="13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W202" i="13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W187" i="13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W183" i="13"/>
  <c r="X183" i="13" s="1"/>
  <c r="Y183" i="13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W171" i="13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W143" i="13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W91" i="13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W38" i="13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W300" i="13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W293" i="13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W277" i="13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W265" i="13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W245" i="13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W219" i="13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W211" i="13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W207" i="13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W188" i="13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W184" i="13"/>
  <c r="X184" i="13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W176" i="13"/>
  <c r="X176" i="13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W172" i="13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W168" i="13"/>
  <c r="X168" i="13" s="1"/>
  <c r="Y168" i="13" s="1"/>
  <c r="Z168" i="13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W92" i="13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W88" i="13"/>
  <c r="X88" i="13" s="1"/>
  <c r="Y88" i="13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W84" i="13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W81" i="13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W61" i="13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W57" i="13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W53" i="13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W49" i="13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W45" i="13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W9" i="13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W22" i="13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W19" i="13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W26" i="13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W18" i="13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W14" i="13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W24" i="13"/>
  <c r="X24" i="13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F8" i="13"/>
  <c r="Z255" i="13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B26" i="25"/>
  <c r="B3" i="25" l="1"/>
  <c r="B20" i="25"/>
  <c r="B21" i="25"/>
  <c r="B28" i="25"/>
  <c r="B16" i="25"/>
  <c r="B25" i="25"/>
  <c r="F34" i="24"/>
  <c r="K42" i="24"/>
  <c r="B8" i="25"/>
  <c r="B32" i="25"/>
  <c r="B7" i="25"/>
  <c r="B9" i="25"/>
  <c r="B6" i="25"/>
  <c r="B14" i="25"/>
  <c r="B24" i="25"/>
  <c r="B18" i="25"/>
  <c r="F90" i="24"/>
  <c r="B23" i="25"/>
  <c r="B15" i="25"/>
  <c r="B17" i="25"/>
  <c r="B5" i="25"/>
  <c r="B33" i="25"/>
  <c r="B19" i="25"/>
  <c r="G103" i="24"/>
  <c r="G102" i="24" s="1"/>
  <c r="G57" i="24"/>
  <c r="K57" i="24"/>
  <c r="H57" i="24"/>
  <c r="F57" i="24"/>
  <c r="I57" i="24"/>
  <c r="J57" i="24"/>
  <c r="B12" i="25"/>
  <c r="B22" i="25"/>
  <c r="B11" i="25"/>
  <c r="B13" i="25"/>
  <c r="B27" i="25"/>
  <c r="B4" i="25"/>
  <c r="B10" i="25"/>
  <c r="B30" i="25"/>
  <c r="B31" i="25"/>
  <c r="G13" i="24"/>
  <c r="K13" i="24"/>
  <c r="H13" i="24"/>
  <c r="F13" i="24"/>
  <c r="I13" i="24"/>
  <c r="J13" i="24"/>
  <c r="I90" i="24"/>
  <c r="F17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J73" i="24"/>
  <c r="J71" i="24" s="1"/>
  <c r="G19" i="24"/>
  <c r="J56" i="24"/>
  <c r="F19" i="24"/>
  <c r="G50" i="24"/>
  <c r="G34" i="24"/>
  <c r="H96" i="24"/>
  <c r="H94" i="24" s="1"/>
  <c r="K52" i="24"/>
  <c r="I44" i="24"/>
  <c r="F99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F44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F40" i="24"/>
  <c r="F43" i="24"/>
  <c r="G40" i="24"/>
  <c r="K17" i="24"/>
  <c r="H18" i="24"/>
  <c r="J55" i="24"/>
  <c r="I39" i="24"/>
  <c r="H19" i="24"/>
  <c r="K56" i="24"/>
  <c r="K43" i="24"/>
  <c r="G92" i="24"/>
  <c r="F54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F36" i="24"/>
  <c r="K35" i="24"/>
  <c r="F18" i="24"/>
  <c r="G18" i="24"/>
  <c r="F38" i="24"/>
  <c r="I38" i="24"/>
  <c r="I96" i="24"/>
  <c r="I94" i="24" s="1"/>
  <c r="I14" i="24"/>
  <c r="J36" i="24"/>
  <c r="I18" i="24"/>
  <c r="J45" i="24"/>
  <c r="F12" i="24"/>
  <c r="G33" i="24"/>
  <c r="I35" i="24"/>
  <c r="I52" i="24"/>
  <c r="I99" i="24"/>
  <c r="G41" i="24"/>
  <c r="I49" i="24"/>
  <c r="F37" i="24"/>
  <c r="K44" i="24"/>
  <c r="K103" i="24"/>
  <c r="K102" i="24" s="1"/>
  <c r="H11" i="24"/>
  <c r="F55" i="24"/>
  <c r="K45" i="24"/>
  <c r="I43" i="24"/>
  <c r="I56" i="24"/>
  <c r="J14" i="24"/>
  <c r="J41" i="24"/>
  <c r="K18" i="24"/>
  <c r="I42" i="24"/>
  <c r="K55" i="24"/>
  <c r="F33" i="24"/>
  <c r="H12" i="24"/>
  <c r="F103" i="24"/>
  <c r="H103" i="24"/>
  <c r="H102" i="24" s="1"/>
  <c r="F14" i="24"/>
  <c r="J19" i="24"/>
  <c r="F52" i="24"/>
  <c r="G43" i="24"/>
  <c r="H34" i="24"/>
  <c r="K99" i="24"/>
  <c r="H14" i="24"/>
  <c r="F41" i="24"/>
  <c r="K41" i="24"/>
  <c r="H56" i="24"/>
  <c r="G90" i="24"/>
  <c r="G86" i="24" s="1"/>
  <c r="F42" i="24"/>
  <c r="G14" i="24"/>
  <c r="J99" i="24"/>
  <c r="F49" i="24"/>
  <c r="J92" i="24"/>
  <c r="I73" i="24"/>
  <c r="I71" i="24" s="1"/>
  <c r="K54" i="24"/>
  <c r="J34" i="24"/>
  <c r="J35" i="24"/>
  <c r="K33" i="24"/>
  <c r="H39" i="24"/>
  <c r="K14" i="24"/>
  <c r="F35" i="24"/>
  <c r="I50" i="24"/>
  <c r="K40" i="24"/>
  <c r="F92" i="24"/>
  <c r="F5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F39" i="24"/>
  <c r="F45" i="24"/>
  <c r="J18" i="24"/>
  <c r="H41" i="24"/>
  <c r="K38" i="24"/>
  <c r="G45" i="24"/>
  <c r="F11" i="24"/>
  <c r="H44" i="24"/>
  <c r="J42" i="24"/>
  <c r="G56" i="24"/>
  <c r="I19" i="24"/>
  <c r="G36" i="24"/>
  <c r="G12" i="24"/>
  <c r="K49" i="24"/>
  <c r="J52" i="24"/>
  <c r="I92" i="24"/>
  <c r="I86" i="24" s="1"/>
  <c r="H35" i="24"/>
  <c r="J54" i="24"/>
  <c r="J17" i="24"/>
  <c r="J50" i="24"/>
  <c r="K96" i="24"/>
  <c r="K94" i="24" s="1"/>
  <c r="G96" i="24"/>
  <c r="G94" i="24" s="1"/>
  <c r="F96" i="24"/>
  <c r="F73" i="24"/>
  <c r="H42" i="24"/>
  <c r="K11" i="24"/>
  <c r="G39" i="24"/>
  <c r="G11" i="24"/>
  <c r="J44" i="24"/>
  <c r="F56" i="24"/>
  <c r="I37" i="24"/>
  <c r="L57" i="24" l="1"/>
  <c r="L13" i="24"/>
  <c r="J86" i="24"/>
  <c r="G10" i="24"/>
  <c r="L19" i="24"/>
  <c r="L56" i="24"/>
  <c r="L45" i="24"/>
  <c r="L34" i="24"/>
  <c r="L12" i="24"/>
  <c r="L99" i="24"/>
  <c r="L17" i="24"/>
  <c r="J31" i="24"/>
  <c r="L49" i="24"/>
  <c r="L52" i="24"/>
  <c r="L73" i="24"/>
  <c r="L71" i="24" s="1"/>
  <c r="F71" i="24"/>
  <c r="L40" i="24"/>
  <c r="I10" i="24"/>
  <c r="F102" i="24"/>
  <c r="L102" i="24" s="1"/>
  <c r="L103" i="24"/>
  <c r="L90" i="24"/>
  <c r="L55" i="24"/>
  <c r="L96" i="24"/>
  <c r="L94" i="24" s="1"/>
  <c r="F94" i="24"/>
  <c r="L11" i="24"/>
  <c r="F10" i="24"/>
  <c r="L37" i="24"/>
  <c r="L18" i="24"/>
  <c r="L54" i="24"/>
  <c r="H31" i="24"/>
  <c r="H86" i="24"/>
  <c r="J10" i="24"/>
  <c r="J8" i="24" s="1"/>
  <c r="L92" i="24"/>
  <c r="K31" i="24"/>
  <c r="L14" i="24"/>
  <c r="F31" i="24"/>
  <c r="L33" i="24"/>
  <c r="H10" i="24"/>
  <c r="I31" i="24"/>
  <c r="L44" i="24"/>
  <c r="K10" i="24"/>
  <c r="L39" i="24"/>
  <c r="L50" i="24"/>
  <c r="L35" i="24"/>
  <c r="L42" i="24"/>
  <c r="L41" i="24"/>
  <c r="G31" i="24"/>
  <c r="L38" i="24"/>
  <c r="L36" i="24"/>
  <c r="K86" i="24"/>
  <c r="L43" i="24"/>
  <c r="F86" i="24"/>
  <c r="G8" i="24" l="1"/>
  <c r="I8" i="24"/>
  <c r="K8" i="24"/>
  <c r="H8" i="24"/>
  <c r="L10" i="24"/>
  <c r="F8" i="24"/>
  <c r="L31" i="24"/>
  <c r="L86" i="24"/>
  <c r="L8" i="24" l="1"/>
  <c r="L4" i="24" s="1"/>
</calcChain>
</file>

<file path=xl/sharedStrings.xml><?xml version="1.0" encoding="utf-8"?>
<sst xmlns="http://schemas.openxmlformats.org/spreadsheetml/2006/main" count="277" uniqueCount="193">
  <si>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</si>
  <si>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</si>
  <si>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</si>
  <si>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</si>
  <si>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</si>
  <si>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</si>
  <si>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</si>
  <si>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</si>
  <si>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</si>
  <si>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</si>
  <si>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</si>
  <si>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</si>
  <si>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</si>
  <si>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</si>
  <si>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</si>
  <si>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</si>
  <si>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</si>
  <si>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</si>
  <si>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</si>
  <si>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</si>
  <si>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</si>
  <si>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</si>
  <si>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</si>
  <si>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</si>
  <si>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</si>
  <si>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</si>
  <si>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</si>
  <si>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</si>
  <si>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</si>
  <si>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</si>
  <si>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</si>
  <si>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</si>
  <si>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</si>
  <si>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</si>
  <si>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</si>
  <si>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</si>
  <si>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</si>
  <si>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</si>
  <si>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</si>
  <si>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</si>
  <si>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</si>
  <si>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</si>
  <si>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</si>
  <si>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</si>
  <si>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</si>
  <si>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</si>
  <si>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</si>
  <si>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</si>
  <si>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</si>
  <si>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</si>
  <si>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</si>
  <si>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</si>
  <si>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</si>
  <si>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</si>
  <si>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</si>
  <si>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</si>
  <si>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</si>
  <si>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</si>
  <si>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</si>
  <si>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</si>
  <si>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</si>
  <si>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</si>
  <si>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</si>
  <si>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</si>
  <si>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</si>
  <si>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</si>
  <si>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</si>
  <si>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</si>
  <si>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</si>
  <si>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</si>
  <si>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</si>
  <si>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</si>
  <si>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</si>
  <si>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</si>
  <si>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</si>
  <si>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</si>
  <si>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</si>
  <si>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</si>
  <si>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</si>
  <si>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</si>
  <si>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</si>
  <si>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</si>
  <si>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</si>
  <si>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</si>
  <si>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</si>
  <si>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</si>
  <si>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</si>
  <si>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</si>
  <si>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</si>
  <si>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</si>
  <si>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</si>
  <si>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</si>
  <si>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</si>
  <si>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</si>
  <si>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</si>
  <si>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</si>
  <si>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</si>
  <si>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</si>
  <si>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</si>
  <si>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</si>
  <si>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</si>
  <si>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</si>
  <si>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</si>
  <si>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</si>
  <si>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</si>
  <si>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</si>
  <si>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</si>
  <si>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</si>
  <si>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</si>
  <si>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</si>
  <si>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</si>
  <si>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</si>
  <si>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</si>
  <si>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</si>
  <si>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</si>
  <si>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</si>
  <si>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</si>
  <si>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</si>
  <si>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</si>
  <si>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</si>
  <si>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</si>
  <si>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</si>
  <si>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</si>
  <si>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</si>
  <si>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</si>
  <si>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</si>
  <si>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</si>
  <si>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</si>
  <si>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</si>
  <si>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</si>
  <si>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</si>
  <si>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</si>
  <si>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</si>
  <si>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</si>
  <si>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</si>
  <si>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</si>
  <si>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</si>
  <si>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</si>
  <si>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</si>
  <si>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</si>
  <si>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</si>
  <si>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</si>
  <si>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</si>
  <si>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</si>
  <si>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</si>
  <si>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</si>
  <si>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</si>
  <si>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</si>
  <si>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</si>
  <si>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</si>
  <si>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</si>
  <si>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</si>
  <si>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</si>
  <si>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</si>
  <si>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</si>
  <si>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</si>
  <si>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</si>
  <si>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</si>
  <si>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</si>
  <si>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</si>
  <si>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</si>
  <si>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</si>
  <si>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</si>
  <si>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</si>
  <si>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</si>
  <si>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</si>
  <si>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</si>
  <si>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</si>
  <si>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</si>
  <si>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</si>
  <si>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</si>
  <si>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</si>
  <si>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</si>
  <si>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</si>
  <si>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</si>
  <si>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</si>
  <si>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</si>
  <si>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</si>
  <si>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</si>
  <si>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</si>
  <si>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</si>
  <si>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</si>
  <si>
    <t>Dịch vụ VAT</t>
  </si>
  <si>
    <t>Tạm ứng CT, giải chi CT</t>
  </si>
  <si>
    <t>tạm ứng công trình</t>
  </si>
  <si>
    <t>giải chi công trình</t>
  </si>
  <si>
    <t>Dịch vụ nhập hàng</t>
  </si>
  <si>
    <t>01.11-05.11</t>
  </si>
  <si>
    <t>06.11-12.11</t>
  </si>
  <si>
    <t>13.11-19.11</t>
  </si>
  <si>
    <t>20.11-26.11</t>
  </si>
  <si>
    <t>27.11-30.11</t>
  </si>
  <si>
    <t>32.11-32.11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</si>
</sst>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1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/>
    <xf numFmtId="165" fontId="20" fillId="7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topLeftCell="F1" workbookViewId="0">
      <selection activeCell="M6" sqref="M6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68" t="s">
        <v>181</v>
      </c>
      <c r="B1" s="168"/>
      <c r="C1" s="168"/>
      <c r="D1" s="168"/>
      <c r="E1" s="168"/>
      <c r="F1" s="168"/>
      <c r="G1" s="168"/>
      <c r="H1" s="168"/>
      <c r="I1" s="168"/>
      <c r="J1" s="168"/>
      <c r="K1" s="179"/>
      <c r="L1" s="179"/>
    </row>
    <row r="2" spans="1:29" ht="25.5" x14ac:dyDescent="0.35">
      <c r="A2" s="169"/>
      <c r="B2" s="169"/>
      <c r="C2" s="169"/>
    </row>
    <row r="4" spans="1:29" s="19" customFormat="1" ht="24.75" customHeight="1" x14ac:dyDescent="0.35">
      <c r="A4" s="16"/>
      <c r="B4" s="95" t="s">
        <v>45</v>
      </c>
      <c r="C4" s="96"/>
      <c r="D4" s="96"/>
      <c r="E4" s="96"/>
      <c r="F4" s="96"/>
      <c r="G4" s="96"/>
      <c r="H4" s="96"/>
      <c r="I4" s="96"/>
      <c r="J4" s="96"/>
      <c r="K4" s="96"/>
      <c r="L4" s="159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7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6" t="s">
        <v>47</v>
      </c>
      <c r="B6" s="167"/>
      <c r="C6" s="21"/>
      <c r="D6" s="22"/>
      <c r="E6" s="21"/>
      <c r="F6" s="22"/>
      <c r="G6" s="60"/>
      <c r="H6" s="60"/>
      <c r="I6" s="160"/>
      <c r="J6" s="60"/>
      <c r="K6" s="60"/>
      <c r="L6" s="158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7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8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187</v>
      </c>
      <c r="G9" s="64" t="s">
        <v>188</v>
      </c>
      <c r="H9" s="64" t="s">
        <v>189</v>
      </c>
      <c r="I9" s="64" t="s">
        <v>190</v>
      </c>
      <c r="J9" s="64" t="s">
        <v>191</v>
      </c>
      <c r="K9" s="64" t="s">
        <v>192</v>
      </c>
      <c r="L9" s="180" t="s">
        <v>155</v>
      </c>
      <c r="M9" s="180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5" t="s">
        <v>51</v>
      </c>
      <c r="B10" s="66" t="s">
        <v>52</v>
      </c>
      <c r="C10" s="36"/>
      <c r="D10" s="36"/>
      <c r="E10" s="36"/>
      <c r="F10" s="67">
        <f t="shared" ref="F10:K10" si="1">SUM(F$11:F$30)</f>
        <v>0</v>
      </c>
      <c r="G10" s="67">
        <f t="shared" si="1"/>
        <v>0</v>
      </c>
      <c r="H10" s="67">
        <f t="shared" si="1"/>
        <v>0</v>
      </c>
      <c r="I10" s="67">
        <f t="shared" si="1"/>
        <v>0</v>
      </c>
      <c r="J10" s="67">
        <f t="shared" si="1"/>
        <v>0</v>
      </c>
      <c r="K10" s="67">
        <f t="shared" si="1"/>
        <v>0</v>
      </c>
      <c r="L10" s="140">
        <f>SUM(F10:K10)</f>
        <v>0</v>
      </c>
      <c r="M10" s="15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8">
        <v>1</v>
      </c>
      <c r="B11" s="69" t="s">
        <v>53</v>
      </c>
      <c r="C11" s="37"/>
      <c r="D11" s="37"/>
      <c r="E11" s="37"/>
      <c r="F11" s="93">
        <f>SUMIFS('Chi tiết'!$E$8:$E$300,'Chi tiết'!$G$8:$G$300,F$9,'Chi tiết'!$F$8:$F$300,"Nhà Cung Cấp",'Chi tiết'!$H$8:$H$300,"Chi")</f>
        <v>0</v>
      </c>
      <c r="G11" s="93">
        <f>SUMIFS('Chi tiết'!$E$8:$E$300,'Chi tiết'!$G$8:$G$300,G$9,'Chi tiết'!$F$8:$F$300,"Nhà Cung Cấp",'Chi tiết'!$H$8:$H$300,"Chi")</f>
        <v>0</v>
      </c>
      <c r="H11" s="93">
        <f>SUMIFS('Chi tiết'!$E$8:$E$300,'Chi tiết'!$G$8:$G$300,H$9,'Chi tiết'!$F$8:$F$300,"Nhà Cung Cấp",'Chi tiết'!$H$8:$H$300,"Chi")</f>
        <v>0</v>
      </c>
      <c r="I11" s="93">
        <f>SUMIFS('Chi tiết'!$E$8:$E$300,'Chi tiết'!$G$8:$G$300,I$9,'Chi tiết'!$F$8:$F$300,"Nhà Cung Cấp",'Chi tiết'!$H$8:$H$300,"Chi")</f>
        <v>0</v>
      </c>
      <c r="J11" s="93">
        <f>SUMIFS('Chi tiết'!$E$8:$E$300,'Chi tiết'!$G$8:$G$300,J$9,'Chi tiết'!$F$8:$F$300,"Nhà Cung Cấp",'Chi tiết'!$H$8:$H$300,"Chi")</f>
        <v>0</v>
      </c>
      <c r="K11" s="93">
        <f>SUMIFS('Chi tiết'!$E$8:$E$300,'Chi tiết'!$G$8:$G$300,K$9,'Chi tiết'!$F$8:$F$300,"Nhà Cung Cấp",'Chi tiết'!$H$8:$H$300,"Chi")</f>
        <v>0</v>
      </c>
      <c r="L11" s="141">
        <f>SUM(F11:K11)</f>
        <v>0</v>
      </c>
      <c r="M11" s="15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8">
        <v>2</v>
      </c>
      <c r="B12" s="69" t="s">
        <v>179</v>
      </c>
      <c r="C12" s="37"/>
      <c r="D12" s="37"/>
      <c r="E12" s="37"/>
      <c r="F12" s="93">
        <f>SUMIFS('Chi tiết'!$E$8:$E$300,'Chi tiết'!$G$8:$G$300,F$9,'Chi tiết'!$F$8:$F$300,"Chiết khấu",'Chi tiết'!$H$8:$H$300,"Chi")</f>
        <v>0</v>
      </c>
      <c r="G12" s="93">
        <f>SUMIFS('Chi tiết'!$E$8:$E$300,'Chi tiết'!$G$8:$G$300,G$9,'Chi tiết'!$F$8:$F$300,"Chiết khấu",'Chi tiết'!$H$8:$H$300,"Chi")</f>
        <v>0</v>
      </c>
      <c r="H12" s="93">
        <f>SUMIFS('Chi tiết'!$E$8:$E$300,'Chi tiết'!$G$8:$G$300,H$9,'Chi tiết'!$F$8:$F$300,"Chiết khấu",'Chi tiết'!$H$8:$H$300,"Chi")</f>
        <v>0</v>
      </c>
      <c r="I12" s="93">
        <f>SUMIFS('Chi tiết'!$E$8:$E$300,'Chi tiết'!$G$8:$G$300,I$9,'Chi tiết'!$F$8:$F$300,"Chiết khấu",'Chi tiết'!$H$8:$H$300,"Chi")</f>
        <v>0</v>
      </c>
      <c r="J12" s="93">
        <f>SUMIFS('Chi tiết'!$E$8:$E$300,'Chi tiết'!$G$8:$G$300,J$9,'Chi tiết'!$F$8:$F$300,"Chiết khấu",'Chi tiết'!$H$8:$H$300,"Chi")</f>
        <v>0</v>
      </c>
      <c r="K12" s="93">
        <f>SUMIFS('Chi tiết'!$E$8:$E$300,'Chi tiết'!$G$8:$G$300,K$9,'Chi tiết'!$F$8:$F$300,"Chiết khấu",'Chi tiết'!$H$8:$H$300,"Chi")</f>
        <v>0</v>
      </c>
      <c r="L12" s="141">
        <f t="shared" ref="L12:L19" si="2">SUM(F12:K12)</f>
        <v>0</v>
      </c>
      <c r="M12" s="150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8">
        <v>3</v>
      </c>
      <c r="B13" s="72" t="s">
        <v>54</v>
      </c>
      <c r="C13" s="40"/>
      <c r="D13" s="40"/>
      <c r="E13" s="37"/>
      <c r="F13" s="93">
        <f>SUMIFS('Chi tiết'!$E$8:$E$300,'Chi tiết'!$G$8:$G$300,F$9,'Chi tiết'!$F$8:$F$300,"Tạm ứng CT, giải chi CT",'Chi tiết'!$H$8:$H$300,"Chi")</f>
        <v>0</v>
      </c>
      <c r="G13" s="93">
        <f>SUMIFS('Chi tiết'!$E$8:$E$300,'Chi tiết'!$G$8:$G$300,G$9,'Chi tiết'!$F$8:$F$300,"Tạm ứng CT, giải chi CT",'Chi tiết'!$H$8:$H$300,"Chi")</f>
        <v>0</v>
      </c>
      <c r="H13" s="93">
        <f>SUMIFS('Chi tiết'!$E$8:$E$300,'Chi tiết'!$G$8:$G$300,H$9,'Chi tiết'!$F$8:$F$300,"Tạm ứng CT, giải chi CT",'Chi tiết'!$H$8:$H$300,"Chi")</f>
        <v>0</v>
      </c>
      <c r="I13" s="93">
        <f>SUMIFS('Chi tiết'!$E$8:$E$300,'Chi tiết'!$G$8:$G$300,I$9,'Chi tiết'!$F$8:$F$300,"Tạm ứng CT, giải chi CT",'Chi tiết'!$H$8:$H$300,"Chi")</f>
        <v>0</v>
      </c>
      <c r="J13" s="93">
        <f>SUMIFS('Chi tiết'!$E$8:$E$300,'Chi tiết'!$G$8:$G$300,J$9,'Chi tiết'!$F$8:$F$300,"Tạm ứng CT, giải chi CT",'Chi tiết'!$H$8:$H$300,"Chi")</f>
        <v>0</v>
      </c>
      <c r="K13" s="93">
        <f>SUMIFS('Chi tiết'!$E$8:$E$300,'Chi tiết'!$G$8:$G$300,K$9,'Chi tiết'!$F$8:$F$300,"Tạm ứng CT, giải chi CT",'Chi tiết'!$H$8:$H$300,"Chi")</f>
        <v>0</v>
      </c>
      <c r="L13" s="141">
        <f t="shared" si="2"/>
        <v>0</v>
      </c>
      <c r="M13" s="15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8">
        <v>4</v>
      </c>
      <c r="B14" s="69" t="s">
        <v>55</v>
      </c>
      <c r="C14" s="40"/>
      <c r="D14" s="40"/>
      <c r="E14" s="37"/>
      <c r="F14" s="94">
        <f>SUMIFS('Chi tiết'!$E$8:$E$300,'Chi tiết'!$G$8:$G$300,F$9,'Chi tiết'!$F$8:$F$300,"Lương thợ phụ",'Chi tiết'!$H$8:$H$300,"Chi")</f>
        <v>0</v>
      </c>
      <c r="G14" s="94">
        <f>SUMIFS('Chi tiết'!$E$8:$E$300,'Chi tiết'!$G$8:$G$300,G$9,'Chi tiết'!$F$8:$F$300,"Lương thợ phụ",'Chi tiết'!$H$8:$H$300,"Chi")</f>
        <v>0</v>
      </c>
      <c r="H14" s="94">
        <f>SUMIFS('Chi tiết'!$E$8:$E$300,'Chi tiết'!$G$8:$G$300,H$9,'Chi tiết'!$F$8:$F$300,"Lương thợ phụ",'Chi tiết'!$H$8:$H$300,"Chi")</f>
        <v>0</v>
      </c>
      <c r="I14" s="94">
        <f>SUMIFS('Chi tiết'!$E$8:$E$300,'Chi tiết'!$G$8:$G$300,I$9,'Chi tiết'!$F$8:$F$300,"Lương thợ phụ",'Chi tiết'!$H$8:$H$300,"Chi")</f>
        <v>0</v>
      </c>
      <c r="J14" s="94">
        <f>SUMIFS('Chi tiết'!$E$8:$E$300,'Chi tiết'!$G$8:$G$300,J$9,'Chi tiết'!$F$8:$F$300,"Lương thợ phụ",'Chi tiết'!$H$8:$H$300,"Chi")</f>
        <v>0</v>
      </c>
      <c r="K14" s="94">
        <f>SUMIFS('Chi tiết'!$E$8:$E$300,'Chi tiết'!$G$8:$G$300,K$9,'Chi tiết'!$F$8:$F$300,"Lương thợ phụ",'Chi tiết'!$H$8:$H$300,"Chi")</f>
        <v>0</v>
      </c>
      <c r="L14" s="142">
        <f t="shared" si="2"/>
        <v>0</v>
      </c>
      <c r="M14" s="15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8">
        <v>5</v>
      </c>
      <c r="B15" s="69" t="s">
        <v>180</v>
      </c>
      <c r="C15" s="37"/>
      <c r="D15" s="37"/>
      <c r="E15" s="37"/>
      <c r="F15" s="37"/>
      <c r="G15" s="58"/>
      <c r="H15" s="38"/>
      <c r="I15" s="70"/>
      <c r="J15" s="38"/>
      <c r="K15" s="71"/>
      <c r="L15" s="141">
        <f t="shared" si="2"/>
        <v>0</v>
      </c>
      <c r="M15" s="150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8">
        <v>6</v>
      </c>
      <c r="B16" s="69" t="s">
        <v>56</v>
      </c>
      <c r="C16" s="37"/>
      <c r="D16" s="37"/>
      <c r="E16" s="37"/>
      <c r="F16" s="37"/>
      <c r="G16" s="58"/>
      <c r="H16" s="70"/>
      <c r="I16" s="70"/>
      <c r="J16" s="38"/>
      <c r="K16" s="71"/>
      <c r="L16" s="141">
        <f t="shared" si="2"/>
        <v>0</v>
      </c>
      <c r="M16" s="15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8">
        <v>7</v>
      </c>
      <c r="B17" s="69" t="s">
        <v>152</v>
      </c>
      <c r="C17" s="37"/>
      <c r="D17" s="37"/>
      <c r="E17" s="37"/>
      <c r="F17" s="94">
        <f>SUMIFS('Chi tiết'!$E$8:$E$300,'Chi tiết'!$G$8:$G$300,F$9,'Chi tiết'!$F$8:$F$300,"Ký quỹ ngân hàng",'Chi tiết'!$H$8:$H$300,"Chi")</f>
        <v>0</v>
      </c>
      <c r="G17" s="94">
        <f>SUMIFS('Chi tiết'!$E$8:$E$300,'Chi tiết'!$G$8:$G$300,G$9,'Chi tiết'!$F$8:$F$300,"Ký quỹ ngân hàng",'Chi tiết'!$H$8:$H$300,"Chi")</f>
        <v>0</v>
      </c>
      <c r="H17" s="94">
        <f>SUMIFS('Chi tiết'!$E$8:$E$300,'Chi tiết'!$G$8:$G$300,H$9,'Chi tiết'!$F$8:$F$300,"Ký quỹ ngân hàng",'Chi tiết'!$H$8:$H$300,"Chi")</f>
        <v>0</v>
      </c>
      <c r="I17" s="94">
        <f>SUMIFS('Chi tiết'!$E$8:$E$300,'Chi tiết'!$G$8:$G$300,I$9,'Chi tiết'!$F$8:$F$300,"Ký quỹ ngân hàng",'Chi tiết'!$H$8:$H$300,"Chi")</f>
        <v>0</v>
      </c>
      <c r="J17" s="94">
        <f>SUMIFS('Chi tiết'!$E$8:$E$300,'Chi tiết'!$G$8:$G$300,J$9,'Chi tiết'!$F$8:$F$300,"Ký quỹ ngân hàng",'Chi tiết'!$H$8:$H$300,"Chi")</f>
        <v>0</v>
      </c>
      <c r="K17" s="94">
        <f>SUMIFS('Chi tiết'!$E$8:$E$300,'Chi tiết'!$G$8:$G$300,K$9,'Chi tiết'!$F$8:$F$300,"Ký quỹ ngân hàng",'Chi tiết'!$H$8:$H$300,"Chi")</f>
        <v>0</v>
      </c>
      <c r="L17" s="142">
        <f t="shared" si="2"/>
        <v>0</v>
      </c>
      <c r="M17" s="15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8">
        <v>8</v>
      </c>
      <c r="B18" s="69" t="s">
        <v>153</v>
      </c>
      <c r="C18" s="37"/>
      <c r="D18" s="37"/>
      <c r="E18" s="37"/>
      <c r="F18" s="94">
        <f>SUMIFS('Chi tiết'!$E$8:$E$300,'Chi tiết'!$G$8:$G$300,F$9,'Chi tiết'!$F$8:$F$300,"Mặt bằng, hồ sơ",'Chi tiết'!$H$8:$H$300,"Chi")</f>
        <v>0</v>
      </c>
      <c r="G18" s="94">
        <f>SUMIFS('Chi tiết'!$E$8:$E$300,'Chi tiết'!$G$8:$G$300,G$9,'Chi tiết'!$F$8:$F$300,"Mặt bằng, hồ sơ",'Chi tiết'!$H$8:$H$300,"Chi")</f>
        <v>0</v>
      </c>
      <c r="H18" s="94">
        <f>SUMIFS('Chi tiết'!$E$8:$E$300,'Chi tiết'!$G$8:$G$300,H$9,'Chi tiết'!$F$8:$F$300,"Mặt bằng, hồ sơ",'Chi tiết'!$H$8:$H$300,"Chi")</f>
        <v>0</v>
      </c>
      <c r="I18" s="94">
        <f>SUMIFS('Chi tiết'!$E$8:$E$300,'Chi tiết'!$G$8:$G$300,I$9,'Chi tiết'!$F$8:$F$300,"Mặt bằng, hồ sơ",'Chi tiết'!$H$8:$H$300,"Chi")</f>
        <v>0</v>
      </c>
      <c r="J18" s="94">
        <f>SUMIFS('Chi tiết'!$E$8:$E$300,'Chi tiết'!$G$8:$G$300,J$9,'Chi tiết'!$F$8:$F$300,"Mặt bằng, hồ sơ",'Chi tiết'!$H$8:$H$300,"Chi")</f>
        <v>0</v>
      </c>
      <c r="K18" s="94">
        <f>SUMIFS('Chi tiết'!$E$8:$E$300,'Chi tiết'!$G$8:$G$300,K$9,'Chi tiết'!$F$8:$F$300,"Mặt bằng, hồ sơ",'Chi tiết'!$H$8:$H$300,"Chi")</f>
        <v>0</v>
      </c>
      <c r="L18" s="142">
        <f t="shared" si="2"/>
        <v>0</v>
      </c>
      <c r="M18" s="15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8">
        <v>9</v>
      </c>
      <c r="B19" s="69" t="s">
        <v>161</v>
      </c>
      <c r="C19" s="37"/>
      <c r="D19" s="37"/>
      <c r="E19" s="37"/>
      <c r="F19" s="94">
        <f>SUMIFS('Chi tiết'!$E$8:$E$300,'Chi tiết'!$G$8:$G$300,F$9,'Chi tiết'!$F$8:$F$300,"khác",'Chi tiết'!$H$8:$H$300,"Chi")</f>
        <v>0</v>
      </c>
      <c r="G19" s="94">
        <f>SUMIFS('Chi tiết'!$E$8:$E$300,'Chi tiết'!$G$8:$G$300,G$9,'Chi tiết'!$F$8:$F$300,"khác",'Chi tiết'!$H$8:$H$300,"Chi")</f>
        <v>0</v>
      </c>
      <c r="H19" s="94">
        <f>SUMIFS('Chi tiết'!$E$8:$E$300,'Chi tiết'!$G$8:$G$300,H$9,'Chi tiết'!$F$8:$F$300,"khác",'Chi tiết'!$H$8:$H$300,"Chi")</f>
        <v>0</v>
      </c>
      <c r="I19" s="94">
        <f>SUMIFS('Chi tiết'!$E$8:$E$300,'Chi tiết'!$G$8:$G$300,I$9,'Chi tiết'!$F$8:$F$300,"khác",'Chi tiết'!$H$8:$H$300,"Chi")</f>
        <v>0</v>
      </c>
      <c r="J19" s="94">
        <f>SUMIFS('Chi tiết'!$E$8:$E$300,'Chi tiết'!$G$8:$G$300,J$9,'Chi tiết'!$F$8:$F$300,"khác",'Chi tiết'!$H$8:$H$300,"Chi")</f>
        <v>0</v>
      </c>
      <c r="K19" s="94">
        <f>SUMIFS('Chi tiết'!$E$8:$E$300,'Chi tiết'!$G$8:$G$300,K$9,'Chi tiết'!$F$8:$F$300,"khác",'Chi tiết'!$H$8:$H$300,"Chi")</f>
        <v>0</v>
      </c>
      <c r="L19" s="142">
        <f t="shared" si="2"/>
        <v>0</v>
      </c>
      <c r="M19" s="15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8"/>
      <c r="B20" s="69"/>
      <c r="C20" s="37"/>
      <c r="D20" s="37"/>
      <c r="E20" s="37"/>
      <c r="F20" s="37"/>
      <c r="G20" s="58"/>
      <c r="H20" s="70"/>
      <c r="I20" s="70"/>
      <c r="J20" s="38"/>
      <c r="K20" s="71"/>
      <c r="L20" s="143"/>
      <c r="M20" s="15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8"/>
      <c r="B21" s="69"/>
      <c r="C21" s="37"/>
      <c r="D21" s="37"/>
      <c r="E21" s="37"/>
      <c r="F21" s="37"/>
      <c r="G21" s="58"/>
      <c r="H21" s="70"/>
      <c r="I21" s="70"/>
      <c r="J21" s="38"/>
      <c r="K21" s="71"/>
      <c r="L21" s="143"/>
      <c r="M21" s="15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8"/>
      <c r="B22" s="69"/>
      <c r="C22" s="37"/>
      <c r="D22" s="37"/>
      <c r="E22" s="37"/>
      <c r="F22" s="37"/>
      <c r="G22" s="58"/>
      <c r="H22" s="70"/>
      <c r="I22" s="70"/>
      <c r="J22" s="38"/>
      <c r="K22" s="71"/>
      <c r="L22" s="143"/>
      <c r="M22" s="15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8"/>
      <c r="B23" s="69"/>
      <c r="C23" s="37"/>
      <c r="D23" s="37"/>
      <c r="E23" s="37"/>
      <c r="F23" s="37"/>
      <c r="G23" s="58"/>
      <c r="H23" s="70"/>
      <c r="I23" s="70"/>
      <c r="J23" s="38"/>
      <c r="K23" s="71"/>
      <c r="L23" s="143"/>
      <c r="M23" s="15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8"/>
      <c r="B24" s="69"/>
      <c r="C24" s="37"/>
      <c r="D24" s="37"/>
      <c r="E24" s="37"/>
      <c r="F24" s="37"/>
      <c r="G24" s="58"/>
      <c r="H24" s="70"/>
      <c r="I24" s="70"/>
      <c r="J24" s="38"/>
      <c r="K24" s="71"/>
      <c r="L24" s="143"/>
      <c r="M24" s="15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8"/>
      <c r="B25" s="69"/>
      <c r="C25" s="37"/>
      <c r="D25" s="37"/>
      <c r="E25" s="37"/>
      <c r="F25" s="37"/>
      <c r="G25" s="58"/>
      <c r="H25" s="70"/>
      <c r="I25" s="70"/>
      <c r="J25" s="38"/>
      <c r="K25" s="71"/>
      <c r="L25" s="143"/>
      <c r="M25" s="15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8"/>
      <c r="B26" s="69"/>
      <c r="C26" s="37"/>
      <c r="D26" s="37"/>
      <c r="E26" s="37"/>
      <c r="F26" s="37"/>
      <c r="G26" s="58"/>
      <c r="H26" s="70"/>
      <c r="I26" s="70"/>
      <c r="J26" s="38"/>
      <c r="K26" s="71"/>
      <c r="L26" s="143"/>
      <c r="M26" s="15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8"/>
      <c r="B27" s="69"/>
      <c r="C27" s="37"/>
      <c r="D27" s="37"/>
      <c r="E27" s="37"/>
      <c r="F27" s="37"/>
      <c r="G27" s="58"/>
      <c r="H27" s="70"/>
      <c r="I27" s="70"/>
      <c r="J27" s="38"/>
      <c r="K27" s="71"/>
      <c r="L27" s="143"/>
      <c r="M27" s="15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8"/>
      <c r="B28" s="69"/>
      <c r="C28" s="37"/>
      <c r="D28" s="37"/>
      <c r="E28" s="37"/>
      <c r="F28" s="37"/>
      <c r="G28" s="58"/>
      <c r="H28" s="70"/>
      <c r="I28" s="70"/>
      <c r="J28" s="38"/>
      <c r="K28" s="71"/>
      <c r="L28" s="143"/>
      <c r="M28" s="15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8"/>
      <c r="B29" s="69"/>
      <c r="C29" s="37"/>
      <c r="D29" s="37"/>
      <c r="E29" s="37"/>
      <c r="F29" s="37"/>
      <c r="G29" s="58"/>
      <c r="H29" s="70"/>
      <c r="I29" s="70"/>
      <c r="J29" s="38"/>
      <c r="K29" s="71"/>
      <c r="L29" s="143"/>
      <c r="M29" s="15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8"/>
      <c r="B30" s="69"/>
      <c r="C30" s="37"/>
      <c r="D30" s="37"/>
      <c r="E30" s="37"/>
      <c r="F30" s="37"/>
      <c r="G30" s="58"/>
      <c r="H30" s="70"/>
      <c r="I30" s="70"/>
      <c r="J30" s="38"/>
      <c r="K30" s="71"/>
      <c r="L30" s="143"/>
      <c r="M30" s="15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3" t="s">
        <v>57</v>
      </c>
      <c r="B31" s="74" t="s">
        <v>58</v>
      </c>
      <c r="C31" s="41"/>
      <c r="D31" s="41"/>
      <c r="E31" s="41"/>
      <c r="F31" s="75">
        <f t="shared" ref="F31:L31" si="3">SUM(F$32:F$70)</f>
        <v>0</v>
      </c>
      <c r="G31" s="75">
        <f t="shared" si="3"/>
        <v>0</v>
      </c>
      <c r="H31" s="75">
        <f t="shared" si="3"/>
        <v>0</v>
      </c>
      <c r="I31" s="75">
        <f t="shared" si="3"/>
        <v>0</v>
      </c>
      <c r="J31" s="75">
        <f t="shared" si="3"/>
        <v>0</v>
      </c>
      <c r="K31" s="75">
        <f t="shared" si="3"/>
        <v>0</v>
      </c>
      <c r="L31" s="144">
        <f t="shared" si="3"/>
        <v>0</v>
      </c>
      <c r="M31" s="15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8">
        <v>1</v>
      </c>
      <c r="B32" s="76" t="s">
        <v>164</v>
      </c>
      <c r="C32" s="43"/>
      <c r="D32" s="43"/>
      <c r="E32" s="43"/>
      <c r="F32" s="43"/>
      <c r="G32" s="58"/>
      <c r="H32" s="70"/>
      <c r="I32" s="70"/>
      <c r="J32" s="38"/>
      <c r="K32" s="71"/>
      <c r="L32" s="141">
        <f t="shared" ref="L32:L57" si="4">SUM(F32:K32)</f>
        <v>0</v>
      </c>
      <c r="M32" s="15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8">
        <v>2</v>
      </c>
      <c r="B33" s="69" t="s">
        <v>34</v>
      </c>
      <c r="C33" s="37"/>
      <c r="D33" s="37"/>
      <c r="E33" s="43"/>
      <c r="F33" s="94">
        <f>SUMIFS('Chi tiết'!$E$8:$E$300,'Chi tiết'!$G$8:$G$300,F$9,'Chi tiết'!$F$8:$F$300,"BHXH",'Chi tiết'!$H$8:$H$300,"Chi")</f>
        <v>0</v>
      </c>
      <c r="G33" s="94">
        <f>SUMIFS('Chi tiết'!$E$8:$E$300,'Chi tiết'!$G$8:$G$300,G$9,'Chi tiết'!$F$8:$F$300,"BHXH",'Chi tiết'!$H$8:$H$300,"Chi")</f>
        <v>0</v>
      </c>
      <c r="H33" s="94">
        <f>SUMIFS('Chi tiết'!$E$8:$E$300,'Chi tiết'!$G$8:$G$300,H$9,'Chi tiết'!$F$8:$F$300,"BHXH",'Chi tiết'!$H$8:$H$300,"Chi")</f>
        <v>0</v>
      </c>
      <c r="I33" s="94">
        <f>SUMIFS('Chi tiết'!$E$8:$E$300,'Chi tiết'!$G$8:$G$300,I$9,'Chi tiết'!$F$8:$F$300,"BHXH",'Chi tiết'!$H$8:$H$300,"Chi")</f>
        <v>0</v>
      </c>
      <c r="J33" s="94">
        <f>SUMIFS('Chi tiết'!$E$8:$E$300,'Chi tiết'!$G$8:$G$300,J$9,'Chi tiết'!$F$8:$F$300,"BHXH",'Chi tiết'!$H$8:$H$300,"Chi")</f>
        <v>0</v>
      </c>
      <c r="K33" s="94">
        <f>SUMIFS('Chi tiết'!$E$8:$E$300,'Chi tiết'!$G$8:$G$300,K$9,'Chi tiết'!$F$8:$F$300,"BHXH",'Chi tiết'!$H$8:$H$300,"Chi")</f>
        <v>0</v>
      </c>
      <c r="L33" s="142">
        <f t="shared" si="4"/>
        <v>0</v>
      </c>
      <c r="M33" s="15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8">
        <v>3</v>
      </c>
      <c r="B34" s="69" t="s">
        <v>165</v>
      </c>
      <c r="C34" s="37"/>
      <c r="D34" s="37"/>
      <c r="E34" s="43"/>
      <c r="F34" s="94">
        <f>SUMIFS('Chi tiết'!$E$8:$E$300,'Chi tiết'!$G$8:$G$300,F$9,'Chi tiết'!$F$8:$F$300,"Thuê VP Vacons",'Chi tiết'!$H$8:$H$300,"Chi")</f>
        <v>0</v>
      </c>
      <c r="G34" s="94">
        <f>SUMIFS('Chi tiết'!$E$8:$E$300,'Chi tiết'!$G$8:$G$300,G$9,'Chi tiết'!$F$8:$F$300,"Thuê VP Vacons",'Chi tiết'!$H$8:$H$300,"Chi")</f>
        <v>0</v>
      </c>
      <c r="H34" s="94">
        <f>SUMIFS('Chi tiết'!$E$8:$E$300,'Chi tiết'!$G$8:$G$300,H$9,'Chi tiết'!$F$8:$F$300,"Thuê VP Vacons",'Chi tiết'!$H$8:$H$300,"Chi")</f>
        <v>0</v>
      </c>
      <c r="I34" s="94">
        <f>SUMIFS('Chi tiết'!$E$8:$E$300,'Chi tiết'!$G$8:$G$300,I$9,'Chi tiết'!$F$8:$F$300,"Thuê VP Vacons",'Chi tiết'!$H$8:$H$300,"Chi")</f>
        <v>0</v>
      </c>
      <c r="J34" s="94">
        <f>SUMIFS('Chi tiết'!$E$8:$E$300,'Chi tiết'!$G$8:$G$300,J$9,'Chi tiết'!$F$8:$F$300,"Thuê VP Vacons",'Chi tiết'!$H$8:$H$300,"Chi")</f>
        <v>0</v>
      </c>
      <c r="K34" s="94">
        <f>SUMIFS('Chi tiết'!$E$8:$E$300,'Chi tiết'!$G$8:$G$300,K$9,'Chi tiết'!$F$8:$F$300,"Thuê VP Vacons",'Chi tiết'!$H$8:$H$300,"Chi")</f>
        <v>0</v>
      </c>
      <c r="L34" s="142">
        <f t="shared" si="4"/>
        <v>0</v>
      </c>
      <c r="M34" s="15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8">
        <v>4</v>
      </c>
      <c r="B35" s="69" t="s">
        <v>59</v>
      </c>
      <c r="C35" s="37"/>
      <c r="D35" s="37"/>
      <c r="E35" s="43"/>
      <c r="F35" s="94">
        <f>SUMIFS('Chi tiết'!$E$8:$E$300,'Chi tiết'!$G$8:$G$300,F$9,'Chi tiết'!$F$8:$F$300,"Thuê Kho",'Chi tiết'!$H$8:$H$300,"Chi")</f>
        <v>0</v>
      </c>
      <c r="G35" s="94">
        <f>SUMIFS('Chi tiết'!$E$8:$E$300,'Chi tiết'!$G$8:$G$300,G$9,'Chi tiết'!$F$8:$F$300,"Thuê Kho",'Chi tiết'!$H$8:$H$300,"Chi")</f>
        <v>0</v>
      </c>
      <c r="H35" s="94">
        <f>SUMIFS('Chi tiết'!$E$8:$E$300,'Chi tiết'!$G$8:$G$300,H$9,'Chi tiết'!$F$8:$F$300,"Thuê Kho",'Chi tiết'!$H$8:$H$300,"Chi")</f>
        <v>0</v>
      </c>
      <c r="I35" s="94">
        <f>SUMIFS('Chi tiết'!$E$8:$E$300,'Chi tiết'!$G$8:$G$300,I$9,'Chi tiết'!$F$8:$F$300,"Thuê Kho",'Chi tiết'!$H$8:$H$300,"Chi")</f>
        <v>0</v>
      </c>
      <c r="J35" s="94">
        <f>SUMIFS('Chi tiết'!$E$8:$E$300,'Chi tiết'!$G$8:$G$300,J$9,'Chi tiết'!$F$8:$F$300,"Thuê Kho",'Chi tiết'!$H$8:$H$300,"Chi")</f>
        <v>0</v>
      </c>
      <c r="K35" s="94">
        <f>SUMIFS('Chi tiết'!$E$8:$E$300,'Chi tiết'!$G$8:$G$300,K$9,'Chi tiết'!$F$8:$F$300,"Thuê Kho",'Chi tiết'!$H$8:$H$300,"Chi")</f>
        <v>0</v>
      </c>
      <c r="L35" s="142">
        <f t="shared" si="4"/>
        <v>0</v>
      </c>
      <c r="M35" s="15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8">
        <v>5</v>
      </c>
      <c r="B36" s="69" t="s">
        <v>60</v>
      </c>
      <c r="C36" s="37"/>
      <c r="D36" s="37"/>
      <c r="E36" s="43"/>
      <c r="F36" s="94">
        <f>SUMIFS('Chi tiết'!$E$8:$E$300,'Chi tiết'!$G$8:$G$300,F$9,'Chi tiết'!$F$8:$F$300,"Điện, Nước VP",'Chi tiết'!$H$8:$H$300,"Chi")</f>
        <v>0</v>
      </c>
      <c r="G36" s="94">
        <f>SUMIFS('Chi tiết'!$E$8:$E$300,'Chi tiết'!$G$8:$G$300,G$9,'Chi tiết'!$F$8:$F$300,"Điện, Nước VP",'Chi tiết'!$H$8:$H$300,"Chi")</f>
        <v>0</v>
      </c>
      <c r="H36" s="94">
        <f>SUMIFS('Chi tiết'!$E$8:$E$300,'Chi tiết'!$G$8:$G$300,H$9,'Chi tiết'!$F$8:$F$300,"Điện, Nước VP",'Chi tiết'!$H$8:$H$300,"Chi")</f>
        <v>0</v>
      </c>
      <c r="I36" s="94">
        <f>SUMIFS('Chi tiết'!$E$8:$E$300,'Chi tiết'!$G$8:$G$300,I$9,'Chi tiết'!$F$8:$F$300,"Điện, Nước VP",'Chi tiết'!$H$8:$H$300,"Chi")</f>
        <v>0</v>
      </c>
      <c r="J36" s="94">
        <f>SUMIFS('Chi tiết'!$E$8:$E$300,'Chi tiết'!$G$8:$G$300,J$9,'Chi tiết'!$F$8:$F$300,"Điện, Nước VP",'Chi tiết'!$H$8:$H$300,"Chi")</f>
        <v>0</v>
      </c>
      <c r="K36" s="94">
        <f>SUMIFS('Chi tiết'!$E$8:$E$300,'Chi tiết'!$G$8:$G$300,K$9,'Chi tiết'!$F$8:$F$300,"Điện, Nước VP",'Chi tiết'!$H$8:$H$300,"Chi")</f>
        <v>0</v>
      </c>
      <c r="L36" s="142">
        <f t="shared" si="4"/>
        <v>0</v>
      </c>
      <c r="M36" s="152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8">
        <v>6</v>
      </c>
      <c r="B37" s="69" t="s">
        <v>61</v>
      </c>
      <c r="C37" s="37"/>
      <c r="D37" s="37"/>
      <c r="E37" s="43"/>
      <c r="F37" s="94">
        <f>SUMIFS('Chi tiết'!$E$8:$E$300,'Chi tiết'!$G$8:$G$300,F$9,'Chi tiết'!$F$8:$F$300,"Điện, Nước Kho",'Chi tiết'!$H$8:$H$300,"Chi")</f>
        <v>0</v>
      </c>
      <c r="G37" s="94">
        <f>SUMIFS('Chi tiết'!$E$8:$E$300,'Chi tiết'!$G$8:$G$300,G$9,'Chi tiết'!$F$8:$F$300,"Điện, Nước Kho",'Chi tiết'!$H$8:$H$300,"Chi")</f>
        <v>0</v>
      </c>
      <c r="H37" s="94">
        <f>SUMIFS('Chi tiết'!$E$8:$E$300,'Chi tiết'!$G$8:$G$300,H$9,'Chi tiết'!$F$8:$F$300,"Điện, Nước Kho",'Chi tiết'!$H$8:$H$300,"Chi")</f>
        <v>0</v>
      </c>
      <c r="I37" s="94">
        <f>SUMIFS('Chi tiết'!$E$8:$E$300,'Chi tiết'!$G$8:$G$300,I$9,'Chi tiết'!$F$8:$F$300,"Điện, Nước Kho",'Chi tiết'!$H$8:$H$300,"Chi")</f>
        <v>0</v>
      </c>
      <c r="J37" s="94">
        <f>SUMIFS('Chi tiết'!$E$8:$E$300,'Chi tiết'!$G$8:$G$300,J$9,'Chi tiết'!$F$8:$F$300,"Điện, Nước Kho",'Chi tiết'!$H$8:$H$300,"Chi")</f>
        <v>0</v>
      </c>
      <c r="K37" s="94">
        <f>SUMIFS('Chi tiết'!$E$8:$E$300,'Chi tiết'!$G$8:$G$300,K$9,'Chi tiết'!$F$8:$F$300,"Điện, Nước Kho",'Chi tiết'!$H$8:$H$300,"Chi")</f>
        <v>0</v>
      </c>
      <c r="L37" s="142">
        <f t="shared" si="4"/>
        <v>0</v>
      </c>
      <c r="M37" s="152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8">
        <v>7</v>
      </c>
      <c r="B38" s="69" t="s">
        <v>62</v>
      </c>
      <c r="C38" s="37"/>
      <c r="D38" s="37"/>
      <c r="E38" s="43"/>
      <c r="F38" s="94">
        <f>SUMIFS('Chi tiết'!$E$8:$E$300,'Chi tiết'!$G$8:$G$300,F$9,'Chi tiết'!$F$8:$F$300,"Internet",'Chi tiết'!$H$8:$H$300,"Chi")</f>
        <v>0</v>
      </c>
      <c r="G38" s="94">
        <f>SUMIFS('Chi tiết'!$E$8:$E$300,'Chi tiết'!$G$8:$G$300,G$9,'Chi tiết'!$F$8:$F$300,"Internet",'Chi tiết'!$H$8:$H$300,"Chi")</f>
        <v>0</v>
      </c>
      <c r="H38" s="94">
        <f>SUMIFS('Chi tiết'!$E$8:$E$300,'Chi tiết'!$G$8:$G$300,H$9,'Chi tiết'!$F$8:$F$300,"Internet",'Chi tiết'!$H$8:$H$300,"Chi")</f>
        <v>0</v>
      </c>
      <c r="I38" s="94">
        <f>SUMIFS('Chi tiết'!$E$8:$E$300,'Chi tiết'!$G$8:$G$300,I$9,'Chi tiết'!$F$8:$F$300,"Internet",'Chi tiết'!$H$8:$H$300,"Chi")</f>
        <v>0</v>
      </c>
      <c r="J38" s="94">
        <f>SUMIFS('Chi tiết'!$E$8:$E$300,'Chi tiết'!$G$8:$G$300,J$9,'Chi tiết'!$F$8:$F$300,"Internet",'Chi tiết'!$H$8:$H$300,"Chi")</f>
        <v>0</v>
      </c>
      <c r="K38" s="94">
        <f>SUMIFS('Chi tiết'!$E$8:$E$300,'Chi tiết'!$G$8:$G$300,K$9,'Chi tiết'!$F$8:$F$300,"Internet",'Chi tiết'!$H$8:$H$300,"Chi")</f>
        <v>0</v>
      </c>
      <c r="L38" s="142">
        <f t="shared" si="4"/>
        <v>0</v>
      </c>
      <c r="M38" s="15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8">
        <v>8</v>
      </c>
      <c r="B39" s="69" t="s">
        <v>26</v>
      </c>
      <c r="C39" s="37"/>
      <c r="D39" s="37"/>
      <c r="E39" s="43"/>
      <c r="F39" s="94">
        <f>SUMIFS('Chi tiết'!$E$8:$E$300,'Chi tiết'!$G$8:$G$300,F$9,'Chi tiết'!$F$8:$F$300,"Điện thoại",'Chi tiết'!$H$8:$H$300,"Chi")</f>
        <v>0</v>
      </c>
      <c r="G39" s="94">
        <f>SUMIFS('Chi tiết'!$E$8:$E$300,'Chi tiết'!$G$8:$G$300,G$9,'Chi tiết'!$F$8:$F$300,"Điện thoại",'Chi tiết'!$H$8:$H$300,"Chi")</f>
        <v>0</v>
      </c>
      <c r="H39" s="94">
        <f>SUMIFS('Chi tiết'!$E$8:$E$300,'Chi tiết'!$G$8:$G$300,H$9,'Chi tiết'!$F$8:$F$300,"Điện thoại",'Chi tiết'!$H$8:$H$300,"Chi")</f>
        <v>0</v>
      </c>
      <c r="I39" s="94">
        <f>SUMIFS('Chi tiết'!$E$8:$E$300,'Chi tiết'!$G$8:$G$300,I$9,'Chi tiết'!$F$8:$F$300,"Điện thoại",'Chi tiết'!$H$8:$H$300,"Chi")</f>
        <v>0</v>
      </c>
      <c r="J39" s="94">
        <f>SUMIFS('Chi tiết'!$E$8:$E$300,'Chi tiết'!$G$8:$G$300,J$9,'Chi tiết'!$F$8:$F$300,"Điện thoại",'Chi tiết'!$H$8:$H$300,"Chi")</f>
        <v>0</v>
      </c>
      <c r="K39" s="94">
        <f>SUMIFS('Chi tiết'!$E$8:$E$300,'Chi tiết'!$G$8:$G$300,K$9,'Chi tiết'!$F$8:$F$300,"Điện thoại",'Chi tiết'!$H$8:$H$300,"Chi")</f>
        <v>0</v>
      </c>
      <c r="L39" s="142">
        <f t="shared" si="4"/>
        <v>0</v>
      </c>
      <c r="M39" s="152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8">
        <v>9</v>
      </c>
      <c r="B40" s="69" t="s">
        <v>29</v>
      </c>
      <c r="C40" s="37"/>
      <c r="D40" s="37"/>
      <c r="E40" s="43"/>
      <c r="F40" s="94">
        <f>SUMIFS('Chi tiết'!$E$8:$E$300,'Chi tiết'!$G$8:$G$300,F$9,'Chi tiết'!$F$8:$F$300,"Rác",'Chi tiết'!$H$8:$H$300,"Chi")</f>
        <v>0</v>
      </c>
      <c r="G40" s="94">
        <f>SUMIFS('Chi tiết'!$E$8:$E$300,'Chi tiết'!$G$8:$G$300,G$9,'Chi tiết'!$F$8:$F$300,"Rác",'Chi tiết'!$H$8:$H$300,"Chi")</f>
        <v>0</v>
      </c>
      <c r="H40" s="94">
        <f>SUMIFS('Chi tiết'!$E$8:$E$300,'Chi tiết'!$G$8:$G$300,H$9,'Chi tiết'!$F$8:$F$300,"Rác",'Chi tiết'!$H$8:$H$300,"Chi")</f>
        <v>0</v>
      </c>
      <c r="I40" s="94">
        <f>SUMIFS('Chi tiết'!$E$8:$E$300,'Chi tiết'!$G$8:$G$300,I$9,'Chi tiết'!$F$8:$F$300,"Rác",'Chi tiết'!$H$8:$H$300,"Chi")</f>
        <v>0</v>
      </c>
      <c r="J40" s="94">
        <f>SUMIFS('Chi tiết'!$E$8:$E$300,'Chi tiết'!$G$8:$G$300,J$9,'Chi tiết'!$F$8:$F$300,"Rác",'Chi tiết'!$H$8:$H$300,"Chi")</f>
        <v>0</v>
      </c>
      <c r="K40" s="94">
        <f>SUMIFS('Chi tiết'!$E$8:$E$300,'Chi tiết'!$G$8:$G$300,K$9,'Chi tiết'!$F$8:$F$300,"Rác",'Chi tiết'!$H$8:$H$300,"Chi")</f>
        <v>0</v>
      </c>
      <c r="L40" s="142">
        <f t="shared" si="4"/>
        <v>0</v>
      </c>
      <c r="M40" s="152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8">
        <v>10</v>
      </c>
      <c r="B41" s="69" t="s">
        <v>63</v>
      </c>
      <c r="C41" s="37"/>
      <c r="D41" s="37"/>
      <c r="E41" s="43"/>
      <c r="F41" s="94">
        <f>SUMIFS('Chi tiết'!$E$8:$E$300,'Chi tiết'!$G$8:$G$300,F$9,'Chi tiết'!$F$8:$F$300,"Vệ Sinh",'Chi tiết'!$H$8:$H$300,"Chi")</f>
        <v>0</v>
      </c>
      <c r="G41" s="94">
        <f>SUMIFS('Chi tiết'!$E$8:$E$300,'Chi tiết'!$G$8:$G$300,G$9,'Chi tiết'!$F$8:$F$300,"Vệ Sinh",'Chi tiết'!$H$8:$H$300,"Chi")</f>
        <v>0</v>
      </c>
      <c r="H41" s="94">
        <f>SUMIFS('Chi tiết'!$E$8:$E$300,'Chi tiết'!$G$8:$G$300,H$9,'Chi tiết'!$F$8:$F$300,"Vệ Sinh",'Chi tiết'!$H$8:$H$300,"Chi")</f>
        <v>0</v>
      </c>
      <c r="I41" s="94">
        <f>SUMIFS('Chi tiết'!$E$8:$E$300,'Chi tiết'!$G$8:$G$300,I$9,'Chi tiết'!$F$8:$F$300,"Vệ Sinh",'Chi tiết'!$H$8:$H$300,"Chi")</f>
        <v>0</v>
      </c>
      <c r="J41" s="94">
        <f>SUMIFS('Chi tiết'!$E$8:$E$300,'Chi tiết'!$G$8:$G$300,J$9,'Chi tiết'!$F$8:$F$300,"Vệ Sinh",'Chi tiết'!$H$8:$H$300,"Chi")</f>
        <v>0</v>
      </c>
      <c r="K41" s="94">
        <f>SUMIFS('Chi tiết'!$E$8:$E$300,'Chi tiết'!$G$8:$G$300,K$9,'Chi tiết'!$F$8:$F$300,"Vệ Sinh",'Chi tiết'!$H$8:$H$300,"Chi")</f>
        <v>0</v>
      </c>
      <c r="L41" s="142">
        <f t="shared" si="4"/>
        <v>0</v>
      </c>
      <c r="M41" s="152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8">
        <v>11</v>
      </c>
      <c r="B42" s="69" t="s">
        <v>64</v>
      </c>
      <c r="C42" s="37"/>
      <c r="D42" s="37"/>
      <c r="E42" s="43"/>
      <c r="F42" s="94">
        <f>SUMIFS('Chi tiết'!$E$8:$E$300,'Chi tiết'!$G$8:$G$300,F$9,'Chi tiết'!$F$8:$F$300,"Gửi xe",'Chi tiết'!$H$8:$H$300,"Chi")</f>
        <v>0</v>
      </c>
      <c r="G42" s="94">
        <f>SUMIFS('Chi tiết'!$E$8:$E$300,'Chi tiết'!$G$8:$G$300,G$9,'Chi tiết'!$F$8:$F$300,"Gửi xe",'Chi tiết'!$H$8:$H$300,"Chi")</f>
        <v>0</v>
      </c>
      <c r="H42" s="94">
        <f>SUMIFS('Chi tiết'!$E$8:$E$300,'Chi tiết'!$G$8:$G$300,H$9,'Chi tiết'!$F$8:$F$300,"Gửi xe",'Chi tiết'!$H$8:$H$300,"Chi")</f>
        <v>0</v>
      </c>
      <c r="I42" s="94">
        <f>SUMIFS('Chi tiết'!$E$8:$E$300,'Chi tiết'!$G$8:$G$300,I$9,'Chi tiết'!$F$8:$F$300,"Gửi xe",'Chi tiết'!$H$8:$H$300,"Chi")</f>
        <v>0</v>
      </c>
      <c r="J42" s="94">
        <f>SUMIFS('Chi tiết'!$E$8:$E$300,'Chi tiết'!$G$8:$G$300,J$9,'Chi tiết'!$F$8:$F$300,"Gửi xe",'Chi tiết'!$H$8:$H$300,"Chi")</f>
        <v>0</v>
      </c>
      <c r="K42" s="94">
        <f>SUMIFS('Chi tiết'!$E$8:$E$300,'Chi tiết'!$G$8:$G$300,K$9,'Chi tiết'!$F$8:$F$300,"Gửi xe",'Chi tiết'!$H$8:$H$300,"Chi")</f>
        <v>0</v>
      </c>
      <c r="L42" s="142">
        <f t="shared" si="4"/>
        <v>0</v>
      </c>
      <c r="M42" s="152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8">
        <v>12</v>
      </c>
      <c r="B43" s="69" t="s">
        <v>65</v>
      </c>
      <c r="C43" s="37"/>
      <c r="D43" s="37"/>
      <c r="E43" s="43"/>
      <c r="F43" s="94">
        <f>SUMIFS('Chi tiết'!$E$8:$E$300,'Chi tiết'!$G$8:$G$300,F$9,'Chi tiết'!$F$8:$F$300,"Đồ dùng VP",'Chi tiết'!$H$8:$H$300,"Chi")</f>
        <v>0</v>
      </c>
      <c r="G43" s="94">
        <f>SUMIFS('Chi tiết'!$E$8:$E$300,'Chi tiết'!$G$8:$G$300,G$9,'Chi tiết'!$F$8:$F$300,"Đồ dùng VP",'Chi tiết'!$H$8:$H$300,"Chi")</f>
        <v>0</v>
      </c>
      <c r="H43" s="94">
        <f>SUMIFS('Chi tiết'!$E$8:$E$300,'Chi tiết'!$G$8:$G$300,H$9,'Chi tiết'!$F$8:$F$300,"Đồ dùng VP",'Chi tiết'!$H$8:$H$300,"Chi")</f>
        <v>0</v>
      </c>
      <c r="I43" s="94">
        <f>SUMIFS('Chi tiết'!$E$8:$E$300,'Chi tiết'!$G$8:$G$300,I$9,'Chi tiết'!$F$8:$F$300,"Đồ dùng VP",'Chi tiết'!$H$8:$H$300,"Chi")</f>
        <v>0</v>
      </c>
      <c r="J43" s="94">
        <f>SUMIFS('Chi tiết'!$E$8:$E$300,'Chi tiết'!$G$8:$G$300,J$9,'Chi tiết'!$F$8:$F$300,"Đồ dùng VP",'Chi tiết'!$H$8:$H$300,"Chi")</f>
        <v>0</v>
      </c>
      <c r="K43" s="94">
        <f>SUMIFS('Chi tiết'!$E$8:$E$300,'Chi tiết'!$G$8:$G$300,K$9,'Chi tiết'!$F$8:$F$300,"Đồ dùng VP",'Chi tiết'!$H$8:$H$300,"Chi")</f>
        <v>0</v>
      </c>
      <c r="L43" s="142">
        <f t="shared" si="4"/>
        <v>0</v>
      </c>
      <c r="M43" s="15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8">
        <v>13</v>
      </c>
      <c r="B44" s="69" t="s">
        <v>40</v>
      </c>
      <c r="C44" s="37"/>
      <c r="D44" s="37"/>
      <c r="E44" s="43"/>
      <c r="F44" s="94">
        <f>SUMIFS('Chi tiết'!$E$8:$E$300,'Chi tiết'!$G$8:$G$300,F$9,'Chi tiết'!$F$8:$F$300,"Grab",'Chi tiết'!$H$8:$H$300,"Chi")</f>
        <v>0</v>
      </c>
      <c r="G44" s="94">
        <f>SUMIFS('Chi tiết'!$E$8:$E$300,'Chi tiết'!$G$8:$G$300,G$9,'Chi tiết'!$F$8:$F$300,"Grab",'Chi tiết'!$H$8:$H$300,"Chi")</f>
        <v>0</v>
      </c>
      <c r="H44" s="94">
        <f>SUMIFS('Chi tiết'!$E$8:$E$300,'Chi tiết'!$G$8:$G$300,H$9,'Chi tiết'!$F$8:$F$300,"Grab",'Chi tiết'!$H$8:$H$300,"Chi")</f>
        <v>0</v>
      </c>
      <c r="I44" s="94">
        <f>SUMIFS('Chi tiết'!$E$8:$E$300,'Chi tiết'!$G$8:$G$300,I$9,'Chi tiết'!$F$8:$F$300,"Grab",'Chi tiết'!$H$8:$H$300,"Chi")</f>
        <v>0</v>
      </c>
      <c r="J44" s="94">
        <f>SUMIFS('Chi tiết'!$E$8:$E$300,'Chi tiết'!$G$8:$G$300,J$9,'Chi tiết'!$F$8:$F$300,"Grab",'Chi tiết'!$H$8:$H$300,"Chi")</f>
        <v>0</v>
      </c>
      <c r="K44" s="94">
        <f>SUMIFS('Chi tiết'!$E$8:$E$300,'Chi tiết'!$G$8:$G$300,K$9,'Chi tiết'!$F$8:$F$300,"Grab",'Chi tiết'!$H$8:$H$300,"Chi")</f>
        <v>0</v>
      </c>
      <c r="L44" s="142">
        <f t="shared" si="4"/>
        <v>0</v>
      </c>
      <c r="M44" s="15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8">
        <v>14</v>
      </c>
      <c r="B45" s="72" t="s">
        <v>66</v>
      </c>
      <c r="C45" s="37"/>
      <c r="D45" s="37"/>
      <c r="E45" s="43"/>
      <c r="F45" s="94">
        <f>SUMIFS('Chi tiết'!$E$8:$E$300,'Chi tiết'!$G$8:$G$300,F$9,'Chi tiết'!$F$8:$F$300,"In ấn",'Chi tiết'!$H$8:$H$300,"Chi")</f>
        <v>0</v>
      </c>
      <c r="G45" s="94">
        <f>SUMIFS('Chi tiết'!$E$8:$E$300,'Chi tiết'!$G$8:$G$300,G$9,'Chi tiết'!$F$8:$F$300,"In ấn",'Chi tiết'!$H$8:$H$300,"Chi")</f>
        <v>0</v>
      </c>
      <c r="H45" s="94">
        <f>SUMIFS('Chi tiết'!$E$8:$E$300,'Chi tiết'!$G$8:$G$300,H$9,'Chi tiết'!$F$8:$F$300,"In ấn",'Chi tiết'!$H$8:$H$300,"Chi")</f>
        <v>0</v>
      </c>
      <c r="I45" s="94">
        <f>SUMIFS('Chi tiết'!$E$8:$E$300,'Chi tiết'!$G$8:$G$300,I$9,'Chi tiết'!$F$8:$F$300,"In ấn",'Chi tiết'!$H$8:$H$300,"Chi")</f>
        <v>0</v>
      </c>
      <c r="J45" s="94">
        <f>SUMIFS('Chi tiết'!$E$8:$E$300,'Chi tiết'!$G$8:$G$300,J$9,'Chi tiết'!$F$8:$F$300,"In ấn",'Chi tiết'!$H$8:$H$300,"Chi")</f>
        <v>0</v>
      </c>
      <c r="K45" s="94">
        <f>SUMIFS('Chi tiết'!$E$8:$E$300,'Chi tiết'!$G$8:$G$300,K$9,'Chi tiết'!$F$8:$F$300,"In ấn",'Chi tiết'!$H$8:$H$300,"Chi")</f>
        <v>0</v>
      </c>
      <c r="L45" s="142">
        <f t="shared" si="4"/>
        <v>0</v>
      </c>
      <c r="M45" s="1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8">
        <v>15</v>
      </c>
      <c r="B46" s="72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1">
        <f t="shared" si="4"/>
        <v>0</v>
      </c>
      <c r="M46" s="15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8">
        <v>16</v>
      </c>
      <c r="B47" s="69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1">
        <f t="shared" si="4"/>
        <v>0</v>
      </c>
      <c r="M47" s="15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8">
        <v>17</v>
      </c>
      <c r="B48" s="69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1">
        <f t="shared" si="4"/>
        <v>0</v>
      </c>
      <c r="M48" s="15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8">
        <v>18</v>
      </c>
      <c r="B49" s="69" t="s">
        <v>168</v>
      </c>
      <c r="C49" s="37"/>
      <c r="D49" s="37"/>
      <c r="E49" s="43"/>
      <c r="F49" s="94">
        <f>SUMIFS('Chi tiết'!$E$8:$E$300,'Chi tiết'!$G$8:$G$300,F$9,'Chi tiết'!$F$8:$F$300,"CPN, hoa, quà",'Chi tiết'!$H$8:$H$300,"Chi")</f>
        <v>0</v>
      </c>
      <c r="G49" s="94">
        <f>SUMIFS('Chi tiết'!$E$8:$E$300,'Chi tiết'!$G$8:$G$300,G$9,'Chi tiết'!$F$8:$F$300,"CPN, hoa, quà",'Chi tiết'!$H$8:$H$300,"Chi")</f>
        <v>0</v>
      </c>
      <c r="H49" s="94">
        <f>SUMIFS('Chi tiết'!$E$8:$E$300,'Chi tiết'!$G$8:$G$300,H$9,'Chi tiết'!$F$8:$F$300,"CPN, hoa, quà",'Chi tiết'!$H$8:$H$300,"Chi")</f>
        <v>0</v>
      </c>
      <c r="I49" s="94">
        <f>SUMIFS('Chi tiết'!$E$8:$E$300,'Chi tiết'!$G$8:$G$300,I$9,'Chi tiết'!$F$8:$F$300,"CPN, hoa, quà",'Chi tiết'!$H$8:$H$300,"Chi")</f>
        <v>0</v>
      </c>
      <c r="J49" s="94">
        <f>SUMIFS('Chi tiết'!$E$8:$E$300,'Chi tiết'!$G$8:$G$300,J$9,'Chi tiết'!$F$8:$F$300,"CPN, hoa, quà",'Chi tiết'!$H$8:$H$300,"Chi")</f>
        <v>0</v>
      </c>
      <c r="K49" s="94">
        <f>SUMIFS('Chi tiết'!$E$8:$E$300,'Chi tiết'!$G$8:$G$300,K$9,'Chi tiết'!$F$8:$F$300,"CPN, hoa, quà",'Chi tiết'!$H$8:$H$300,"Chi")</f>
        <v>0</v>
      </c>
      <c r="L49" s="141">
        <f t="shared" si="4"/>
        <v>0</v>
      </c>
      <c r="M49" s="15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8">
        <v>19</v>
      </c>
      <c r="B50" s="69" t="s">
        <v>70</v>
      </c>
      <c r="C50" s="37"/>
      <c r="D50" s="37"/>
      <c r="E50" s="43"/>
      <c r="F50" s="94">
        <f>SUMIFS('Chi tiết'!$E$8:$E$300,'Chi tiết'!$G$8:$G$300,F$9,'Chi tiết'!$F$8:$F$300,"Sửa xe, Bảo dưỡng xe, Bảo hiểm xe",'Chi tiết'!$H$8:$H$300,"Chi")</f>
        <v>0</v>
      </c>
      <c r="G50" s="94">
        <f>SUMIFS('Chi tiết'!$E$8:$E$300,'Chi tiết'!$G$8:$G$300,G$9,'Chi tiết'!$F$8:$F$300,"Sửa xe, Bảo dưỡng xe, Bảo hiểm xe",'Chi tiết'!$H$8:$H$300,"Chi")</f>
        <v>0</v>
      </c>
      <c r="H50" s="94">
        <f>SUMIFS('Chi tiết'!$E$8:$E$300,'Chi tiết'!$G$8:$G$300,H$9,'Chi tiết'!$F$8:$F$300,"Sửa xe, Bảo dưỡng xe, Bảo hiểm xe",'Chi tiết'!$H$8:$H$300,"Chi")</f>
        <v>0</v>
      </c>
      <c r="I50" s="94">
        <f>SUMIFS('Chi tiết'!$E$8:$E$300,'Chi tiết'!$G$8:$G$300,I$9,'Chi tiết'!$F$8:$F$300,"Sửa xe, Bảo dưỡng xe, Bảo hiểm xe",'Chi tiết'!$H$8:$H$300,"Chi")</f>
        <v>0</v>
      </c>
      <c r="J50" s="94">
        <f>SUMIFS('Chi tiết'!$E$8:$E$300,'Chi tiết'!$G$8:$G$300,J$9,'Chi tiết'!$F$8:$F$300,"Sửa xe, Bảo dưỡng xe, Bảo hiểm xe",'Chi tiết'!$H$8:$H$300,"Chi")</f>
        <v>0</v>
      </c>
      <c r="K50" s="94">
        <f>SUMIFS('Chi tiết'!$E$8:$E$300,'Chi tiết'!$G$8:$G$300,K$9,'Chi tiết'!$F$8:$F$300,"Sửa xe, Bảo dưỡng xe, Bảo hiểm xe",'Chi tiết'!$H$8:$H$300,"Chi")</f>
        <v>0</v>
      </c>
      <c r="L50" s="141">
        <f t="shared" si="4"/>
        <v>0</v>
      </c>
      <c r="M50" s="15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8">
        <v>20</v>
      </c>
      <c r="B51" s="69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41">
        <f t="shared" si="4"/>
        <v>0</v>
      </c>
      <c r="M51" s="15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8">
        <v>21</v>
      </c>
      <c r="B52" s="69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1">
        <f t="shared" si="4"/>
        <v>0</v>
      </c>
      <c r="M52" s="15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8">
        <v>22</v>
      </c>
      <c r="B53" s="69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1">
        <f t="shared" si="4"/>
        <v>0</v>
      </c>
      <c r="M53" s="15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8">
        <v>23</v>
      </c>
      <c r="B54" s="69" t="s">
        <v>73</v>
      </c>
      <c r="C54" s="37"/>
      <c r="D54" s="37"/>
      <c r="E54" s="43"/>
      <c r="F54" s="94">
        <f>SUMIFS('Chi tiết'!$E$8:$E$300,'Chi tiết'!$G$8:$G$300,F$9,'Chi tiết'!$F$8:$F$300,"Phí Ngân hàng",'Chi tiết'!$H$8:$H$300,"Chi")</f>
        <v>0</v>
      </c>
      <c r="G54" s="94">
        <f>SUMIFS('Chi tiết'!$E$8:$E$300,'Chi tiết'!$G$8:$G$300,G$9,'Chi tiết'!$F$8:$F$300,"Phí Ngân hàng",'Chi tiết'!$H$8:$H$300,"Chi")</f>
        <v>0</v>
      </c>
      <c r="H54" s="94">
        <f>SUMIFS('Chi tiết'!$E$8:$E$300,'Chi tiết'!$G$8:$G$300,H$9,'Chi tiết'!$F$8:$F$300,"Phí Ngân hàng",'Chi tiết'!$H$8:$H$300,"Chi")</f>
        <v>0</v>
      </c>
      <c r="I54" s="94">
        <f>SUMIFS('Chi tiết'!$E$8:$E$300,'Chi tiết'!$G$8:$G$300,I$9,'Chi tiết'!$F$8:$F$300,"Phí Ngân hàng",'Chi tiết'!$H$8:$H$300,"Chi")</f>
        <v>0</v>
      </c>
      <c r="J54" s="94">
        <f>SUMIFS('Chi tiết'!$E$8:$E$300,'Chi tiết'!$G$8:$G$300,J$9,'Chi tiết'!$F$8:$F$300,"Phí Ngân hàng",'Chi tiết'!$H$8:$H$300,"Chi")</f>
        <v>0</v>
      </c>
      <c r="K54" s="94">
        <f>SUMIFS('Chi tiết'!$E$8:$E$300,'Chi tiết'!$G$8:$G$300,K$9,'Chi tiết'!$F$8:$F$300,"Phí Ngân hàng",'Chi tiết'!$H$8:$H$300,"Chi")</f>
        <v>0</v>
      </c>
      <c r="L54" s="142">
        <f t="shared" si="4"/>
        <v>0</v>
      </c>
      <c r="M54" s="15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8">
        <v>24</v>
      </c>
      <c r="B55" s="69" t="s">
        <v>166</v>
      </c>
      <c r="C55" s="37"/>
      <c r="D55" s="37"/>
      <c r="E55" s="43"/>
      <c r="F55" s="94">
        <f>SUMIFS('Chi tiết'!$E$8:$E$300,'Chi tiết'!$G$8:$G$300,F$9,'Chi tiết'!$F$8:$F$300,"Lãi vay mua xe",'Chi tiết'!$H$8:$H$300,"Chi")</f>
        <v>0</v>
      </c>
      <c r="G55" s="94">
        <f>SUMIFS('Chi tiết'!$E$8:$E$300,'Chi tiết'!$G$8:$G$300,G$9,'Chi tiết'!$F$8:$F$300,"Lãi vay mua xe",'Chi tiết'!$H$8:$H$300,"Chi")</f>
        <v>0</v>
      </c>
      <c r="H55" s="94">
        <f>SUMIFS('Chi tiết'!$E$8:$E$300,'Chi tiết'!$G$8:$G$300,H$9,'Chi tiết'!$F$8:$F$300,"Lãi vay mua xe",'Chi tiết'!$H$8:$H$300,"Chi")</f>
        <v>0</v>
      </c>
      <c r="I55" s="94">
        <f>SUMIFS('Chi tiết'!$E$8:$E$300,'Chi tiết'!$G$8:$G$300,I$9,'Chi tiết'!$F$8:$F$300,"Lãi vay mua xe",'Chi tiết'!$H$8:$H$300,"Chi")</f>
        <v>0</v>
      </c>
      <c r="J55" s="94">
        <f>SUMIFS('Chi tiết'!$E$8:$E$300,'Chi tiết'!$G$8:$G$300,J$9,'Chi tiết'!$F$8:$F$300,"Lãi vay mua xe",'Chi tiết'!$H$8:$H$300,"Chi")</f>
        <v>0</v>
      </c>
      <c r="K55" s="94">
        <f>SUMIFS('Chi tiết'!$E$8:$E$300,'Chi tiết'!$G$8:$G$300,K$9,'Chi tiết'!$F$8:$F$300,"Lãi vay mua xe",'Chi tiết'!$H$8:$H$300,"Chi")</f>
        <v>0</v>
      </c>
      <c r="L55" s="142">
        <f t="shared" si="4"/>
        <v>0</v>
      </c>
      <c r="M55" s="15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8">
        <v>25</v>
      </c>
      <c r="B56" s="69" t="s">
        <v>28</v>
      </c>
      <c r="C56" s="37"/>
      <c r="D56" s="37"/>
      <c r="E56" s="43"/>
      <c r="F56" s="94">
        <f>SUMIFS('Chi tiết'!$E$8:$E$300,'Chi tiết'!$G$8:$G$300,F$9,'Chi tiết'!$F$8:$F$300,"Công Đoàn",'Chi tiết'!$H$8:$H$300,"Chi")</f>
        <v>0</v>
      </c>
      <c r="G56" s="94">
        <f>SUMIFS('Chi tiết'!$E$8:$E$300,'Chi tiết'!$G$8:$G$300,G$9,'Chi tiết'!$F$8:$F$300,"Công Đoàn",'Chi tiết'!$H$8:$H$300,"Chi")</f>
        <v>0</v>
      </c>
      <c r="H56" s="94">
        <f>SUMIFS('Chi tiết'!$E$8:$E$300,'Chi tiết'!$G$8:$G$300,H$9,'Chi tiết'!$F$8:$F$300,"Công Đoàn",'Chi tiết'!$H$8:$H$300,"Chi")</f>
        <v>0</v>
      </c>
      <c r="I56" s="94">
        <f>SUMIFS('Chi tiết'!$E$8:$E$300,'Chi tiết'!$G$8:$G$300,I$9,'Chi tiết'!$F$8:$F$300,"Công Đoàn",'Chi tiết'!$H$8:$H$300,"Chi")</f>
        <v>0</v>
      </c>
      <c r="J56" s="94">
        <f>SUMIFS('Chi tiết'!$E$8:$E$300,'Chi tiết'!$G$8:$G$300,J$9,'Chi tiết'!$F$8:$F$300,"Công Đoàn",'Chi tiết'!$H$8:$H$300,"Chi")</f>
        <v>0</v>
      </c>
      <c r="K56" s="94">
        <f>SUMIFS('Chi tiết'!$E$8:$E$300,'Chi tiết'!$G$8:$G$300,K$9,'Chi tiết'!$F$8:$F$300,"Công Đoàn",'Chi tiết'!$H$8:$H$300,"Chi")</f>
        <v>0</v>
      </c>
      <c r="L56" s="142">
        <f t="shared" si="4"/>
        <v>0</v>
      </c>
      <c r="M56" s="15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8">
        <v>26</v>
      </c>
      <c r="B57" s="69" t="s">
        <v>182</v>
      </c>
      <c r="C57" s="37"/>
      <c r="D57" s="37"/>
      <c r="E57" s="43"/>
      <c r="F57" s="94">
        <f>SUMIFS('Chi tiết'!$E$8:$E$300,'Chi tiết'!$G$8:$G$300,F$9,'Chi tiết'!$F$8:$F$300,"Dịch vụ VAT",'Chi tiết'!$H$8:$H$300,"Chi")</f>
        <v>0</v>
      </c>
      <c r="G57" s="94">
        <f>SUMIFS('Chi tiết'!$E$8:$E$300,'Chi tiết'!$G$8:$G$300,G$9,'Chi tiết'!$F$8:$F$300,"Dịch vụ VAT",'Chi tiết'!$H$8:$H$300,"Chi")</f>
        <v>0</v>
      </c>
      <c r="H57" s="94">
        <f>SUMIFS('Chi tiết'!$E$8:$E$300,'Chi tiết'!$G$8:$G$300,H$9,'Chi tiết'!$F$8:$F$300,"Dịch vụ VAT",'Chi tiết'!$H$8:$H$300,"Chi")</f>
        <v>0</v>
      </c>
      <c r="I57" s="94">
        <f>SUMIFS('Chi tiết'!$E$8:$E$300,'Chi tiết'!$G$8:$G$300,I$9,'Chi tiết'!$F$8:$F$300,"Dịch vụ VAT",'Chi tiết'!$H$8:$H$300,"Chi")</f>
        <v>0</v>
      </c>
      <c r="J57" s="94">
        <f>SUMIFS('Chi tiết'!$E$8:$E$300,'Chi tiết'!$G$8:$G$300,J$9,'Chi tiết'!$F$8:$F$300,"Dịch vụ VAT",'Chi tiết'!$H$8:$H$300,"Chi")</f>
        <v>0</v>
      </c>
      <c r="K57" s="94">
        <f>SUMIFS('Chi tiết'!$E$8:$E$300,'Chi tiết'!$G$8:$G$300,K$9,'Chi tiết'!$F$8:$F$300,"Dịch vụ VAT",'Chi tiết'!$H$8:$H$300,"Chi")</f>
        <v>0</v>
      </c>
      <c r="L57" s="141">
        <f t="shared" si="4"/>
        <v>0</v>
      </c>
      <c r="M57" s="15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8"/>
      <c r="B58" s="69"/>
      <c r="C58" s="37"/>
      <c r="D58" s="37"/>
      <c r="E58" s="43"/>
      <c r="F58" s="37"/>
      <c r="G58" s="37"/>
      <c r="H58" s="37"/>
      <c r="I58" s="37"/>
      <c r="J58" s="37"/>
      <c r="K58" s="37"/>
      <c r="L58" s="141">
        <f t="shared" ref="L58:L70" si="5">SUM(F58:K58)</f>
        <v>0</v>
      </c>
      <c r="M58" s="15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8"/>
      <c r="B59" s="69"/>
      <c r="C59" s="37"/>
      <c r="D59" s="37"/>
      <c r="E59" s="43"/>
      <c r="F59" s="37"/>
      <c r="G59" s="37"/>
      <c r="H59" s="37"/>
      <c r="I59" s="37"/>
      <c r="J59" s="37"/>
      <c r="K59" s="37"/>
      <c r="L59" s="141">
        <f t="shared" si="5"/>
        <v>0</v>
      </c>
      <c r="M59" s="15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8"/>
      <c r="B60" s="69"/>
      <c r="C60" s="37"/>
      <c r="D60" s="37"/>
      <c r="E60" s="43"/>
      <c r="F60" s="37"/>
      <c r="G60" s="37"/>
      <c r="H60" s="37"/>
      <c r="I60" s="37"/>
      <c r="J60" s="37"/>
      <c r="K60" s="37"/>
      <c r="L60" s="141">
        <f t="shared" si="5"/>
        <v>0</v>
      </c>
      <c r="M60" s="15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8"/>
      <c r="B61" s="69"/>
      <c r="C61" s="37"/>
      <c r="D61" s="37"/>
      <c r="E61" s="43"/>
      <c r="F61" s="37"/>
      <c r="G61" s="37"/>
      <c r="H61" s="37"/>
      <c r="I61" s="37"/>
      <c r="J61" s="37"/>
      <c r="K61" s="37"/>
      <c r="L61" s="141">
        <f t="shared" si="5"/>
        <v>0</v>
      </c>
      <c r="M61" s="15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8"/>
      <c r="B62" s="69"/>
      <c r="C62" s="37"/>
      <c r="D62" s="37"/>
      <c r="E62" s="43"/>
      <c r="F62" s="37"/>
      <c r="G62" s="37"/>
      <c r="H62" s="37"/>
      <c r="I62" s="37"/>
      <c r="J62" s="37"/>
      <c r="K62" s="37"/>
      <c r="L62" s="141">
        <f t="shared" si="5"/>
        <v>0</v>
      </c>
      <c r="M62" s="15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8"/>
      <c r="B63" s="69"/>
      <c r="C63" s="37"/>
      <c r="D63" s="37"/>
      <c r="E63" s="43"/>
      <c r="F63" s="37"/>
      <c r="G63" s="37"/>
      <c r="H63" s="37"/>
      <c r="I63" s="37"/>
      <c r="J63" s="37"/>
      <c r="K63" s="37"/>
      <c r="L63" s="141">
        <f t="shared" si="5"/>
        <v>0</v>
      </c>
      <c r="M63" s="15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8"/>
      <c r="B64" s="69"/>
      <c r="C64" s="37"/>
      <c r="D64" s="37"/>
      <c r="E64" s="43"/>
      <c r="F64" s="37"/>
      <c r="G64" s="37"/>
      <c r="H64" s="37"/>
      <c r="I64" s="37"/>
      <c r="J64" s="37"/>
      <c r="K64" s="37"/>
      <c r="L64" s="141">
        <f t="shared" si="5"/>
        <v>0</v>
      </c>
      <c r="M64" s="15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8"/>
      <c r="B65" s="69"/>
      <c r="C65" s="37"/>
      <c r="D65" s="37"/>
      <c r="E65" s="43"/>
      <c r="F65" s="37"/>
      <c r="G65" s="37"/>
      <c r="H65" s="37"/>
      <c r="I65" s="37"/>
      <c r="J65" s="37"/>
      <c r="K65" s="37"/>
      <c r="L65" s="141">
        <f t="shared" si="5"/>
        <v>0</v>
      </c>
      <c r="M65" s="15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8"/>
      <c r="B66" s="69"/>
      <c r="C66" s="37"/>
      <c r="D66" s="37"/>
      <c r="E66" s="43"/>
      <c r="F66" s="37"/>
      <c r="G66" s="37"/>
      <c r="H66" s="37"/>
      <c r="I66" s="37"/>
      <c r="J66" s="37"/>
      <c r="K66" s="37"/>
      <c r="L66" s="141">
        <f t="shared" si="5"/>
        <v>0</v>
      </c>
      <c r="M66" s="15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8"/>
      <c r="B67" s="69"/>
      <c r="C67" s="37"/>
      <c r="D67" s="37"/>
      <c r="E67" s="43"/>
      <c r="F67" s="37"/>
      <c r="G67" s="37"/>
      <c r="H67" s="37"/>
      <c r="I67" s="37"/>
      <c r="J67" s="37"/>
      <c r="K67" s="37"/>
      <c r="L67" s="141">
        <f t="shared" si="5"/>
        <v>0</v>
      </c>
      <c r="M67" s="15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8"/>
      <c r="B68" s="69"/>
      <c r="C68" s="37"/>
      <c r="D68" s="37"/>
      <c r="E68" s="43"/>
      <c r="F68" s="37"/>
      <c r="G68" s="37"/>
      <c r="H68" s="37"/>
      <c r="I68" s="37"/>
      <c r="J68" s="37"/>
      <c r="K68" s="37"/>
      <c r="L68" s="141">
        <f t="shared" si="5"/>
        <v>0</v>
      </c>
      <c r="M68" s="15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8"/>
      <c r="B69" s="69"/>
      <c r="C69" s="37"/>
      <c r="D69" s="37"/>
      <c r="E69" s="43"/>
      <c r="F69" s="37"/>
      <c r="G69" s="37"/>
      <c r="H69" s="37"/>
      <c r="I69" s="37"/>
      <c r="J69" s="37"/>
      <c r="K69" s="37"/>
      <c r="L69" s="141">
        <f t="shared" si="5"/>
        <v>0</v>
      </c>
      <c r="M69" s="15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8"/>
      <c r="B70" s="69"/>
      <c r="C70" s="37"/>
      <c r="D70" s="37"/>
      <c r="E70" s="43"/>
      <c r="F70" s="37"/>
      <c r="G70" s="37"/>
      <c r="H70" s="37"/>
      <c r="I70" s="37"/>
      <c r="J70" s="37"/>
      <c r="K70" s="37"/>
      <c r="L70" s="141">
        <f t="shared" si="5"/>
        <v>0</v>
      </c>
      <c r="M70" s="15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3" t="s">
        <v>74</v>
      </c>
      <c r="B71" s="74" t="s">
        <v>75</v>
      </c>
      <c r="C71" s="75">
        <f>(SUM(C72:C74))*(SUM(C72:C74))</f>
        <v>0</v>
      </c>
      <c r="D71" s="75">
        <f>(SUM(D72:D74))*(SUM(D72:D74))</f>
        <v>0</v>
      </c>
      <c r="E71" s="75">
        <f>(SUM(E72:E74))*(SUM(E72:E74))</f>
        <v>0</v>
      </c>
      <c r="F71" s="75">
        <f t="shared" ref="F71:L71" si="6">SUM(F$72:F$80)</f>
        <v>0</v>
      </c>
      <c r="G71" s="75">
        <f t="shared" si="6"/>
        <v>0</v>
      </c>
      <c r="H71" s="75">
        <f t="shared" si="6"/>
        <v>0</v>
      </c>
      <c r="I71" s="75">
        <f t="shared" si="6"/>
        <v>0</v>
      </c>
      <c r="J71" s="75">
        <f t="shared" si="6"/>
        <v>0</v>
      </c>
      <c r="K71" s="75">
        <f t="shared" si="6"/>
        <v>0</v>
      </c>
      <c r="L71" s="144">
        <f t="shared" si="6"/>
        <v>0</v>
      </c>
      <c r="M71" s="153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8">
        <v>1</v>
      </c>
      <c r="B72" s="69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1"/>
      <c r="L72" s="141">
        <f>SUM(F72:K72)</f>
        <v>0</v>
      </c>
      <c r="M72" s="15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8">
        <v>2</v>
      </c>
      <c r="B73" s="69" t="s">
        <v>77</v>
      </c>
      <c r="C73" s="37"/>
      <c r="D73" s="37"/>
      <c r="E73" s="37"/>
      <c r="F73" s="94">
        <f>SUMIFS('Chi tiết'!$E$8:$E$300,'Chi tiết'!$G$8:$G$300,F$9,'Chi tiết'!$F$8:$F$300,"Công cụ dụng cụ",'Chi tiết'!$H$8:$H$300,"Chi")</f>
        <v>0</v>
      </c>
      <c r="G73" s="94">
        <f>SUMIFS('Chi tiết'!$E$8:$E$300,'Chi tiết'!$G$8:$G$300,G$9,'Chi tiết'!$F$8:$F$300,"Công cụ dụng cụ",'Chi tiết'!$H$8:$H$300,"Chi")</f>
        <v>0</v>
      </c>
      <c r="H73" s="94">
        <f>SUMIFS('Chi tiết'!$E$8:$E$300,'Chi tiết'!$G$8:$G$300,H$9,'Chi tiết'!$F$8:$F$300,"Công cụ dụng cụ",'Chi tiết'!$H$8:$H$300,"Chi")</f>
        <v>0</v>
      </c>
      <c r="I73" s="94">
        <f>SUMIFS('Chi tiết'!$E$8:$E$300,'Chi tiết'!$G$8:$G$300,I$9,'Chi tiết'!$F$8:$F$300,"Công cụ dụng cụ",'Chi tiết'!$H$8:$H$300,"Chi")</f>
        <v>0</v>
      </c>
      <c r="J73" s="94">
        <f>SUMIFS('Chi tiết'!$E$8:$E$300,'Chi tiết'!$G$8:$G$300,J$9,'Chi tiết'!$F$8:$F$300,"Công cụ dụng cụ",'Chi tiết'!$H$8:$H$300,"Chi")</f>
        <v>0</v>
      </c>
      <c r="K73" s="94">
        <f>SUMIFS('Chi tiết'!$E$8:$E$300,'Chi tiết'!$G$8:$G$300,K$9,'Chi tiết'!$F$8:$F$300,"Công cụ dụng cụ",'Chi tiết'!$H$8:$H$300,"Chi")</f>
        <v>0</v>
      </c>
      <c r="L73" s="142">
        <f>SUM(F73:K73)</f>
        <v>0</v>
      </c>
      <c r="M73" s="15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8">
        <v>3</v>
      </c>
      <c r="B74" s="69" t="s">
        <v>78</v>
      </c>
      <c r="C74" s="37"/>
      <c r="D74" s="37"/>
      <c r="E74" s="37"/>
      <c r="F74" s="37"/>
      <c r="G74" s="58"/>
      <c r="H74" s="37"/>
      <c r="I74" s="37"/>
      <c r="J74" s="37"/>
      <c r="K74" s="71"/>
      <c r="L74" s="141">
        <f>SUM(F74:K74)</f>
        <v>0</v>
      </c>
      <c r="M74" s="15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8"/>
      <c r="B75" s="69"/>
      <c r="C75" s="37"/>
      <c r="D75" s="37"/>
      <c r="E75" s="37"/>
      <c r="F75" s="37"/>
      <c r="G75" s="58"/>
      <c r="H75" s="37"/>
      <c r="I75" s="37"/>
      <c r="J75" s="37"/>
      <c r="K75" s="71"/>
      <c r="L75" s="143"/>
      <c r="M75" s="15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8"/>
      <c r="B76" s="69"/>
      <c r="C76" s="37"/>
      <c r="D76" s="37"/>
      <c r="E76" s="37"/>
      <c r="F76" s="37"/>
      <c r="G76" s="58"/>
      <c r="H76" s="37"/>
      <c r="I76" s="37"/>
      <c r="J76" s="37"/>
      <c r="K76" s="71"/>
      <c r="L76" s="143"/>
      <c r="M76" s="15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8"/>
      <c r="B77" s="69"/>
      <c r="C77" s="37"/>
      <c r="D77" s="37"/>
      <c r="E77" s="37"/>
      <c r="F77" s="37"/>
      <c r="G77" s="58"/>
      <c r="H77" s="37"/>
      <c r="I77" s="37"/>
      <c r="J77" s="37"/>
      <c r="K77" s="71"/>
      <c r="L77" s="143"/>
      <c r="M77" s="15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8"/>
      <c r="B78" s="69"/>
      <c r="C78" s="37"/>
      <c r="D78" s="37"/>
      <c r="E78" s="37"/>
      <c r="F78" s="37"/>
      <c r="G78" s="58"/>
      <c r="H78" s="37"/>
      <c r="I78" s="37"/>
      <c r="J78" s="37"/>
      <c r="K78" s="71"/>
      <c r="L78" s="143"/>
      <c r="M78" s="15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8"/>
      <c r="B79" s="69"/>
      <c r="C79" s="37"/>
      <c r="D79" s="37"/>
      <c r="E79" s="37"/>
      <c r="F79" s="37"/>
      <c r="G79" s="58"/>
      <c r="H79" s="37"/>
      <c r="I79" s="37"/>
      <c r="J79" s="37"/>
      <c r="K79" s="71"/>
      <c r="L79" s="143"/>
      <c r="M79" s="15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8"/>
      <c r="B80" s="69"/>
      <c r="C80" s="37"/>
      <c r="D80" s="37"/>
      <c r="E80" s="37"/>
      <c r="F80" s="37"/>
      <c r="G80" s="58"/>
      <c r="H80" s="37"/>
      <c r="I80" s="37"/>
      <c r="J80" s="37"/>
      <c r="K80" s="71"/>
      <c r="L80" s="143"/>
      <c r="M80" s="15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3" t="s">
        <v>79</v>
      </c>
      <c r="B81" s="74" t="s">
        <v>80</v>
      </c>
      <c r="C81" s="75">
        <f>(SUM(C82:C84))*(SUM(C82:C84))</f>
        <v>0</v>
      </c>
      <c r="D81" s="75">
        <f>(SUM(D82:D84))*(SUM(D82:D84))</f>
        <v>0</v>
      </c>
      <c r="E81" s="75">
        <f>(SUM(E82:E84))*(SUM(E82:E84))</f>
        <v>0</v>
      </c>
      <c r="F81" s="75">
        <f t="shared" ref="F81:L81" si="7">SUM(F$82:F$85)</f>
        <v>0</v>
      </c>
      <c r="G81" s="75">
        <f t="shared" si="7"/>
        <v>0</v>
      </c>
      <c r="H81" s="75">
        <f t="shared" si="7"/>
        <v>0</v>
      </c>
      <c r="I81" s="75">
        <f t="shared" si="7"/>
        <v>0</v>
      </c>
      <c r="J81" s="75">
        <f t="shared" si="7"/>
        <v>0</v>
      </c>
      <c r="K81" s="75">
        <f t="shared" si="7"/>
        <v>0</v>
      </c>
      <c r="L81" s="144">
        <f t="shared" si="7"/>
        <v>0</v>
      </c>
      <c r="M81" s="153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8">
        <v>1</v>
      </c>
      <c r="B82" s="69" t="s">
        <v>81</v>
      </c>
      <c r="C82" s="37"/>
      <c r="D82" s="37"/>
      <c r="E82" s="37"/>
      <c r="F82" s="37"/>
      <c r="G82" s="58"/>
      <c r="H82" s="37"/>
      <c r="I82" s="37"/>
      <c r="J82" s="37"/>
      <c r="K82" s="71"/>
      <c r="L82" s="141">
        <f t="shared" ref="L82:L93" si="8">SUM(F82:K82)</f>
        <v>0</v>
      </c>
      <c r="M82" s="15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8">
        <v>2</v>
      </c>
      <c r="B83" s="69" t="s">
        <v>82</v>
      </c>
      <c r="C83" s="37"/>
      <c r="D83" s="37"/>
      <c r="E83" s="37"/>
      <c r="F83" s="37"/>
      <c r="G83" s="58"/>
      <c r="H83" s="37"/>
      <c r="I83" s="37"/>
      <c r="J83" s="37"/>
      <c r="K83" s="71"/>
      <c r="L83" s="141">
        <f t="shared" si="8"/>
        <v>0</v>
      </c>
      <c r="M83" s="15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8">
        <v>3</v>
      </c>
      <c r="B84" s="69" t="s">
        <v>83</v>
      </c>
      <c r="C84" s="37"/>
      <c r="D84" s="37"/>
      <c r="E84" s="37"/>
      <c r="F84" s="37"/>
      <c r="G84" s="58"/>
      <c r="H84" s="58"/>
      <c r="I84" s="58"/>
      <c r="J84" s="37"/>
      <c r="K84" s="71"/>
      <c r="L84" s="141">
        <f t="shared" si="8"/>
        <v>0</v>
      </c>
      <c r="M84" s="15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8"/>
      <c r="B85" s="69"/>
      <c r="C85" s="37"/>
      <c r="D85" s="37"/>
      <c r="E85" s="37"/>
      <c r="F85" s="37"/>
      <c r="G85" s="58"/>
      <c r="H85" s="58"/>
      <c r="I85" s="58"/>
      <c r="J85" s="37"/>
      <c r="K85" s="71"/>
      <c r="L85" s="141">
        <f t="shared" si="8"/>
        <v>0</v>
      </c>
      <c r="M85" s="15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3" t="s">
        <v>84</v>
      </c>
      <c r="B86" s="74" t="s">
        <v>85</v>
      </c>
      <c r="C86" s="75">
        <f>(SUM(C87:C93))*(SUM(C87:C93))</f>
        <v>0</v>
      </c>
      <c r="D86" s="75">
        <f>(SUM(D87:D93))*(SUM(D87:D93))</f>
        <v>0</v>
      </c>
      <c r="E86" s="75">
        <f>(SUM(E87:E93))*(SUM(E87:E93))</f>
        <v>0</v>
      </c>
      <c r="F86" s="75">
        <f t="shared" ref="F86:L86" si="9">SUM(F$87:F$93)</f>
        <v>0</v>
      </c>
      <c r="G86" s="75">
        <f t="shared" si="9"/>
        <v>0</v>
      </c>
      <c r="H86" s="75">
        <f t="shared" si="9"/>
        <v>0</v>
      </c>
      <c r="I86" s="75">
        <f t="shared" si="9"/>
        <v>0</v>
      </c>
      <c r="J86" s="75">
        <f t="shared" si="9"/>
        <v>0</v>
      </c>
      <c r="K86" s="75">
        <f t="shared" si="9"/>
        <v>0</v>
      </c>
      <c r="L86" s="144">
        <f t="shared" si="9"/>
        <v>0</v>
      </c>
      <c r="M86" s="15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8">
        <v>1</v>
      </c>
      <c r="B87" s="69" t="s">
        <v>86</v>
      </c>
      <c r="C87" s="37"/>
      <c r="D87" s="37"/>
      <c r="E87" s="37"/>
      <c r="F87" s="37"/>
      <c r="G87" s="58"/>
      <c r="H87" s="58"/>
      <c r="I87" s="37"/>
      <c r="J87" s="37"/>
      <c r="K87" s="71"/>
      <c r="L87" s="141">
        <f t="shared" si="8"/>
        <v>0</v>
      </c>
      <c r="M87" s="15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8">
        <v>2</v>
      </c>
      <c r="B88" s="69" t="s">
        <v>87</v>
      </c>
      <c r="C88" s="37"/>
      <c r="D88" s="37"/>
      <c r="E88" s="37"/>
      <c r="F88" s="37"/>
      <c r="G88" s="58"/>
      <c r="H88" s="58"/>
      <c r="I88" s="37"/>
      <c r="J88" s="37"/>
      <c r="K88" s="71"/>
      <c r="L88" s="141">
        <f t="shared" si="8"/>
        <v>0</v>
      </c>
      <c r="M88" s="15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8">
        <v>3</v>
      </c>
      <c r="B89" s="69" t="s">
        <v>88</v>
      </c>
      <c r="C89" s="37"/>
      <c r="D89" s="37"/>
      <c r="E89" s="37"/>
      <c r="F89" s="37"/>
      <c r="G89" s="58"/>
      <c r="H89" s="58"/>
      <c r="I89" s="37"/>
      <c r="J89" s="37"/>
      <c r="K89" s="71"/>
      <c r="L89" s="141">
        <f t="shared" si="8"/>
        <v>0</v>
      </c>
      <c r="M89" s="15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8">
        <v>4</v>
      </c>
      <c r="B90" s="69" t="s">
        <v>89</v>
      </c>
      <c r="C90" s="37"/>
      <c r="D90" s="37"/>
      <c r="E90" s="37"/>
      <c r="F90" s="94">
        <f>SUMIFS('Chi tiết'!$E$8:$E$300,'Chi tiết'!$G$8:$G$300,F$9,'Chi tiết'!$F$8:$F$300,"Du lịch",'Chi tiết'!$H$8:$H$300,"Chi")</f>
        <v>0</v>
      </c>
      <c r="G90" s="94">
        <f>SUMIFS('Chi tiết'!$E$8:$E$300,'Chi tiết'!$G$8:$G$300,G$9,'Chi tiết'!$F$8:$F$300,"Du lịch",'Chi tiết'!$H$8:$H$300,"Chi")</f>
        <v>0</v>
      </c>
      <c r="H90" s="94">
        <f>SUMIFS('Chi tiết'!$E$8:$E$300,'Chi tiết'!$G$8:$G$300,H$9,'Chi tiết'!$F$8:$F$300,"Du lịch",'Chi tiết'!$H$8:$H$300,"Chi")</f>
        <v>0</v>
      </c>
      <c r="I90" s="94">
        <f>SUMIFS('Chi tiết'!$E$8:$E$300,'Chi tiết'!$G$8:$G$300,I$9,'Chi tiết'!$F$8:$F$300,"Du lịch",'Chi tiết'!$H$8:$H$300,"Chi")</f>
        <v>0</v>
      </c>
      <c r="J90" s="94">
        <f>SUMIFS('Chi tiết'!$E$8:$E$300,'Chi tiết'!$G$8:$G$300,J$9,'Chi tiết'!$F$8:$F$300,"Du lịch",'Chi tiết'!$H$8:$H$300,"Chi")</f>
        <v>0</v>
      </c>
      <c r="K90" s="94">
        <f>SUMIFS('Chi tiết'!$E$8:$E$300,'Chi tiết'!$G$8:$G$300,K$9,'Chi tiết'!$F$8:$F$300,"Du lịch",'Chi tiết'!$H$8:$H$300,"Chi")</f>
        <v>0</v>
      </c>
      <c r="L90" s="142">
        <f t="shared" si="8"/>
        <v>0</v>
      </c>
      <c r="M90" s="15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8">
        <v>5</v>
      </c>
      <c r="B91" s="69" t="s">
        <v>90</v>
      </c>
      <c r="C91" s="37"/>
      <c r="D91" s="37"/>
      <c r="E91" s="37"/>
      <c r="F91" s="37"/>
      <c r="G91" s="58"/>
      <c r="H91" s="58"/>
      <c r="I91" s="37"/>
      <c r="J91" s="58"/>
      <c r="K91" s="71"/>
      <c r="L91" s="141">
        <f t="shared" si="8"/>
        <v>0</v>
      </c>
      <c r="M91" s="15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8">
        <v>6</v>
      </c>
      <c r="B92" s="69" t="s">
        <v>91</v>
      </c>
      <c r="C92" s="37"/>
      <c r="D92" s="37"/>
      <c r="E92" s="37"/>
      <c r="F92" s="94">
        <f>SUMIFS('Chi tiết'!$E$8:$E$300,'Chi tiết'!$G$8:$G$300,F$9,'Chi tiết'!$F$8:$F$300,"Cô tạp vụ",'Chi tiết'!$H$8:$H$300,"Chi")</f>
        <v>0</v>
      </c>
      <c r="G92" s="94">
        <f>SUMIFS('Chi tiết'!$E$8:$E$300,'Chi tiết'!$G$8:$G$300,G$9,'Chi tiết'!$F$8:$F$300,"Cô tạp vụ",'Chi tiết'!$H$8:$H$300,"Chi")</f>
        <v>0</v>
      </c>
      <c r="H92" s="94">
        <f>SUMIFS('Chi tiết'!$E$8:$E$300,'Chi tiết'!$G$8:$G$300,H$9,'Chi tiết'!$F$8:$F$300,"Cô tạp vụ",'Chi tiết'!$H$8:$H$300,"Chi")</f>
        <v>0</v>
      </c>
      <c r="I92" s="94">
        <f>SUMIFS('Chi tiết'!$E$8:$E$300,'Chi tiết'!$G$8:$G$300,I$9,'Chi tiết'!$F$8:$F$300,"Cô tạp vụ",'Chi tiết'!$H$8:$H$300,"Chi")</f>
        <v>0</v>
      </c>
      <c r="J92" s="94">
        <f>SUMIFS('Chi tiết'!$E$8:$E$300,'Chi tiết'!$G$8:$G$300,J$9,'Chi tiết'!$F$8:$F$300,"Cô tạp vụ",'Chi tiết'!$H$8:$H$300,"Chi")</f>
        <v>0</v>
      </c>
      <c r="K92" s="94">
        <f>SUMIFS('Chi tiết'!$E$8:$E$300,'Chi tiết'!$G$8:$G$300,K$9,'Chi tiết'!$F$8:$F$300,"Cô tạp vụ",'Chi tiết'!$H$8:$H$300,"Chi")</f>
        <v>0</v>
      </c>
      <c r="L92" s="139">
        <f t="shared" si="8"/>
        <v>0</v>
      </c>
      <c r="M92" s="15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8">
        <v>7</v>
      </c>
      <c r="B93" s="69" t="s">
        <v>92</v>
      </c>
      <c r="C93" s="37"/>
      <c r="D93" s="37"/>
      <c r="E93" s="37"/>
      <c r="F93" s="37"/>
      <c r="G93" s="58"/>
      <c r="H93" s="58"/>
      <c r="I93" s="37"/>
      <c r="J93" s="37"/>
      <c r="K93" s="71"/>
      <c r="L93" s="141">
        <f t="shared" si="8"/>
        <v>0</v>
      </c>
      <c r="M93" s="15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7" t="s">
        <v>93</v>
      </c>
      <c r="B94" s="78" t="s">
        <v>94</v>
      </c>
      <c r="C94" s="79">
        <f>(SUM(C95:C97))*(SUM(C95:C97))</f>
        <v>0</v>
      </c>
      <c r="D94" s="79">
        <f>(SUM(D95:D97))*(SUM(D95:D97))</f>
        <v>0</v>
      </c>
      <c r="E94" s="79">
        <f>(SUM(E95:E97))*(SUM(E95:E97))</f>
        <v>0</v>
      </c>
      <c r="F94" s="79">
        <f t="shared" ref="F94:L94" si="10">SUM(F$95:F$97)</f>
        <v>0</v>
      </c>
      <c r="G94" s="79">
        <f t="shared" si="10"/>
        <v>0</v>
      </c>
      <c r="H94" s="79">
        <f t="shared" si="10"/>
        <v>0</v>
      </c>
      <c r="I94" s="79">
        <f t="shared" si="10"/>
        <v>0</v>
      </c>
      <c r="J94" s="79">
        <f t="shared" si="10"/>
        <v>0</v>
      </c>
      <c r="K94" s="79">
        <f t="shared" si="10"/>
        <v>0</v>
      </c>
      <c r="L94" s="145">
        <f t="shared" si="10"/>
        <v>0</v>
      </c>
      <c r="M94" s="15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8">
        <v>1</v>
      </c>
      <c r="B95" s="69" t="s">
        <v>95</v>
      </c>
      <c r="C95" s="40"/>
      <c r="D95" s="40"/>
      <c r="E95" s="40"/>
      <c r="F95" s="40"/>
      <c r="G95" s="58"/>
      <c r="H95" s="58"/>
      <c r="I95" s="37"/>
      <c r="J95" s="37"/>
      <c r="K95" s="71"/>
      <c r="L95" s="141">
        <f t="shared" ref="L95:L100" si="11">SUM(F95:K95)</f>
        <v>0</v>
      </c>
      <c r="M95" s="15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8">
        <v>2</v>
      </c>
      <c r="B96" s="69" t="s">
        <v>25</v>
      </c>
      <c r="C96" s="40"/>
      <c r="D96" s="40"/>
      <c r="E96" s="40"/>
      <c r="F96" s="94">
        <f>SUMIFS('Chi tiết'!$E$8:$E$300,'Chi tiết'!$G$8:$G$300,F$9,'Chi tiết'!$F$8:$F$300,"GTGT",'Chi tiết'!$H$8:$H$300,"Chi")</f>
        <v>0</v>
      </c>
      <c r="G96" s="94">
        <f>SUMIFS('Chi tiết'!$E$8:$E$300,'Chi tiết'!$G$8:$G$300,G$9,'Chi tiết'!$F$8:$F$300,"GTGT",'Chi tiết'!$H$8:$H$300,"Chi")</f>
        <v>0</v>
      </c>
      <c r="H96" s="94">
        <f>SUMIFS('Chi tiết'!$E$8:$E$300,'Chi tiết'!$G$8:$G$300,H$9,'Chi tiết'!$F$8:$F$300,"GTGT",'Chi tiết'!$H$8:$H$300,"Chi")</f>
        <v>0</v>
      </c>
      <c r="I96" s="94">
        <f>SUMIFS('Chi tiết'!$E$8:$E$300,'Chi tiết'!$G$8:$G$300,I$9,'Chi tiết'!$F$8:$F$300,"GTGT",'Chi tiết'!$H$8:$H$300,"Chi")</f>
        <v>0</v>
      </c>
      <c r="J96" s="94">
        <f>SUMIFS('Chi tiết'!$E$8:$E$300,'Chi tiết'!$G$8:$G$300,J$9,'Chi tiết'!$F$8:$F$300,"GTGT",'Chi tiết'!$H$8:$H$300,"Chi")</f>
        <v>0</v>
      </c>
      <c r="K96" s="94">
        <f>SUMIFS('Chi tiết'!$E$8:$E$300,'Chi tiết'!$G$8:$G$300,K$9,'Chi tiết'!$F$8:$F$300,"GTGT",'Chi tiết'!$H$8:$H$300,"Chi")</f>
        <v>0</v>
      </c>
      <c r="L96" s="142">
        <f t="shared" si="11"/>
        <v>0</v>
      </c>
      <c r="M96" s="15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8">
        <v>3</v>
      </c>
      <c r="B97" s="69" t="s">
        <v>44</v>
      </c>
      <c r="C97" s="40"/>
      <c r="D97" s="40"/>
      <c r="E97" s="40"/>
      <c r="F97" s="40"/>
      <c r="G97" s="58"/>
      <c r="H97" s="58"/>
      <c r="I97" s="37"/>
      <c r="J97" s="37"/>
      <c r="K97" s="71"/>
      <c r="L97" s="141">
        <f t="shared" si="11"/>
        <v>0</v>
      </c>
      <c r="M97" s="15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0" t="s">
        <v>96</v>
      </c>
      <c r="B98" s="81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6">
        <f t="shared" si="11"/>
        <v>0</v>
      </c>
      <c r="M98" s="15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2" t="s">
        <v>98</v>
      </c>
      <c r="B99" s="83" t="s">
        <v>99</v>
      </c>
      <c r="C99" s="48"/>
      <c r="D99" s="48"/>
      <c r="E99" s="84">
        <f>(C99+D99)*(C99+D99)</f>
        <v>0</v>
      </c>
      <c r="F99" s="156">
        <f>SUMIFS('Chi tiết'!$E$8:$E$300,'Chi tiết'!$G$8:$G$300,F$9,'Chi tiết'!$F$8:$F$300,"Ký quỹ thi công",'Chi tiết'!$H$8:$H$300,"Chi")</f>
        <v>0</v>
      </c>
      <c r="G99" s="156">
        <f>SUMIFS('Chi tiết'!$E$8:$E$300,'Chi tiết'!$G$8:$G$300,G$9,'Chi tiết'!$F$8:$F$300,"Ký quỹ thi công",'Chi tiết'!$H$8:$H$300,"Chi")</f>
        <v>0</v>
      </c>
      <c r="H99" s="156">
        <f>SUMIFS('Chi tiết'!$E$8:$E$300,'Chi tiết'!$G$8:$G$300,H$9,'Chi tiết'!$F$8:$F$300,"Ký quỹ thi công",'Chi tiết'!$H$8:$H$300,"Chi")</f>
        <v>0</v>
      </c>
      <c r="I99" s="156">
        <f>SUMIFS('Chi tiết'!$E$8:$E$300,'Chi tiết'!$G$8:$G$300,I$9,'Chi tiết'!$F$8:$F$300,"Ký quỹ thi công",'Chi tiết'!$H$8:$H$300,"Chi")</f>
        <v>0</v>
      </c>
      <c r="J99" s="156">
        <f>SUMIFS('Chi tiết'!$E$8:$E$300,'Chi tiết'!$G$8:$G$300,J$9,'Chi tiết'!$F$8:$F$300,"Ký quỹ thi công",'Chi tiết'!$H$8:$H$300,"Chi")</f>
        <v>0</v>
      </c>
      <c r="K99" s="156">
        <f>SUMIFS('Chi tiết'!$E$8:$E$300,'Chi tiết'!$G$8:$G$300,K$9,'Chi tiết'!$F$8:$F$300,"Ký quỹ thi công",'Chi tiết'!$H$8:$H$300,"Chi")</f>
        <v>0</v>
      </c>
      <c r="L99" s="147">
        <f t="shared" si="11"/>
        <v>0</v>
      </c>
      <c r="M99" s="15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5" t="s">
        <v>100</v>
      </c>
      <c r="B100" s="86" t="s">
        <v>101</v>
      </c>
      <c r="C100" s="50"/>
      <c r="D100" s="50"/>
      <c r="E100" s="84">
        <f>(C100+D100)*(C100+D100)</f>
        <v>0</v>
      </c>
      <c r="F100" s="50"/>
      <c r="G100" s="75"/>
      <c r="H100" s="75"/>
      <c r="I100" s="75"/>
      <c r="J100" s="75"/>
      <c r="K100" s="75"/>
      <c r="L100" s="146">
        <f t="shared" si="11"/>
        <v>0</v>
      </c>
      <c r="M100" s="15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7" t="s">
        <v>102</v>
      </c>
      <c r="B102" s="88" t="s">
        <v>103</v>
      </c>
      <c r="C102" s="89">
        <f>(SUM(C103:C104))*(SUM(C103:C104))</f>
        <v>0</v>
      </c>
      <c r="D102" s="89">
        <f>(SUM(D103:D104))*(SUM(D103:D104))</f>
        <v>0</v>
      </c>
      <c r="E102" s="89">
        <f>(SUM(E103:E104))*(SUM(E103:E104))</f>
        <v>0</v>
      </c>
      <c r="F102" s="97">
        <f t="shared" ref="F102:K102" si="12">SUM(F$103:F$104)</f>
        <v>0</v>
      </c>
      <c r="G102" s="97">
        <f t="shared" si="12"/>
        <v>0</v>
      </c>
      <c r="H102" s="97">
        <f t="shared" si="12"/>
        <v>0</v>
      </c>
      <c r="I102" s="97">
        <f t="shared" si="12"/>
        <v>0</v>
      </c>
      <c r="J102" s="97">
        <f t="shared" si="12"/>
        <v>0</v>
      </c>
      <c r="K102" s="97">
        <f t="shared" si="12"/>
        <v>0</v>
      </c>
      <c r="L102" s="148">
        <f>SUM(F102:K102)</f>
        <v>0</v>
      </c>
      <c r="M102" s="15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4">
        <f>SUMIFS('Chi tiết'!$E$8:$E$300,'Chi tiết'!$G$8:$G$300,F$9,'Chi tiết'!$F$8:$F$300,"Mua nhà của sếp",'Chi tiết'!$H$8:$H$300,"Chi")</f>
        <v>0</v>
      </c>
      <c r="G103" s="94">
        <f>SUMIFS('Chi tiết'!$E$8:$E$300,'Chi tiết'!$G$8:$G$300,G$9,'Chi tiết'!$F$8:$F$300,"Mua nhà của sếp",'Chi tiết'!$H$8:$H$300,"Chi")</f>
        <v>0</v>
      </c>
      <c r="H103" s="94">
        <f>SUMIFS('Chi tiết'!$E$8:$E$300,'Chi tiết'!$G$8:$G$300,H$9,'Chi tiết'!$F$8:$F$300,"Mua nhà của sếp",'Chi tiết'!$H$8:$H$300,"Chi")</f>
        <v>0</v>
      </c>
      <c r="I103" s="94">
        <f>SUMIFS('Chi tiết'!$E$8:$E$300,'Chi tiết'!$G$8:$G$300,I$9,'Chi tiết'!$F$8:$F$300,"Mua nhà của sếp",'Chi tiết'!$H$8:$H$300,"Chi")</f>
        <v>0</v>
      </c>
      <c r="J103" s="94">
        <f>SUMIFS('Chi tiết'!$E$8:$E$300,'Chi tiết'!$G$8:$G$300,J$9,'Chi tiết'!$F$8:$F$300,"Mua nhà của sếp",'Chi tiết'!$H$8:$H$300,"Chi")</f>
        <v>0</v>
      </c>
      <c r="K103" s="94">
        <f>SUMIFS('Chi tiết'!$E$8:$E$300,'Chi tiết'!$G$8:$G$300,K$9,'Chi tiết'!$F$8:$F$300,"Mua nhà của sếp",'Chi tiết'!$H$8:$H$300,"Chi")</f>
        <v>0</v>
      </c>
      <c r="L103" s="142">
        <f>SUM(F103:K103)</f>
        <v>0</v>
      </c>
      <c r="M103" s="15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/>
      <c r="G104" s="98"/>
      <c r="H104" s="98"/>
      <c r="I104" s="99"/>
      <c r="J104" s="99"/>
      <c r="K104" s="98"/>
      <c r="L104" s="149"/>
      <c r="M104" s="15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2:C2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BQ11" sqref="BQ11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70" t="s">
        <v>4</v>
      </c>
      <c r="D1" s="171"/>
      <c r="E1" s="171"/>
      <c r="F1" s="171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120</v>
      </c>
      <c r="AC4" s="91"/>
      <c r="AD4" s="118"/>
      <c r="AE4" s="118"/>
      <c r="AF4" s="118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127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 x14ac:dyDescent="0.25">
      <c r="A6" s="174" t="s">
        <v>0</v>
      </c>
      <c r="B6" s="172" t="s">
        <v>2</v>
      </c>
      <c r="C6" s="174" t="s">
        <v>3</v>
      </c>
      <c r="D6" s="175" t="s">
        <v>5</v>
      </c>
      <c r="E6" s="177" t="s">
        <v>1</v>
      </c>
      <c r="K6" s="111" t="s">
        <v>30</v>
      </c>
      <c r="L6" s="111" t="s">
        <v>70</v>
      </c>
      <c r="M6" s="111" t="s">
        <v>70</v>
      </c>
      <c r="N6" s="111" t="s">
        <v>70</v>
      </c>
      <c r="O6" s="111" t="s">
        <v>70</v>
      </c>
      <c r="P6" s="111" t="s">
        <v>182</v>
      </c>
      <c r="Q6" s="111" t="s">
        <v>183</v>
      </c>
      <c r="R6" s="111" t="s">
        <v>183</v>
      </c>
      <c r="S6" s="111" t="s">
        <v>176</v>
      </c>
      <c r="T6" s="111" t="s">
        <v>177</v>
      </c>
      <c r="U6" s="111" t="s">
        <v>71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118</v>
      </c>
      <c r="AN6" s="112" t="s">
        <v>118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149</v>
      </c>
      <c r="AU6" s="111" t="s">
        <v>149</v>
      </c>
      <c r="AV6" s="111" t="s">
        <v>150</v>
      </c>
      <c r="AW6" s="111" t="s">
        <v>150</v>
      </c>
      <c r="AX6" s="111" t="s">
        <v>163</v>
      </c>
      <c r="AY6" s="111" t="s">
        <v>152</v>
      </c>
      <c r="AZ6" s="111" t="s">
        <v>118</v>
      </c>
      <c r="BA6" s="154" t="s">
        <v>116</v>
      </c>
      <c r="BB6" s="154" t="s">
        <v>116</v>
      </c>
      <c r="BC6" s="154" t="s">
        <v>117</v>
      </c>
      <c r="BD6" s="154" t="s">
        <v>117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159</v>
      </c>
      <c r="BO6" s="111" t="s">
        <v>35</v>
      </c>
    </row>
    <row r="7" spans="1:67" s="8" customFormat="1" ht="16.5" customHeight="1" x14ac:dyDescent="0.25">
      <c r="A7" s="172"/>
      <c r="B7" s="173"/>
      <c r="C7" s="172"/>
      <c r="D7" s="176"/>
      <c r="E7" s="178"/>
      <c r="F7" s="14" t="s">
        <v>30</v>
      </c>
      <c r="G7" s="8" t="s">
        <v>106</v>
      </c>
      <c r="H7" s="8" t="s">
        <v>107</v>
      </c>
      <c r="I7" s="14" t="s">
        <v>31</v>
      </c>
      <c r="K7" s="111" t="s">
        <v>121</v>
      </c>
      <c r="L7" s="111" t="s">
        <v>173</v>
      </c>
      <c r="M7" s="111" t="s">
        <v>175</v>
      </c>
      <c r="N7" s="111" t="s">
        <v>174</v>
      </c>
      <c r="O7" s="111" t="s">
        <v>172</v>
      </c>
      <c r="P7" s="111" t="s">
        <v>186</v>
      </c>
      <c r="Q7" s="111" t="s">
        <v>184</v>
      </c>
      <c r="R7" s="111" t="s">
        <v>185</v>
      </c>
      <c r="S7" s="111" t="s">
        <v>176</v>
      </c>
      <c r="T7" s="111" t="s">
        <v>178</v>
      </c>
      <c r="U7" s="111" t="s">
        <v>71</v>
      </c>
      <c r="V7" s="116" t="s">
        <v>33</v>
      </c>
      <c r="W7" s="116" t="s">
        <v>34</v>
      </c>
      <c r="X7" s="116" t="s">
        <v>171</v>
      </c>
      <c r="Y7" s="116" t="s">
        <v>128</v>
      </c>
      <c r="Z7" s="116" t="s">
        <v>169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122</v>
      </c>
      <c r="AG7" s="111" t="s">
        <v>24</v>
      </c>
      <c r="AH7" s="111" t="s">
        <v>40</v>
      </c>
      <c r="AI7" s="111" t="s">
        <v>139</v>
      </c>
      <c r="AJ7" s="111" t="s">
        <v>123</v>
      </c>
      <c r="AK7" s="111" t="s">
        <v>140</v>
      </c>
      <c r="AL7" s="111" t="s">
        <v>124</v>
      </c>
      <c r="AM7" s="111" t="s">
        <v>125</v>
      </c>
      <c r="AN7" s="111" t="s">
        <v>126</v>
      </c>
      <c r="AO7" s="111" t="s">
        <v>170</v>
      </c>
      <c r="AP7" s="111" t="s">
        <v>42</v>
      </c>
      <c r="AQ7" s="111" t="s">
        <v>43</v>
      </c>
      <c r="AR7" s="111" t="s">
        <v>143</v>
      </c>
      <c r="AS7" s="111" t="s">
        <v>28</v>
      </c>
      <c r="AT7" s="111" t="s">
        <v>147</v>
      </c>
      <c r="AU7" s="111" t="s">
        <v>148</v>
      </c>
      <c r="AV7" s="111" t="s">
        <v>151</v>
      </c>
      <c r="AW7" s="111" t="s">
        <v>150</v>
      </c>
      <c r="AX7" s="111" t="s">
        <v>163</v>
      </c>
      <c r="AY7" s="111" t="s">
        <v>152</v>
      </c>
      <c r="AZ7" s="111" t="s">
        <v>129</v>
      </c>
      <c r="BA7" s="111" t="s">
        <v>119</v>
      </c>
      <c r="BB7" s="111" t="s">
        <v>130</v>
      </c>
      <c r="BC7" s="111" t="s">
        <v>131</v>
      </c>
      <c r="BD7" s="111" t="s">
        <v>132</v>
      </c>
      <c r="BE7" s="113" t="s">
        <v>141</v>
      </c>
      <c r="BF7" s="113" t="s">
        <v>133</v>
      </c>
      <c r="BG7" s="113" t="s">
        <v>134</v>
      </c>
      <c r="BH7" s="113" t="s">
        <v>135</v>
      </c>
      <c r="BI7" s="113" t="s">
        <v>136</v>
      </c>
      <c r="BJ7" s="12" t="s">
        <v>137</v>
      </c>
      <c r="BK7" s="113" t="s">
        <v>142</v>
      </c>
      <c r="BL7" s="113" t="s">
        <v>157</v>
      </c>
      <c r="BM7" s="113" t="s">
        <v>158</v>
      </c>
      <c r="BN7" s="113" t="s">
        <v>160</v>
      </c>
      <c r="BO7" s="113" t="s">
        <v>162</v>
      </c>
    </row>
    <row r="8" spans="1:67" s="12" customFormat="1" x14ac:dyDescent="0.25">
      <c r="A8" s="121"/>
      <c r="B8" s="121"/>
      <c r="C8" s="121"/>
      <c r="D8" s="123"/>
      <c r="E8" s="125"/>
      <c r="F8" s="15" t="str">
        <f t="shared" ref="F8:F71" si="0">IF(H8="","-",IF(H8="Thu","Thu",BO8))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0" t="s">
        <v>32</v>
      </c>
      <c r="K8" s="113"/>
      <c r="L8" s="113" t="str">
        <f t="shared" ref="L8:L28" si="1">IF(ISNUMBER(SEARCH(L$7,$D8)),L$6,"Khác")</f>
        <v>Khác</v>
      </c>
      <c r="M8" s="113" t="str">
        <f t="shared" ref="M8:M28" si="2">IF(L8="Khác",IF(ISNUMBER(SEARCH(M$7,$D8)),M$6,"Khác"),L8)</f>
        <v>Khác</v>
      </c>
      <c r="N8" s="113" t="str">
        <f t="shared" ref="N8:N28" si="3">IF(M8="Khác",IF(ISNUMBER(SEARCH(N$7,$D8)),N$6,"Khác"),M8)</f>
        <v>Khác</v>
      </c>
      <c r="O8" s="113" t="str">
        <f t="shared" ref="O8:O28" si="4">IF(N8="Khác",IF(ISNUMBER(SEARCH(O$7,$D8)),O$6,"Khác"),N8)</f>
        <v>Khác</v>
      </c>
      <c r="P8" s="113" t="str">
        <f t="shared" ref="P8:P36" si="5">IF(O8="Khác",IF(ISNUMBER(SEARCH(P$7,$D8)),P$6,"Khác"),O8)</f>
        <v>Khác</v>
      </c>
      <c r="Q8" s="113" t="str">
        <f t="shared" ref="Q8:Q36" si="6">IF(P8="Khác",IF(ISNUMBER(SEARCH(Q$7,$D8)),Q$6,"Khác"),P8)</f>
        <v>Khác</v>
      </c>
      <c r="R8" s="113" t="str">
        <f t="shared" ref="R8" si="7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8">IF(U8="Khác",IF(ISNUMBER(SEARCH(V$7,$D8)),V$6,"Khác"),U8)</f>
        <v>Khác</v>
      </c>
      <c r="W8" s="113" t="str">
        <f t="shared" ref="W8:AS8" si="9">IF(V8="Khác",IF(ISNUMBER(SEARCH(W$7,$D8)),W$6,"Khác"),V8)</f>
        <v>Khác</v>
      </c>
      <c r="X8" s="113" t="str">
        <f t="shared" ref="X8:X71" si="10">IF(W8="Khác",IF(ISNUMBER(SEARCH(X$7,$D8)),X$6,"Khác"),W8)</f>
        <v>Khác</v>
      </c>
      <c r="Y8" s="113" t="str">
        <f t="shared" ref="Y8:Y71" si="11">IF(X8="Khác",IF(ISNUMBER(SEARCH(Y$7,$D8)),Y$6,"Khác"),X8)</f>
        <v>Khác</v>
      </c>
      <c r="Z8" s="113" t="str">
        <f t="shared" si="9"/>
        <v>Khác</v>
      </c>
      <c r="AA8" s="113" t="str">
        <f t="shared" si="9"/>
        <v>Khác</v>
      </c>
      <c r="AB8" s="113" t="str">
        <f t="shared" si="9"/>
        <v>Khác</v>
      </c>
      <c r="AC8" s="113" t="str">
        <f t="shared" si="9"/>
        <v>Khác</v>
      </c>
      <c r="AD8" s="113" t="str">
        <f t="shared" si="9"/>
        <v>Khác</v>
      </c>
      <c r="AE8" s="113" t="str">
        <f t="shared" si="9"/>
        <v>Khác</v>
      </c>
      <c r="AF8" s="113" t="str">
        <f t="shared" si="9"/>
        <v>Khác</v>
      </c>
      <c r="AG8" s="113" t="str">
        <f t="shared" si="9"/>
        <v>Khác</v>
      </c>
      <c r="AH8" s="113" t="str">
        <f t="shared" si="9"/>
        <v>Khác</v>
      </c>
      <c r="AI8" s="113" t="str">
        <f t="shared" si="9"/>
        <v>Khác</v>
      </c>
      <c r="AJ8" s="113" t="str">
        <f t="shared" si="9"/>
        <v>Khác</v>
      </c>
      <c r="AK8" s="113" t="str">
        <f t="shared" si="9"/>
        <v>Khác</v>
      </c>
      <c r="AL8" s="113" t="str">
        <f t="shared" si="9"/>
        <v>Khác</v>
      </c>
      <c r="AM8" s="113" t="str">
        <f t="shared" si="9"/>
        <v>Khác</v>
      </c>
      <c r="AN8" s="113" t="str">
        <f t="shared" si="9"/>
        <v>Khác</v>
      </c>
      <c r="AO8" s="113" t="str">
        <f t="shared" si="9"/>
        <v>Khác</v>
      </c>
      <c r="AP8" s="113" t="str">
        <f t="shared" si="9"/>
        <v>Khác</v>
      </c>
      <c r="AQ8" s="113" t="str">
        <f t="shared" si="9"/>
        <v>Khác</v>
      </c>
      <c r="AR8" s="113" t="str">
        <f t="shared" si="9"/>
        <v>Khác</v>
      </c>
      <c r="AS8" s="113" t="str">
        <f t="shared" si="9"/>
        <v>Khác</v>
      </c>
      <c r="AT8" s="113" t="str">
        <f t="shared" ref="AT8:AY8" si="12">IF(AS8="Khác",IF(ISNUMBER(SEARCH(AT$7,$D8)),AT$6,"Khác"),AS8)</f>
        <v>Khác</v>
      </c>
      <c r="AU8" s="113" t="str">
        <f t="shared" si="12"/>
        <v>Khác</v>
      </c>
      <c r="AV8" s="113" t="str">
        <f t="shared" si="12"/>
        <v>Khác</v>
      </c>
      <c r="AW8" s="113" t="str">
        <f t="shared" si="12"/>
        <v>Khác</v>
      </c>
      <c r="AX8" s="113" t="str">
        <f t="shared" si="12"/>
        <v>Khác</v>
      </c>
      <c r="AY8" s="113" t="str">
        <f t="shared" si="12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Khác</v>
      </c>
      <c r="BK8" s="113" t="str">
        <f>IF(BJ8="Khác",IF(ISNUMBER(SEARCH("tạm ứng",$D8)),BK$6,"Khác"),BJ8)</f>
        <v>Khác</v>
      </c>
      <c r="BL8" s="113" t="str">
        <f>IF(BK8="Khác",IF(ISNUMBER(SEARCH("chi phí dịch vụ hàng hóa",$D8)),BL$6,"Khác"),BK8)</f>
        <v>Khác</v>
      </c>
      <c r="BM8" s="113" t="str">
        <f>IF(BL8="Khác",IF(ISNUMBER(SEARCH("cung cấp vật tư cho kho",$D8)),BM$6,"Khác"),BL8)</f>
        <v>Khác</v>
      </c>
      <c r="BN8" s="113" t="str">
        <f>IF(BM8="Khác",IF(ISNUMBER(SEARCH("cô tạp vụ",$D8)),BN$6,"Khác"),BM8)</f>
        <v>Khác</v>
      </c>
      <c r="BO8" s="113" t="str">
        <f>IF(BN8="Khác",IF(ISNUMBER(SEARCH("thuê văn phòng Hà Nội",$D8)),BO$6,"Khác"),BN8)</f>
        <v>Khác</v>
      </c>
    </row>
    <row r="9" spans="1:67" s="12" customFormat="1" x14ac:dyDescent="0.25">
      <c r="A9" s="121"/>
      <c r="B9" s="121"/>
      <c r="C9" s="121"/>
      <c r="D9" s="123"/>
      <c r="E9" s="125"/>
      <c r="F9" s="15" t="str">
        <f t="shared" si="0"/>
        <v>-</v>
      </c>
      <c r="G9" s="12" t="e">
        <f>VLOOKUP(VALUE(A9),Time!$A$3:$D$33,2,1)</f>
        <v>#N/A</v>
      </c>
      <c r="H9" s="12" t="str">
        <f t="shared" ref="H9:H72" si="13">IF(MID(C9,2,1)="c","Chi",IF(C9&lt;&gt;"","Thu",""))</f>
        <v/>
      </c>
      <c r="I9" s="120" t="s">
        <v>33</v>
      </c>
      <c r="K9" s="113"/>
      <c r="L9" s="113" t="str">
        <f t="shared" si="1"/>
        <v>Khác</v>
      </c>
      <c r="M9" s="113" t="str">
        <f t="shared" si="2"/>
        <v>Khác</v>
      </c>
      <c r="N9" s="113" t="str">
        <f t="shared" si="3"/>
        <v>Khác</v>
      </c>
      <c r="O9" s="113" t="str">
        <f t="shared" si="4"/>
        <v>Khác</v>
      </c>
      <c r="P9" s="113" t="str">
        <f t="shared" si="5"/>
        <v>Khác</v>
      </c>
      <c r="Q9" s="113" t="str">
        <f t="shared" si="6"/>
        <v>Khác</v>
      </c>
      <c r="R9" s="113" t="str">
        <f t="shared" ref="R9:R72" si="14">IF(Q9="Khác",IF(ISNUMBER(SEARCH(R$7,$D9)),R$6,"Khác"),Q9)</f>
        <v>Khác</v>
      </c>
      <c r="S9" s="113" t="str">
        <f t="shared" ref="S9:S72" si="15">IF(R9="Khác",IF(ISNUMBER(SEARCH(S$7,$D9)),S$6,"Khác"),R9)</f>
        <v>Khác</v>
      </c>
      <c r="T9" s="113" t="str">
        <f t="shared" ref="T9:T72" si="16">IF(S9="Khác",IF(ISNUMBER(SEARCH(T$7,$D9)),T$6,"Khác"),S9)</f>
        <v>Khác</v>
      </c>
      <c r="U9" s="113" t="str">
        <f t="shared" ref="U9:U72" si="17">IF(T9="Khác",IF(ISNUMBER(SEARCH(U$7,$D9)),U$6,"Khác"),T9)</f>
        <v>Khác</v>
      </c>
      <c r="V9" s="113" t="str">
        <f t="shared" si="8"/>
        <v>Khác</v>
      </c>
      <c r="W9" s="113" t="str">
        <f t="shared" ref="W9:AS9" si="18">IF(V9="Khác",IF(ISNUMBER(SEARCH(W$7,$D9)),W$6,"Khác"),V9)</f>
        <v>Khác</v>
      </c>
      <c r="X9" s="113" t="str">
        <f t="shared" si="10"/>
        <v>Khác</v>
      </c>
      <c r="Y9" s="113" t="str">
        <f t="shared" si="11"/>
        <v>Khác</v>
      </c>
      <c r="Z9" s="113" t="str">
        <f t="shared" si="18"/>
        <v>Khác</v>
      </c>
      <c r="AA9" s="113" t="str">
        <f t="shared" si="18"/>
        <v>Khác</v>
      </c>
      <c r="AB9" s="113" t="str">
        <f t="shared" si="18"/>
        <v>Khác</v>
      </c>
      <c r="AC9" s="113" t="str">
        <f t="shared" si="18"/>
        <v>Khác</v>
      </c>
      <c r="AD9" s="113" t="str">
        <f t="shared" si="18"/>
        <v>Khác</v>
      </c>
      <c r="AE9" s="113" t="str">
        <f t="shared" si="18"/>
        <v>Khác</v>
      </c>
      <c r="AF9" s="113" t="str">
        <f t="shared" si="18"/>
        <v>Khác</v>
      </c>
      <c r="AG9" s="113" t="str">
        <f t="shared" si="18"/>
        <v>Khác</v>
      </c>
      <c r="AH9" s="113" t="str">
        <f t="shared" si="18"/>
        <v>Khác</v>
      </c>
      <c r="AI9" s="113" t="str">
        <f t="shared" si="18"/>
        <v>Khác</v>
      </c>
      <c r="AJ9" s="113" t="str">
        <f t="shared" si="18"/>
        <v>Khác</v>
      </c>
      <c r="AK9" s="113" t="str">
        <f t="shared" si="18"/>
        <v>Khác</v>
      </c>
      <c r="AL9" s="113" t="str">
        <f t="shared" si="18"/>
        <v>Khác</v>
      </c>
      <c r="AM9" s="113" t="str">
        <f t="shared" si="18"/>
        <v>Khác</v>
      </c>
      <c r="AN9" s="113" t="str">
        <f t="shared" si="18"/>
        <v>Khác</v>
      </c>
      <c r="AO9" s="113" t="str">
        <f t="shared" si="18"/>
        <v>Khác</v>
      </c>
      <c r="AP9" s="113" t="str">
        <f t="shared" si="18"/>
        <v>Khác</v>
      </c>
      <c r="AQ9" s="113" t="str">
        <f t="shared" si="18"/>
        <v>Khác</v>
      </c>
      <c r="AR9" s="113" t="str">
        <f t="shared" si="18"/>
        <v>Khác</v>
      </c>
      <c r="AS9" s="113" t="str">
        <f t="shared" si="18"/>
        <v>Khác</v>
      </c>
      <c r="AT9" s="113" t="str">
        <f t="shared" ref="AT9:AT72" si="19">IF(AS9="Khác",IF(ISNUMBER(SEARCH(AT$7,$D9)),AT$6,"Khác"),AS9)</f>
        <v>Khác</v>
      </c>
      <c r="AU9" s="113" t="str">
        <f t="shared" ref="AU9:AU72" si="20">IF(AT9="Khác",IF(ISNUMBER(SEARCH(AU$7,$D9)),AU$6,"Khác"),AT9)</f>
        <v>Khác</v>
      </c>
      <c r="AV9" s="113" t="str">
        <f t="shared" ref="AV9:AV72" si="21">IF(AU9="Khác",IF(ISNUMBER(SEARCH(AV$7,$D9)),AV$6,"Khác"),AU9)</f>
        <v>Khác</v>
      </c>
      <c r="AW9" s="113" t="str">
        <f t="shared" ref="AW9:AW72" si="22">IF(AV9="Khác",IF(ISNUMBER(SEARCH(AW$7,$D9)),AW$6,"Khác"),AV9)</f>
        <v>Khác</v>
      </c>
      <c r="AX9" s="113" t="str">
        <f t="shared" ref="AX9:AY72" si="23">IF(AW9="Khác",IF(ISNUMBER(SEARCH(AX$7,$D9)),AX$6,"Khác"),AW9)</f>
        <v>Khác</v>
      </c>
      <c r="AY9" s="113" t="str">
        <f t="shared" si="23"/>
        <v>Khác</v>
      </c>
      <c r="AZ9" s="113" t="str">
        <f t="shared" ref="AZ9:AZ72" si="24">IF(AY9="Khác",IF(AND(ISNUMBER(SEARCH("phí",$D9)),ISNUMBER(SEARCH("ngân hàng",$D9))),AZ$6,"Khác"),AY9)</f>
        <v>Khác</v>
      </c>
      <c r="BA9" s="113" t="str">
        <f t="shared" ref="BA9:BA72" si="25">IF(AZ9="Khác",IF(AND(ISNUMBER(SEARCH("Điện",$D9)),ISNUMBER(SEARCH("VP",$D9))),BA$6,"Khác"),AZ9)</f>
        <v>Khác</v>
      </c>
      <c r="BB9" s="113" t="str">
        <f t="shared" ref="BB9:BB72" si="26">IF(BA9="Khác",IF(AND(ISNUMBER(SEARCH("Nước",$D9)),ISNUMBER(SEARCH("VP",$D9))),BB$6,"Khác"),BA9)</f>
        <v>Khác</v>
      </c>
      <c r="BC9" s="113" t="str">
        <f t="shared" ref="BC9:BC72" si="27">IF(BB9="Khác",IF(AND(ISNUMBER(SEARCH("Điện",$D9)),ISNUMBER(SEARCH("Kho",$D9))),BC$6,"Khác"),BB9)</f>
        <v>Khác</v>
      </c>
      <c r="BD9" s="113" t="str">
        <f t="shared" ref="BD9:BD72" si="28">IF(BC9="Khác",IF(AND(ISNUMBER(SEARCH("Nước",$D9)),ISNUMBER(SEARCH("Kho",$D9))),BD$6,"Khác"),BC9)</f>
        <v>Khác</v>
      </c>
      <c r="BE9" s="113" t="str">
        <f t="shared" ref="BE9:BE72" si="29">IF(BD9="Khác",IF(AND(ISNUMBER(SEARCH("TT",$D9)),ISNUMBER(SEARCH("Chi Phí hoàn trả bảo hành",$D9))),BE$6,"Khác"),BD9)</f>
        <v>Khác</v>
      </c>
      <c r="BF9" s="113" t="str">
        <f t="shared" ref="BF9:BF72" si="30">IF(BE9="Khác",IF(AND(ISNUMBER(SEARCH("TT",$D9)),ISNUMBER(SEARCH("Đơn hàng",$D9))),BF$6,"Khác"),BE9)</f>
        <v>Khác</v>
      </c>
      <c r="BG9" s="113" t="str">
        <f t="shared" ref="BG9:BG72" si="31">IF(BF9="Khác",IF(AND(ISNUMBER(SEARCH("TT",$D9)),ISNUMBER(SEARCH("hoàn công",$D9))),BG$6,"Khác"),BF9)</f>
        <v>Khác</v>
      </c>
      <c r="BH9" s="113" t="str">
        <f t="shared" ref="BH9:BH72" si="32">IF(BG9="Khác",IF(AND(ISNUMBER(SEARCH("TT",$D9)),ISNUMBER(SEARCH("công nhân",$D9))),BH$6,"Khác"),BG9)</f>
        <v>Khác</v>
      </c>
      <c r="BI9" s="113" t="str">
        <f t="shared" ref="BI9:BI72" si="33">IF(BH9="Khác",IF(AND(ISNUMBER(SEARCH("phí",$D9)),ISNUMBER(SEARCH("cước",$D9))),BI$6,"Khác"),BH9)</f>
        <v>Khác</v>
      </c>
      <c r="BJ9" s="113" t="str">
        <f t="shared" ref="BJ9:BJ72" si="34">IF(BI9="Khác",IF(AND(ISNUMBER(SEARCH("TT",$D9)),ISNUMBER(SEARCH("- ",$D9))),BJ$6,"Khác"),BI9)</f>
        <v>Khác</v>
      </c>
      <c r="BK9" s="113" t="str">
        <f t="shared" ref="BK9:BK72" si="35">IF(BJ9="Khác",IF(ISNUMBER(SEARCH("tạm ứng",$D9)),BK$6,"Khác"),BJ9)</f>
        <v>Khác</v>
      </c>
      <c r="BL9" s="113" t="str">
        <f t="shared" ref="BL9:BL72" si="36">IF(BK9="Khác",IF(ISNUMBER(SEARCH("chi phí dịch vụ hàng hóa",$D9)),BL$6,"Khác"),BK9)</f>
        <v>Khác</v>
      </c>
      <c r="BM9" s="113" t="str">
        <f t="shared" ref="BM9:BM72" si="37">IF(BL9="Khác",IF(ISNUMBER(SEARCH("cung cấp vật tư cho kho",$D9)),BM$6,"Khác"),BL9)</f>
        <v>Khác</v>
      </c>
      <c r="BN9" s="113" t="str">
        <f t="shared" ref="BN9:BN72" si="38">IF(BM9="Khác",IF(ISNUMBER(SEARCH("cô tạp vụ",$D9)),BN$6,"Khác"),BM9)</f>
        <v>Khác</v>
      </c>
      <c r="BO9" s="113" t="str">
        <f t="shared" ref="BO9:BO72" si="39">IF(BN9="Khác",IF(ISNUMBER(SEARCH("thuê văn phòng Hà Nội",$D9)),BO$6,"Khác"),BN9)</f>
        <v>Khác</v>
      </c>
    </row>
    <row r="10" spans="1:67" s="12" customFormat="1" x14ac:dyDescent="0.25">
      <c r="A10" s="121"/>
      <c r="B10" s="121"/>
      <c r="C10" s="121"/>
      <c r="D10" s="123"/>
      <c r="E10" s="125"/>
      <c r="F10" s="15" t="str">
        <f t="shared" si="0"/>
        <v>-</v>
      </c>
      <c r="G10" s="12" t="e">
        <f>VLOOKUP(VALUE(A10),Time!$A$3:$D$33,2,1)</f>
        <v>#N/A</v>
      </c>
      <c r="H10" s="12" t="str">
        <f t="shared" si="13"/>
        <v/>
      </c>
      <c r="I10" s="120" t="s">
        <v>34</v>
      </c>
      <c r="K10" s="113"/>
      <c r="L10" s="113" t="str">
        <f t="shared" si="1"/>
        <v>Khác</v>
      </c>
      <c r="M10" s="113" t="str">
        <f t="shared" si="2"/>
        <v>Khác</v>
      </c>
      <c r="N10" s="113" t="str">
        <f t="shared" si="3"/>
        <v>Khác</v>
      </c>
      <c r="O10" s="113" t="str">
        <f t="shared" si="4"/>
        <v>Khác</v>
      </c>
      <c r="P10" s="113" t="str">
        <f t="shared" si="5"/>
        <v>Khác</v>
      </c>
      <c r="Q10" s="113" t="str">
        <f t="shared" si="6"/>
        <v>Khác</v>
      </c>
      <c r="R10" s="113" t="str">
        <f t="shared" si="14"/>
        <v>Khác</v>
      </c>
      <c r="S10" s="113" t="str">
        <f t="shared" si="15"/>
        <v>Khác</v>
      </c>
      <c r="T10" s="113" t="str">
        <f t="shared" si="16"/>
        <v>Khác</v>
      </c>
      <c r="U10" s="113" t="str">
        <f t="shared" si="17"/>
        <v>Khác</v>
      </c>
      <c r="V10" s="113" t="str">
        <f t="shared" si="8"/>
        <v>Khác</v>
      </c>
      <c r="W10" s="113" t="str">
        <f t="shared" ref="W10:AS10" si="40">IF(V10="Khác",IF(ISNUMBER(SEARCH(W$7,$D10)),W$6,"Khác"),V10)</f>
        <v>Khác</v>
      </c>
      <c r="X10" s="113" t="str">
        <f t="shared" si="10"/>
        <v>Khác</v>
      </c>
      <c r="Y10" s="113" t="str">
        <f t="shared" si="11"/>
        <v>Khác</v>
      </c>
      <c r="Z10" s="113" t="str">
        <f t="shared" si="40"/>
        <v>Khác</v>
      </c>
      <c r="AA10" s="113" t="str">
        <f t="shared" si="40"/>
        <v>Khác</v>
      </c>
      <c r="AB10" s="113" t="str">
        <f t="shared" si="40"/>
        <v>Khác</v>
      </c>
      <c r="AC10" s="113" t="str">
        <f t="shared" si="40"/>
        <v>Khác</v>
      </c>
      <c r="AD10" s="113" t="str">
        <f t="shared" si="40"/>
        <v>Khác</v>
      </c>
      <c r="AE10" s="113" t="str">
        <f t="shared" si="40"/>
        <v>Khác</v>
      </c>
      <c r="AF10" s="113" t="str">
        <f t="shared" si="40"/>
        <v>Khác</v>
      </c>
      <c r="AG10" s="113" t="str">
        <f t="shared" si="40"/>
        <v>Khác</v>
      </c>
      <c r="AH10" s="113" t="str">
        <f t="shared" si="40"/>
        <v>Khác</v>
      </c>
      <c r="AI10" s="113" t="str">
        <f t="shared" si="40"/>
        <v>Khác</v>
      </c>
      <c r="AJ10" s="113" t="str">
        <f t="shared" si="40"/>
        <v>Khác</v>
      </c>
      <c r="AK10" s="113" t="str">
        <f t="shared" si="40"/>
        <v>Khác</v>
      </c>
      <c r="AL10" s="113" t="str">
        <f t="shared" si="40"/>
        <v>Khác</v>
      </c>
      <c r="AM10" s="113" t="str">
        <f t="shared" si="40"/>
        <v>Khác</v>
      </c>
      <c r="AN10" s="113" t="str">
        <f t="shared" si="40"/>
        <v>Khác</v>
      </c>
      <c r="AO10" s="113" t="str">
        <f t="shared" si="40"/>
        <v>Khác</v>
      </c>
      <c r="AP10" s="113" t="str">
        <f t="shared" si="40"/>
        <v>Khác</v>
      </c>
      <c r="AQ10" s="113" t="str">
        <f t="shared" si="40"/>
        <v>Khác</v>
      </c>
      <c r="AR10" s="113" t="str">
        <f t="shared" si="40"/>
        <v>Khác</v>
      </c>
      <c r="AS10" s="113" t="str">
        <f t="shared" si="40"/>
        <v>Khác</v>
      </c>
      <c r="AT10" s="113" t="str">
        <f t="shared" si="19"/>
        <v>Khác</v>
      </c>
      <c r="AU10" s="113" t="str">
        <f t="shared" si="20"/>
        <v>Khác</v>
      </c>
      <c r="AV10" s="113" t="str">
        <f t="shared" si="21"/>
        <v>Khác</v>
      </c>
      <c r="AW10" s="113" t="str">
        <f t="shared" si="22"/>
        <v>Khác</v>
      </c>
      <c r="AX10" s="113" t="str">
        <f t="shared" si="23"/>
        <v>Khác</v>
      </c>
      <c r="AY10" s="113" t="str">
        <f t="shared" si="23"/>
        <v>Khác</v>
      </c>
      <c r="AZ10" s="113" t="str">
        <f t="shared" si="24"/>
        <v>Khác</v>
      </c>
      <c r="BA10" s="113" t="str">
        <f t="shared" si="25"/>
        <v>Khác</v>
      </c>
      <c r="BB10" s="113" t="str">
        <f t="shared" si="26"/>
        <v>Khác</v>
      </c>
      <c r="BC10" s="113" t="str">
        <f t="shared" si="27"/>
        <v>Khác</v>
      </c>
      <c r="BD10" s="113" t="str">
        <f t="shared" si="28"/>
        <v>Khác</v>
      </c>
      <c r="BE10" s="113" t="str">
        <f t="shared" si="29"/>
        <v>Khác</v>
      </c>
      <c r="BF10" s="113" t="str">
        <f t="shared" si="30"/>
        <v>Khác</v>
      </c>
      <c r="BG10" s="113" t="str">
        <f t="shared" si="31"/>
        <v>Khác</v>
      </c>
      <c r="BH10" s="113" t="str">
        <f t="shared" si="32"/>
        <v>Khác</v>
      </c>
      <c r="BI10" s="113" t="str">
        <f t="shared" si="33"/>
        <v>Khác</v>
      </c>
      <c r="BJ10" s="113" t="str">
        <f t="shared" si="34"/>
        <v>Khác</v>
      </c>
      <c r="BK10" s="113" t="str">
        <f t="shared" si="35"/>
        <v>Khác</v>
      </c>
      <c r="BL10" s="113" t="str">
        <f t="shared" si="36"/>
        <v>Khác</v>
      </c>
      <c r="BM10" s="113" t="str">
        <f t="shared" si="37"/>
        <v>Khác</v>
      </c>
      <c r="BN10" s="113" t="str">
        <f t="shared" si="38"/>
        <v>Khác</v>
      </c>
      <c r="BO10" s="113" t="str">
        <f t="shared" si="39"/>
        <v>Khác</v>
      </c>
    </row>
    <row r="11" spans="1:67" s="12" customFormat="1" x14ac:dyDescent="0.25">
      <c r="A11" s="121"/>
      <c r="B11" s="121"/>
      <c r="C11" s="121"/>
      <c r="D11" s="123"/>
      <c r="E11" s="125"/>
      <c r="F11" s="15" t="str">
        <f t="shared" si="0"/>
        <v>-</v>
      </c>
      <c r="G11" s="12" t="e">
        <f>VLOOKUP(VALUE(A11),Time!$A$3:$D$33,2,1)</f>
        <v>#N/A</v>
      </c>
      <c r="H11" s="12" t="str">
        <f t="shared" si="13"/>
        <v/>
      </c>
      <c r="I11" s="120" t="s">
        <v>35</v>
      </c>
      <c r="K11" s="113"/>
      <c r="L11" s="113" t="str">
        <f t="shared" si="1"/>
        <v>Khác</v>
      </c>
      <c r="M11" s="113" t="str">
        <f t="shared" si="2"/>
        <v>Khác</v>
      </c>
      <c r="N11" s="113" t="str">
        <f t="shared" si="3"/>
        <v>Khác</v>
      </c>
      <c r="O11" s="113" t="str">
        <f t="shared" si="4"/>
        <v>Khác</v>
      </c>
      <c r="P11" s="113" t="str">
        <f t="shared" si="5"/>
        <v>Khác</v>
      </c>
      <c r="Q11" s="113" t="str">
        <f t="shared" si="6"/>
        <v>Khác</v>
      </c>
      <c r="R11" s="113" t="str">
        <f t="shared" si="14"/>
        <v>Khác</v>
      </c>
      <c r="S11" s="113" t="str">
        <f t="shared" si="15"/>
        <v>Khác</v>
      </c>
      <c r="T11" s="113" t="str">
        <f t="shared" si="16"/>
        <v>Khác</v>
      </c>
      <c r="U11" s="113" t="str">
        <f t="shared" si="17"/>
        <v>Khác</v>
      </c>
      <c r="V11" s="113" t="str">
        <f t="shared" si="8"/>
        <v>Khác</v>
      </c>
      <c r="W11" s="113" t="str">
        <f t="shared" ref="W11:AS11" si="41">IF(V11="Khác",IF(ISNUMBER(SEARCH(W$7,$D11)),W$6,"Khác"),V11)</f>
        <v>Khác</v>
      </c>
      <c r="X11" s="113" t="str">
        <f t="shared" si="10"/>
        <v>Khác</v>
      </c>
      <c r="Y11" s="113" t="str">
        <f t="shared" si="11"/>
        <v>Khác</v>
      </c>
      <c r="Z11" s="113" t="str">
        <f t="shared" si="41"/>
        <v>Khác</v>
      </c>
      <c r="AA11" s="113" t="str">
        <f t="shared" si="41"/>
        <v>Khác</v>
      </c>
      <c r="AB11" s="113" t="str">
        <f t="shared" si="41"/>
        <v>Khác</v>
      </c>
      <c r="AC11" s="113" t="str">
        <f t="shared" si="41"/>
        <v>Khác</v>
      </c>
      <c r="AD11" s="113" t="str">
        <f t="shared" si="41"/>
        <v>Khác</v>
      </c>
      <c r="AE11" s="113" t="str">
        <f t="shared" si="41"/>
        <v>Khác</v>
      </c>
      <c r="AF11" s="113" t="str">
        <f t="shared" si="41"/>
        <v>Khác</v>
      </c>
      <c r="AG11" s="113" t="str">
        <f t="shared" si="41"/>
        <v>Khác</v>
      </c>
      <c r="AH11" s="113" t="str">
        <f t="shared" si="41"/>
        <v>Khác</v>
      </c>
      <c r="AI11" s="113" t="str">
        <f t="shared" si="41"/>
        <v>Khác</v>
      </c>
      <c r="AJ11" s="113" t="str">
        <f t="shared" si="41"/>
        <v>Khác</v>
      </c>
      <c r="AK11" s="113" t="str">
        <f t="shared" si="41"/>
        <v>Khác</v>
      </c>
      <c r="AL11" s="113" t="str">
        <f t="shared" si="41"/>
        <v>Khác</v>
      </c>
      <c r="AM11" s="113" t="str">
        <f t="shared" si="41"/>
        <v>Khác</v>
      </c>
      <c r="AN11" s="113" t="str">
        <f t="shared" si="41"/>
        <v>Khác</v>
      </c>
      <c r="AO11" s="113" t="str">
        <f t="shared" si="41"/>
        <v>Khác</v>
      </c>
      <c r="AP11" s="113" t="str">
        <f t="shared" si="41"/>
        <v>Khác</v>
      </c>
      <c r="AQ11" s="113" t="str">
        <f t="shared" si="41"/>
        <v>Khác</v>
      </c>
      <c r="AR11" s="113" t="str">
        <f t="shared" si="41"/>
        <v>Khác</v>
      </c>
      <c r="AS11" s="113" t="str">
        <f t="shared" si="41"/>
        <v>Khác</v>
      </c>
      <c r="AT11" s="113" t="str">
        <f t="shared" si="19"/>
        <v>Khác</v>
      </c>
      <c r="AU11" s="113" t="str">
        <f t="shared" si="20"/>
        <v>Khác</v>
      </c>
      <c r="AV11" s="113" t="str">
        <f t="shared" si="21"/>
        <v>Khác</v>
      </c>
      <c r="AW11" s="113" t="str">
        <f t="shared" si="22"/>
        <v>Khác</v>
      </c>
      <c r="AX11" s="113" t="str">
        <f t="shared" si="23"/>
        <v>Khác</v>
      </c>
      <c r="AY11" s="113" t="str">
        <f t="shared" si="23"/>
        <v>Khác</v>
      </c>
      <c r="AZ11" s="113" t="str">
        <f t="shared" si="24"/>
        <v>Khác</v>
      </c>
      <c r="BA11" s="113" t="str">
        <f t="shared" si="25"/>
        <v>Khác</v>
      </c>
      <c r="BB11" s="113" t="str">
        <f t="shared" si="26"/>
        <v>Khác</v>
      </c>
      <c r="BC11" s="113" t="str">
        <f t="shared" si="27"/>
        <v>Khác</v>
      </c>
      <c r="BD11" s="113" t="str">
        <f t="shared" si="28"/>
        <v>Khác</v>
      </c>
      <c r="BE11" s="113" t="str">
        <f t="shared" si="29"/>
        <v>Khác</v>
      </c>
      <c r="BF11" s="113" t="str">
        <f t="shared" si="30"/>
        <v>Khác</v>
      </c>
      <c r="BG11" s="113" t="str">
        <f t="shared" si="31"/>
        <v>Khác</v>
      </c>
      <c r="BH11" s="113" t="str">
        <f t="shared" si="32"/>
        <v>Khác</v>
      </c>
      <c r="BI11" s="113" t="str">
        <f t="shared" si="33"/>
        <v>Khác</v>
      </c>
      <c r="BJ11" s="113" t="str">
        <f t="shared" si="34"/>
        <v>Khác</v>
      </c>
      <c r="BK11" s="113" t="str">
        <f t="shared" si="35"/>
        <v>Khác</v>
      </c>
      <c r="BL11" s="113" t="str">
        <f t="shared" si="36"/>
        <v>Khác</v>
      </c>
      <c r="BM11" s="113" t="str">
        <f t="shared" si="37"/>
        <v>Khác</v>
      </c>
      <c r="BN11" s="113" t="str">
        <f t="shared" si="38"/>
        <v>Khác</v>
      </c>
      <c r="BO11" s="113" t="str">
        <f t="shared" si="39"/>
        <v>Khác</v>
      </c>
    </row>
    <row r="12" spans="1:67" s="12" customFormat="1" x14ac:dyDescent="0.25">
      <c r="A12" s="121"/>
      <c r="B12" s="121"/>
      <c r="C12" s="121"/>
      <c r="D12" s="123"/>
      <c r="E12" s="125"/>
      <c r="F12" s="15" t="str">
        <f t="shared" si="0"/>
        <v>-</v>
      </c>
      <c r="G12" s="12" t="e">
        <f>VLOOKUP(VALUE(A12),Time!$A$3:$D$33,2,1)</f>
        <v>#N/A</v>
      </c>
      <c r="H12" s="12" t="str">
        <f t="shared" si="13"/>
        <v/>
      </c>
      <c r="I12" s="120" t="s">
        <v>36</v>
      </c>
      <c r="K12" s="113"/>
      <c r="L12" s="113" t="str">
        <f t="shared" si="1"/>
        <v>Khác</v>
      </c>
      <c r="M12" s="113" t="str">
        <f t="shared" si="2"/>
        <v>Khác</v>
      </c>
      <c r="N12" s="113" t="str">
        <f t="shared" si="3"/>
        <v>Khác</v>
      </c>
      <c r="O12" s="113" t="str">
        <f t="shared" si="4"/>
        <v>Khác</v>
      </c>
      <c r="P12" s="113" t="str">
        <f t="shared" si="5"/>
        <v>Khác</v>
      </c>
      <c r="Q12" s="113" t="str">
        <f t="shared" si="6"/>
        <v>Khác</v>
      </c>
      <c r="R12" s="113" t="str">
        <f t="shared" si="14"/>
        <v>Khác</v>
      </c>
      <c r="S12" s="113" t="str">
        <f t="shared" si="15"/>
        <v>Khác</v>
      </c>
      <c r="T12" s="113" t="str">
        <f t="shared" si="16"/>
        <v>Khác</v>
      </c>
      <c r="U12" s="113" t="str">
        <f t="shared" si="17"/>
        <v>Khác</v>
      </c>
      <c r="V12" s="113" t="str">
        <f t="shared" si="8"/>
        <v>Khác</v>
      </c>
      <c r="W12" s="113" t="str">
        <f t="shared" ref="W12:AS12" si="42">IF(V12="Khác",IF(ISNUMBER(SEARCH(W$7,$D12)),W$6,"Khác"),V12)</f>
        <v>Khác</v>
      </c>
      <c r="X12" s="113" t="str">
        <f t="shared" si="10"/>
        <v>Khác</v>
      </c>
      <c r="Y12" s="113" t="str">
        <f t="shared" si="11"/>
        <v>Khác</v>
      </c>
      <c r="Z12" s="113" t="str">
        <f t="shared" si="42"/>
        <v>Khác</v>
      </c>
      <c r="AA12" s="113" t="str">
        <f t="shared" si="42"/>
        <v>Khác</v>
      </c>
      <c r="AB12" s="113" t="str">
        <f t="shared" si="42"/>
        <v>Khác</v>
      </c>
      <c r="AC12" s="113" t="str">
        <f t="shared" si="42"/>
        <v>Khác</v>
      </c>
      <c r="AD12" s="113" t="str">
        <f t="shared" si="42"/>
        <v>Khác</v>
      </c>
      <c r="AE12" s="113" t="str">
        <f t="shared" si="42"/>
        <v>Khác</v>
      </c>
      <c r="AF12" s="113" t="str">
        <f t="shared" si="42"/>
        <v>Khác</v>
      </c>
      <c r="AG12" s="113" t="str">
        <f t="shared" si="42"/>
        <v>Khác</v>
      </c>
      <c r="AH12" s="113" t="str">
        <f t="shared" si="42"/>
        <v>Khác</v>
      </c>
      <c r="AI12" s="113" t="str">
        <f t="shared" si="42"/>
        <v>Khác</v>
      </c>
      <c r="AJ12" s="113" t="str">
        <f t="shared" si="42"/>
        <v>Khác</v>
      </c>
      <c r="AK12" s="113" t="str">
        <f t="shared" si="42"/>
        <v>Khác</v>
      </c>
      <c r="AL12" s="113" t="str">
        <f t="shared" si="42"/>
        <v>Khác</v>
      </c>
      <c r="AM12" s="113" t="str">
        <f t="shared" si="42"/>
        <v>Khác</v>
      </c>
      <c r="AN12" s="113" t="str">
        <f t="shared" si="42"/>
        <v>Khác</v>
      </c>
      <c r="AO12" s="113" t="str">
        <f t="shared" si="42"/>
        <v>Khác</v>
      </c>
      <c r="AP12" s="113" t="str">
        <f t="shared" si="42"/>
        <v>Khác</v>
      </c>
      <c r="AQ12" s="113" t="str">
        <f t="shared" si="42"/>
        <v>Khác</v>
      </c>
      <c r="AR12" s="113" t="str">
        <f t="shared" si="42"/>
        <v>Khác</v>
      </c>
      <c r="AS12" s="113" t="str">
        <f t="shared" si="42"/>
        <v>Khác</v>
      </c>
      <c r="AT12" s="113" t="str">
        <f t="shared" si="19"/>
        <v>Khác</v>
      </c>
      <c r="AU12" s="113" t="str">
        <f t="shared" si="20"/>
        <v>Khác</v>
      </c>
      <c r="AV12" s="113" t="str">
        <f t="shared" si="21"/>
        <v>Khác</v>
      </c>
      <c r="AW12" s="113" t="str">
        <f t="shared" si="22"/>
        <v>Khác</v>
      </c>
      <c r="AX12" s="113" t="str">
        <f t="shared" si="23"/>
        <v>Khác</v>
      </c>
      <c r="AY12" s="113" t="str">
        <f t="shared" si="23"/>
        <v>Khác</v>
      </c>
      <c r="AZ12" s="113" t="str">
        <f t="shared" si="24"/>
        <v>Khác</v>
      </c>
      <c r="BA12" s="113" t="str">
        <f t="shared" si="25"/>
        <v>Khác</v>
      </c>
      <c r="BB12" s="113" t="str">
        <f t="shared" si="26"/>
        <v>Khác</v>
      </c>
      <c r="BC12" s="113" t="str">
        <f t="shared" si="27"/>
        <v>Khác</v>
      </c>
      <c r="BD12" s="113" t="str">
        <f t="shared" si="28"/>
        <v>Khác</v>
      </c>
      <c r="BE12" s="113" t="str">
        <f t="shared" si="29"/>
        <v>Khác</v>
      </c>
      <c r="BF12" s="113" t="str">
        <f t="shared" si="30"/>
        <v>Khác</v>
      </c>
      <c r="BG12" s="113" t="str">
        <f t="shared" si="31"/>
        <v>Khác</v>
      </c>
      <c r="BH12" s="113" t="str">
        <f t="shared" si="32"/>
        <v>Khác</v>
      </c>
      <c r="BI12" s="113" t="str">
        <f t="shared" si="33"/>
        <v>Khác</v>
      </c>
      <c r="BJ12" s="113" t="str">
        <f t="shared" si="34"/>
        <v>Khác</v>
      </c>
      <c r="BK12" s="113" t="str">
        <f t="shared" si="35"/>
        <v>Khác</v>
      </c>
      <c r="BL12" s="113" t="str">
        <f t="shared" si="36"/>
        <v>Khác</v>
      </c>
      <c r="BM12" s="113" t="str">
        <f t="shared" si="37"/>
        <v>Khác</v>
      </c>
      <c r="BN12" s="113" t="str">
        <f t="shared" si="38"/>
        <v>Khác</v>
      </c>
      <c r="BO12" s="113" t="str">
        <f t="shared" si="39"/>
        <v>Khác</v>
      </c>
    </row>
    <row r="13" spans="1:67" s="12" customFormat="1" x14ac:dyDescent="0.25">
      <c r="A13" s="121"/>
      <c r="B13" s="121"/>
      <c r="C13" s="121"/>
      <c r="D13" s="162"/>
      <c r="E13" s="127"/>
      <c r="F13" s="15" t="str">
        <f t="shared" si="0"/>
        <v>-</v>
      </c>
      <c r="G13" s="12" t="e">
        <f>VLOOKUP(VALUE(A13),Time!$A$3:$D$33,2,1)</f>
        <v>#N/A</v>
      </c>
      <c r="H13" s="12" t="str">
        <f t="shared" si="13"/>
        <v/>
      </c>
      <c r="I13" s="120" t="s">
        <v>37</v>
      </c>
      <c r="K13" s="113"/>
      <c r="L13" s="113" t="str">
        <f t="shared" si="1"/>
        <v>Khác</v>
      </c>
      <c r="M13" s="113" t="str">
        <f t="shared" si="2"/>
        <v>Khác</v>
      </c>
      <c r="N13" s="113" t="str">
        <f t="shared" si="3"/>
        <v>Khác</v>
      </c>
      <c r="O13" s="113" t="str">
        <f t="shared" si="4"/>
        <v>Khác</v>
      </c>
      <c r="P13" s="113" t="str">
        <f t="shared" si="5"/>
        <v>Khác</v>
      </c>
      <c r="Q13" s="113" t="str">
        <f t="shared" si="6"/>
        <v>Khác</v>
      </c>
      <c r="R13" s="113" t="str">
        <f t="shared" si="14"/>
        <v>Khác</v>
      </c>
      <c r="S13" s="113" t="str">
        <f t="shared" si="15"/>
        <v>Khác</v>
      </c>
      <c r="T13" s="113" t="str">
        <f t="shared" si="16"/>
        <v>Khác</v>
      </c>
      <c r="U13" s="113" t="str">
        <f t="shared" si="17"/>
        <v>Khác</v>
      </c>
      <c r="V13" s="113" t="str">
        <f t="shared" si="8"/>
        <v>Khác</v>
      </c>
      <c r="W13" s="113" t="str">
        <f t="shared" ref="W13:AS13" si="43">IF(V13="Khác",IF(ISNUMBER(SEARCH(W$7,$D13)),W$6,"Khác"),V13)</f>
        <v>Khác</v>
      </c>
      <c r="X13" s="113" t="str">
        <f t="shared" si="10"/>
        <v>Khác</v>
      </c>
      <c r="Y13" s="113" t="str">
        <f t="shared" si="11"/>
        <v>Khác</v>
      </c>
      <c r="Z13" s="113" t="str">
        <f t="shared" si="43"/>
        <v>Khác</v>
      </c>
      <c r="AA13" s="113" t="str">
        <f t="shared" si="43"/>
        <v>Khác</v>
      </c>
      <c r="AB13" s="113" t="str">
        <f t="shared" si="43"/>
        <v>Khác</v>
      </c>
      <c r="AC13" s="113" t="str">
        <f t="shared" si="43"/>
        <v>Khác</v>
      </c>
      <c r="AD13" s="113" t="str">
        <f t="shared" si="43"/>
        <v>Khác</v>
      </c>
      <c r="AE13" s="113" t="str">
        <f t="shared" si="43"/>
        <v>Khác</v>
      </c>
      <c r="AF13" s="113" t="str">
        <f t="shared" si="43"/>
        <v>Khác</v>
      </c>
      <c r="AG13" s="113" t="str">
        <f t="shared" si="43"/>
        <v>Khác</v>
      </c>
      <c r="AH13" s="113" t="str">
        <f t="shared" si="43"/>
        <v>Khác</v>
      </c>
      <c r="AI13" s="113" t="str">
        <f t="shared" si="43"/>
        <v>Khác</v>
      </c>
      <c r="AJ13" s="113" t="str">
        <f t="shared" si="43"/>
        <v>Khác</v>
      </c>
      <c r="AK13" s="113" t="str">
        <f t="shared" si="43"/>
        <v>Khác</v>
      </c>
      <c r="AL13" s="113" t="str">
        <f t="shared" si="43"/>
        <v>Khác</v>
      </c>
      <c r="AM13" s="113" t="str">
        <f t="shared" si="43"/>
        <v>Khác</v>
      </c>
      <c r="AN13" s="113" t="str">
        <f t="shared" si="43"/>
        <v>Khác</v>
      </c>
      <c r="AO13" s="113" t="str">
        <f t="shared" si="43"/>
        <v>Khác</v>
      </c>
      <c r="AP13" s="113" t="str">
        <f t="shared" si="43"/>
        <v>Khác</v>
      </c>
      <c r="AQ13" s="113" t="str">
        <f t="shared" si="43"/>
        <v>Khác</v>
      </c>
      <c r="AR13" s="113" t="str">
        <f t="shared" si="43"/>
        <v>Khác</v>
      </c>
      <c r="AS13" s="113" t="str">
        <f t="shared" si="43"/>
        <v>Khác</v>
      </c>
      <c r="AT13" s="113" t="str">
        <f t="shared" si="19"/>
        <v>Khác</v>
      </c>
      <c r="AU13" s="113" t="str">
        <f t="shared" si="20"/>
        <v>Khác</v>
      </c>
      <c r="AV13" s="113" t="str">
        <f t="shared" si="21"/>
        <v>Khác</v>
      </c>
      <c r="AW13" s="113" t="str">
        <f t="shared" si="22"/>
        <v>Khác</v>
      </c>
      <c r="AX13" s="113" t="str">
        <f t="shared" si="23"/>
        <v>Khác</v>
      </c>
      <c r="AY13" s="113" t="str">
        <f t="shared" si="23"/>
        <v>Khác</v>
      </c>
      <c r="AZ13" s="113" t="str">
        <f t="shared" si="24"/>
        <v>Khác</v>
      </c>
      <c r="BA13" s="113" t="str">
        <f t="shared" si="25"/>
        <v>Khác</v>
      </c>
      <c r="BB13" s="113" t="str">
        <f t="shared" si="26"/>
        <v>Khác</v>
      </c>
      <c r="BC13" s="113" t="str">
        <f t="shared" si="27"/>
        <v>Khác</v>
      </c>
      <c r="BD13" s="113" t="str">
        <f t="shared" si="28"/>
        <v>Khác</v>
      </c>
      <c r="BE13" s="113" t="str">
        <f t="shared" si="29"/>
        <v>Khác</v>
      </c>
      <c r="BF13" s="113" t="str">
        <f t="shared" si="30"/>
        <v>Khác</v>
      </c>
      <c r="BG13" s="113" t="str">
        <f t="shared" si="31"/>
        <v>Khác</v>
      </c>
      <c r="BH13" s="113" t="str">
        <f t="shared" si="32"/>
        <v>Khác</v>
      </c>
      <c r="BI13" s="113" t="str">
        <f t="shared" si="33"/>
        <v>Khác</v>
      </c>
      <c r="BJ13" s="113" t="str">
        <f t="shared" si="34"/>
        <v>Khác</v>
      </c>
      <c r="BK13" s="113" t="str">
        <f t="shared" si="35"/>
        <v>Khác</v>
      </c>
      <c r="BL13" s="113" t="str">
        <f t="shared" si="36"/>
        <v>Khác</v>
      </c>
      <c r="BM13" s="113" t="str">
        <f t="shared" si="37"/>
        <v>Khác</v>
      </c>
      <c r="BN13" s="113" t="str">
        <f t="shared" si="38"/>
        <v>Khác</v>
      </c>
      <c r="BO13" s="113" t="str">
        <f t="shared" si="39"/>
        <v>Khác</v>
      </c>
    </row>
    <row r="14" spans="1:67" s="12" customFormat="1" ht="15.75" x14ac:dyDescent="0.25">
      <c r="A14" s="121"/>
      <c r="B14" s="121"/>
      <c r="C14" s="121"/>
      <c r="D14" s="163"/>
      <c r="E14" s="126"/>
      <c r="F14" s="15" t="str">
        <f t="shared" si="0"/>
        <v>-</v>
      </c>
      <c r="G14" s="12" t="e">
        <f>VLOOKUP(VALUE(A14),Time!$A$3:$D$33,2,1)</f>
        <v>#N/A</v>
      </c>
      <c r="H14" s="12" t="str">
        <f t="shared" si="13"/>
        <v/>
      </c>
      <c r="I14" s="120" t="s">
        <v>26</v>
      </c>
      <c r="K14" s="113"/>
      <c r="L14" s="113" t="str">
        <f t="shared" si="1"/>
        <v>Khác</v>
      </c>
      <c r="M14" s="113" t="str">
        <f t="shared" si="2"/>
        <v>Khác</v>
      </c>
      <c r="N14" s="113" t="str">
        <f t="shared" si="3"/>
        <v>Khác</v>
      </c>
      <c r="O14" s="113" t="str">
        <f t="shared" si="4"/>
        <v>Khác</v>
      </c>
      <c r="P14" s="113" t="str">
        <f t="shared" si="5"/>
        <v>Khác</v>
      </c>
      <c r="Q14" s="113" t="str">
        <f t="shared" si="6"/>
        <v>Khác</v>
      </c>
      <c r="R14" s="113" t="str">
        <f t="shared" si="14"/>
        <v>Khác</v>
      </c>
      <c r="S14" s="113" t="str">
        <f t="shared" si="15"/>
        <v>Khác</v>
      </c>
      <c r="T14" s="113" t="str">
        <f t="shared" si="16"/>
        <v>Khác</v>
      </c>
      <c r="U14" s="113" t="str">
        <f t="shared" si="17"/>
        <v>Khác</v>
      </c>
      <c r="V14" s="113" t="str">
        <f t="shared" si="8"/>
        <v>Khác</v>
      </c>
      <c r="W14" s="113" t="str">
        <f t="shared" ref="W14:AS14" si="44">IF(V14="Khác",IF(ISNUMBER(SEARCH(W$7,$D14)),W$6,"Khác"),V14)</f>
        <v>Khác</v>
      </c>
      <c r="X14" s="113" t="str">
        <f t="shared" si="10"/>
        <v>Khác</v>
      </c>
      <c r="Y14" s="113" t="str">
        <f t="shared" si="11"/>
        <v>Khác</v>
      </c>
      <c r="Z14" s="113" t="str">
        <f t="shared" si="44"/>
        <v>Khác</v>
      </c>
      <c r="AA14" s="113" t="str">
        <f t="shared" si="44"/>
        <v>Khác</v>
      </c>
      <c r="AB14" s="113" t="str">
        <f t="shared" si="44"/>
        <v>Khác</v>
      </c>
      <c r="AC14" s="113" t="str">
        <f t="shared" si="44"/>
        <v>Khác</v>
      </c>
      <c r="AD14" s="113" t="str">
        <f t="shared" si="44"/>
        <v>Khác</v>
      </c>
      <c r="AE14" s="113" t="str">
        <f t="shared" si="44"/>
        <v>Khác</v>
      </c>
      <c r="AF14" s="113" t="str">
        <f t="shared" si="44"/>
        <v>Khác</v>
      </c>
      <c r="AG14" s="113" t="str">
        <f t="shared" si="44"/>
        <v>Khác</v>
      </c>
      <c r="AH14" s="113" t="str">
        <f t="shared" si="44"/>
        <v>Khác</v>
      </c>
      <c r="AI14" s="113" t="str">
        <f t="shared" si="44"/>
        <v>Khác</v>
      </c>
      <c r="AJ14" s="113" t="str">
        <f t="shared" si="44"/>
        <v>Khác</v>
      </c>
      <c r="AK14" s="113" t="str">
        <f t="shared" si="44"/>
        <v>Khác</v>
      </c>
      <c r="AL14" s="113" t="str">
        <f t="shared" si="44"/>
        <v>Khác</v>
      </c>
      <c r="AM14" s="113" t="str">
        <f t="shared" si="44"/>
        <v>Khác</v>
      </c>
      <c r="AN14" s="113" t="str">
        <f t="shared" si="44"/>
        <v>Khác</v>
      </c>
      <c r="AO14" s="113" t="str">
        <f t="shared" si="44"/>
        <v>Khác</v>
      </c>
      <c r="AP14" s="113" t="str">
        <f t="shared" si="44"/>
        <v>Khác</v>
      </c>
      <c r="AQ14" s="113" t="str">
        <f t="shared" si="44"/>
        <v>Khác</v>
      </c>
      <c r="AR14" s="113" t="str">
        <f t="shared" si="44"/>
        <v>Khác</v>
      </c>
      <c r="AS14" s="113" t="str">
        <f t="shared" si="44"/>
        <v>Khác</v>
      </c>
      <c r="AT14" s="113" t="str">
        <f t="shared" si="19"/>
        <v>Khác</v>
      </c>
      <c r="AU14" s="113" t="str">
        <f t="shared" si="20"/>
        <v>Khác</v>
      </c>
      <c r="AV14" s="113" t="str">
        <f t="shared" si="21"/>
        <v>Khác</v>
      </c>
      <c r="AW14" s="113" t="str">
        <f t="shared" si="22"/>
        <v>Khác</v>
      </c>
      <c r="AX14" s="113" t="str">
        <f t="shared" si="23"/>
        <v>Khác</v>
      </c>
      <c r="AY14" s="113" t="str">
        <f t="shared" si="23"/>
        <v>Khác</v>
      </c>
      <c r="AZ14" s="113" t="str">
        <f t="shared" si="24"/>
        <v>Khác</v>
      </c>
      <c r="BA14" s="113" t="str">
        <f t="shared" si="25"/>
        <v>Khác</v>
      </c>
      <c r="BB14" s="113" t="str">
        <f t="shared" si="26"/>
        <v>Khác</v>
      </c>
      <c r="BC14" s="113" t="str">
        <f t="shared" si="27"/>
        <v>Khác</v>
      </c>
      <c r="BD14" s="113" t="str">
        <f t="shared" si="28"/>
        <v>Khác</v>
      </c>
      <c r="BE14" s="113" t="str">
        <f t="shared" si="29"/>
        <v>Khác</v>
      </c>
      <c r="BF14" s="113" t="str">
        <f t="shared" si="30"/>
        <v>Khác</v>
      </c>
      <c r="BG14" s="113" t="str">
        <f t="shared" si="31"/>
        <v>Khác</v>
      </c>
      <c r="BH14" s="113" t="str">
        <f t="shared" si="32"/>
        <v>Khác</v>
      </c>
      <c r="BI14" s="113" t="str">
        <f t="shared" si="33"/>
        <v>Khác</v>
      </c>
      <c r="BJ14" s="113" t="str">
        <f t="shared" si="34"/>
        <v>Khác</v>
      </c>
      <c r="BK14" s="113" t="str">
        <f t="shared" si="35"/>
        <v>Khác</v>
      </c>
      <c r="BL14" s="113" t="str">
        <f t="shared" si="36"/>
        <v>Khác</v>
      </c>
      <c r="BM14" s="113" t="str">
        <f t="shared" si="37"/>
        <v>Khác</v>
      </c>
      <c r="BN14" s="113" t="str">
        <f t="shared" si="38"/>
        <v>Khác</v>
      </c>
      <c r="BO14" s="113" t="str">
        <f t="shared" si="39"/>
        <v>Khác</v>
      </c>
    </row>
    <row r="15" spans="1:67" s="12" customFormat="1" x14ac:dyDescent="0.25">
      <c r="A15" s="121"/>
      <c r="B15" s="121"/>
      <c r="C15" s="121"/>
      <c r="D15" s="123"/>
      <c r="E15" s="125"/>
      <c r="F15" s="15" t="str">
        <f t="shared" si="0"/>
        <v>-</v>
      </c>
      <c r="G15" s="12" t="e">
        <f>VLOOKUP(VALUE(A15),Time!$A$3:$D$33,2,1)</f>
        <v>#N/A</v>
      </c>
      <c r="H15" s="12" t="str">
        <f t="shared" si="13"/>
        <v/>
      </c>
      <c r="I15" s="120" t="s">
        <v>116</v>
      </c>
      <c r="K15" s="113"/>
      <c r="L15" s="113" t="str">
        <f t="shared" si="1"/>
        <v>Khác</v>
      </c>
      <c r="M15" s="113" t="str">
        <f t="shared" si="2"/>
        <v>Khác</v>
      </c>
      <c r="N15" s="113" t="str">
        <f t="shared" si="3"/>
        <v>Khác</v>
      </c>
      <c r="O15" s="113" t="str">
        <f t="shared" si="4"/>
        <v>Khác</v>
      </c>
      <c r="P15" s="113" t="str">
        <f t="shared" si="5"/>
        <v>Khác</v>
      </c>
      <c r="Q15" s="113" t="str">
        <f t="shared" si="6"/>
        <v>Khác</v>
      </c>
      <c r="R15" s="113" t="str">
        <f t="shared" si="14"/>
        <v>Khác</v>
      </c>
      <c r="S15" s="113" t="str">
        <f t="shared" si="15"/>
        <v>Khác</v>
      </c>
      <c r="T15" s="113" t="str">
        <f t="shared" si="16"/>
        <v>Khác</v>
      </c>
      <c r="U15" s="113" t="str">
        <f t="shared" si="17"/>
        <v>Khác</v>
      </c>
      <c r="V15" s="113" t="str">
        <f t="shared" si="8"/>
        <v>Khác</v>
      </c>
      <c r="W15" s="113" t="str">
        <f t="shared" ref="W15:AS15" si="45">IF(V15="Khác",IF(ISNUMBER(SEARCH(W$7,$D15)),W$6,"Khác"),V15)</f>
        <v>Khác</v>
      </c>
      <c r="X15" s="113" t="str">
        <f t="shared" si="10"/>
        <v>Khác</v>
      </c>
      <c r="Y15" s="113" t="str">
        <f t="shared" si="11"/>
        <v>Khác</v>
      </c>
      <c r="Z15" s="113" t="str">
        <f t="shared" si="45"/>
        <v>Khác</v>
      </c>
      <c r="AA15" s="113" t="str">
        <f t="shared" si="45"/>
        <v>Khác</v>
      </c>
      <c r="AB15" s="113" t="str">
        <f t="shared" si="45"/>
        <v>Khác</v>
      </c>
      <c r="AC15" s="113" t="str">
        <f t="shared" si="45"/>
        <v>Khác</v>
      </c>
      <c r="AD15" s="113" t="str">
        <f t="shared" si="45"/>
        <v>Khác</v>
      </c>
      <c r="AE15" s="113" t="str">
        <f t="shared" si="45"/>
        <v>Khác</v>
      </c>
      <c r="AF15" s="113" t="str">
        <f t="shared" si="45"/>
        <v>Khác</v>
      </c>
      <c r="AG15" s="113" t="str">
        <f t="shared" si="45"/>
        <v>Khác</v>
      </c>
      <c r="AH15" s="113" t="str">
        <f t="shared" si="45"/>
        <v>Khác</v>
      </c>
      <c r="AI15" s="113" t="str">
        <f t="shared" si="45"/>
        <v>Khác</v>
      </c>
      <c r="AJ15" s="113" t="str">
        <f t="shared" si="45"/>
        <v>Khác</v>
      </c>
      <c r="AK15" s="113" t="str">
        <f t="shared" si="45"/>
        <v>Khác</v>
      </c>
      <c r="AL15" s="113" t="str">
        <f t="shared" si="45"/>
        <v>Khác</v>
      </c>
      <c r="AM15" s="113" t="str">
        <f t="shared" si="45"/>
        <v>Khác</v>
      </c>
      <c r="AN15" s="113" t="str">
        <f t="shared" si="45"/>
        <v>Khác</v>
      </c>
      <c r="AO15" s="113" t="str">
        <f t="shared" si="45"/>
        <v>Khác</v>
      </c>
      <c r="AP15" s="113" t="str">
        <f t="shared" si="45"/>
        <v>Khác</v>
      </c>
      <c r="AQ15" s="113" t="str">
        <f t="shared" si="45"/>
        <v>Khác</v>
      </c>
      <c r="AR15" s="113" t="str">
        <f t="shared" si="45"/>
        <v>Khác</v>
      </c>
      <c r="AS15" s="113" t="str">
        <f t="shared" si="45"/>
        <v>Khác</v>
      </c>
      <c r="AT15" s="113" t="str">
        <f t="shared" si="19"/>
        <v>Khác</v>
      </c>
      <c r="AU15" s="113" t="str">
        <f t="shared" si="20"/>
        <v>Khác</v>
      </c>
      <c r="AV15" s="113" t="str">
        <f t="shared" si="21"/>
        <v>Khác</v>
      </c>
      <c r="AW15" s="113" t="str">
        <f t="shared" si="22"/>
        <v>Khác</v>
      </c>
      <c r="AX15" s="113" t="str">
        <f t="shared" si="23"/>
        <v>Khác</v>
      </c>
      <c r="AY15" s="113" t="str">
        <f t="shared" si="23"/>
        <v>Khác</v>
      </c>
      <c r="AZ15" s="113" t="str">
        <f t="shared" si="24"/>
        <v>Khác</v>
      </c>
      <c r="BA15" s="113" t="str">
        <f t="shared" si="25"/>
        <v>Khác</v>
      </c>
      <c r="BB15" s="113" t="str">
        <f t="shared" si="26"/>
        <v>Khác</v>
      </c>
      <c r="BC15" s="113" t="str">
        <f t="shared" si="27"/>
        <v>Khác</v>
      </c>
      <c r="BD15" s="113" t="str">
        <f t="shared" si="28"/>
        <v>Khác</v>
      </c>
      <c r="BE15" s="113" t="str">
        <f t="shared" si="29"/>
        <v>Khác</v>
      </c>
      <c r="BF15" s="113" t="str">
        <f t="shared" si="30"/>
        <v>Khác</v>
      </c>
      <c r="BG15" s="113" t="str">
        <f t="shared" si="31"/>
        <v>Khác</v>
      </c>
      <c r="BH15" s="113" t="str">
        <f t="shared" si="32"/>
        <v>Khác</v>
      </c>
      <c r="BI15" s="113" t="str">
        <f t="shared" si="33"/>
        <v>Khác</v>
      </c>
      <c r="BJ15" s="113" t="str">
        <f t="shared" si="34"/>
        <v>Khác</v>
      </c>
      <c r="BK15" s="113" t="str">
        <f t="shared" si="35"/>
        <v>Khác</v>
      </c>
      <c r="BL15" s="113" t="str">
        <f t="shared" si="36"/>
        <v>Khác</v>
      </c>
      <c r="BM15" s="113" t="str">
        <f t="shared" si="37"/>
        <v>Khác</v>
      </c>
      <c r="BN15" s="113" t="str">
        <f t="shared" si="38"/>
        <v>Khác</v>
      </c>
      <c r="BO15" s="113" t="str">
        <f t="shared" si="39"/>
        <v>Khác</v>
      </c>
    </row>
    <row r="16" spans="1:67" s="12" customFormat="1" x14ac:dyDescent="0.2">
      <c r="A16" s="122"/>
      <c r="B16" s="122"/>
      <c r="C16" s="122"/>
      <c r="D16" s="162"/>
      <c r="E16" s="126"/>
      <c r="F16" s="15" t="str">
        <f t="shared" si="0"/>
        <v>-</v>
      </c>
      <c r="G16" s="12" t="e">
        <f>VLOOKUP(VALUE(A16),Time!$A$3:$D$33,2,1)</f>
        <v>#N/A</v>
      </c>
      <c r="H16" s="12" t="str">
        <f t="shared" si="13"/>
        <v/>
      </c>
      <c r="I16" s="120" t="s">
        <v>117</v>
      </c>
      <c r="K16" s="113"/>
      <c r="L16" s="113" t="str">
        <f t="shared" si="1"/>
        <v>Khác</v>
      </c>
      <c r="M16" s="113" t="str">
        <f t="shared" si="2"/>
        <v>Khác</v>
      </c>
      <c r="N16" s="113" t="str">
        <f t="shared" si="3"/>
        <v>Khác</v>
      </c>
      <c r="O16" s="113" t="str">
        <f t="shared" si="4"/>
        <v>Khác</v>
      </c>
      <c r="P16" s="113" t="str">
        <f t="shared" si="5"/>
        <v>Khác</v>
      </c>
      <c r="Q16" s="113" t="str">
        <f t="shared" si="6"/>
        <v>Khác</v>
      </c>
      <c r="R16" s="113" t="str">
        <f t="shared" si="14"/>
        <v>Khác</v>
      </c>
      <c r="S16" s="113" t="str">
        <f t="shared" si="15"/>
        <v>Khác</v>
      </c>
      <c r="T16" s="113" t="str">
        <f t="shared" si="16"/>
        <v>Khác</v>
      </c>
      <c r="U16" s="113" t="str">
        <f t="shared" si="17"/>
        <v>Khác</v>
      </c>
      <c r="V16" s="113" t="str">
        <f t="shared" si="8"/>
        <v>Khác</v>
      </c>
      <c r="W16" s="113" t="str">
        <f t="shared" ref="W16:AS16" si="46">IF(V16="Khác",IF(ISNUMBER(SEARCH(W$7,$D16)),W$6,"Khác"),V16)</f>
        <v>Khác</v>
      </c>
      <c r="X16" s="113" t="str">
        <f t="shared" si="10"/>
        <v>Khác</v>
      </c>
      <c r="Y16" s="113" t="str">
        <f t="shared" si="11"/>
        <v>Khác</v>
      </c>
      <c r="Z16" s="113" t="str">
        <f t="shared" si="46"/>
        <v>Khác</v>
      </c>
      <c r="AA16" s="113" t="str">
        <f t="shared" si="46"/>
        <v>Khác</v>
      </c>
      <c r="AB16" s="113" t="str">
        <f t="shared" si="46"/>
        <v>Khác</v>
      </c>
      <c r="AC16" s="113" t="str">
        <f t="shared" si="46"/>
        <v>Khác</v>
      </c>
      <c r="AD16" s="113" t="str">
        <f t="shared" si="46"/>
        <v>Khác</v>
      </c>
      <c r="AE16" s="113" t="str">
        <f t="shared" si="46"/>
        <v>Khác</v>
      </c>
      <c r="AF16" s="113" t="str">
        <f t="shared" si="46"/>
        <v>Khác</v>
      </c>
      <c r="AG16" s="113" t="str">
        <f t="shared" si="46"/>
        <v>Khác</v>
      </c>
      <c r="AH16" s="113" t="str">
        <f t="shared" si="46"/>
        <v>Khác</v>
      </c>
      <c r="AI16" s="113" t="str">
        <f t="shared" si="46"/>
        <v>Khác</v>
      </c>
      <c r="AJ16" s="113" t="str">
        <f t="shared" si="46"/>
        <v>Khác</v>
      </c>
      <c r="AK16" s="113" t="str">
        <f t="shared" si="46"/>
        <v>Khác</v>
      </c>
      <c r="AL16" s="113" t="str">
        <f t="shared" si="46"/>
        <v>Khác</v>
      </c>
      <c r="AM16" s="113" t="str">
        <f t="shared" si="46"/>
        <v>Khác</v>
      </c>
      <c r="AN16" s="113" t="str">
        <f t="shared" si="46"/>
        <v>Khác</v>
      </c>
      <c r="AO16" s="113" t="str">
        <f t="shared" si="46"/>
        <v>Khác</v>
      </c>
      <c r="AP16" s="113" t="str">
        <f t="shared" si="46"/>
        <v>Khác</v>
      </c>
      <c r="AQ16" s="113" t="str">
        <f t="shared" si="46"/>
        <v>Khác</v>
      </c>
      <c r="AR16" s="113" t="str">
        <f t="shared" si="46"/>
        <v>Khác</v>
      </c>
      <c r="AS16" s="113" t="str">
        <f t="shared" si="46"/>
        <v>Khác</v>
      </c>
      <c r="AT16" s="113" t="str">
        <f t="shared" si="19"/>
        <v>Khác</v>
      </c>
      <c r="AU16" s="113" t="str">
        <f t="shared" si="20"/>
        <v>Khác</v>
      </c>
      <c r="AV16" s="113" t="str">
        <f t="shared" si="21"/>
        <v>Khác</v>
      </c>
      <c r="AW16" s="113" t="str">
        <f t="shared" si="22"/>
        <v>Khác</v>
      </c>
      <c r="AX16" s="113" t="str">
        <f t="shared" si="23"/>
        <v>Khác</v>
      </c>
      <c r="AY16" s="113" t="str">
        <f t="shared" si="23"/>
        <v>Khác</v>
      </c>
      <c r="AZ16" s="113" t="str">
        <f t="shared" si="24"/>
        <v>Khác</v>
      </c>
      <c r="BA16" s="113" t="str">
        <f t="shared" si="25"/>
        <v>Khác</v>
      </c>
      <c r="BB16" s="113" t="str">
        <f t="shared" si="26"/>
        <v>Khác</v>
      </c>
      <c r="BC16" s="113" t="str">
        <f t="shared" si="27"/>
        <v>Khác</v>
      </c>
      <c r="BD16" s="113" t="str">
        <f t="shared" si="28"/>
        <v>Khác</v>
      </c>
      <c r="BE16" s="113" t="str">
        <f t="shared" si="29"/>
        <v>Khác</v>
      </c>
      <c r="BF16" s="113" t="str">
        <f t="shared" si="30"/>
        <v>Khác</v>
      </c>
      <c r="BG16" s="113" t="str">
        <f t="shared" si="31"/>
        <v>Khác</v>
      </c>
      <c r="BH16" s="113" t="str">
        <f t="shared" si="32"/>
        <v>Khác</v>
      </c>
      <c r="BI16" s="113" t="str">
        <f t="shared" si="33"/>
        <v>Khác</v>
      </c>
      <c r="BJ16" s="113" t="str">
        <f t="shared" si="34"/>
        <v>Khác</v>
      </c>
      <c r="BK16" s="113" t="str">
        <f t="shared" si="35"/>
        <v>Khác</v>
      </c>
      <c r="BL16" s="113" t="str">
        <f t="shared" si="36"/>
        <v>Khác</v>
      </c>
      <c r="BM16" s="113" t="str">
        <f t="shared" si="37"/>
        <v>Khác</v>
      </c>
      <c r="BN16" s="113" t="str">
        <f t="shared" si="38"/>
        <v>Khác</v>
      </c>
      <c r="BO16" s="113" t="str">
        <f t="shared" si="39"/>
        <v>Khác</v>
      </c>
    </row>
    <row r="17" spans="1:67" s="12" customFormat="1" x14ac:dyDescent="0.25">
      <c r="A17" s="121"/>
      <c r="B17" s="121"/>
      <c r="C17" s="121"/>
      <c r="D17" s="123"/>
      <c r="E17" s="125"/>
      <c r="F17" s="15" t="str">
        <f t="shared" si="0"/>
        <v>-</v>
      </c>
      <c r="G17" s="12" t="e">
        <f>VLOOKUP(VALUE(A17),Time!$A$3:$D$33,2,1)</f>
        <v>#N/A</v>
      </c>
      <c r="H17" s="12" t="str">
        <f t="shared" si="13"/>
        <v/>
      </c>
      <c r="I17" s="120" t="s">
        <v>38</v>
      </c>
      <c r="L17" s="113" t="str">
        <f t="shared" si="1"/>
        <v>Khác</v>
      </c>
      <c r="M17" s="113" t="str">
        <f t="shared" si="2"/>
        <v>Khác</v>
      </c>
      <c r="N17" s="113" t="str">
        <f t="shared" si="3"/>
        <v>Khác</v>
      </c>
      <c r="O17" s="113" t="str">
        <f t="shared" si="4"/>
        <v>Khác</v>
      </c>
      <c r="P17" s="113" t="str">
        <f t="shared" si="5"/>
        <v>Khác</v>
      </c>
      <c r="Q17" s="113" t="str">
        <f t="shared" si="6"/>
        <v>Khác</v>
      </c>
      <c r="R17" s="113" t="str">
        <f t="shared" si="14"/>
        <v>Khác</v>
      </c>
      <c r="S17" s="113" t="str">
        <f t="shared" si="15"/>
        <v>Khác</v>
      </c>
      <c r="T17" s="113" t="str">
        <f t="shared" si="16"/>
        <v>Khác</v>
      </c>
      <c r="U17" s="113" t="str">
        <f t="shared" si="17"/>
        <v>Khác</v>
      </c>
      <c r="V17" s="113" t="str">
        <f t="shared" si="8"/>
        <v>Khác</v>
      </c>
      <c r="W17" s="113" t="str">
        <f t="shared" ref="W17:AS17" si="47">IF(V17="Khác",IF(ISNUMBER(SEARCH(W$7,$D17)),W$6,"Khác"),V17)</f>
        <v>Khác</v>
      </c>
      <c r="X17" s="113" t="str">
        <f t="shared" si="10"/>
        <v>Khác</v>
      </c>
      <c r="Y17" s="113" t="str">
        <f t="shared" si="11"/>
        <v>Khác</v>
      </c>
      <c r="Z17" s="113" t="str">
        <f t="shared" si="47"/>
        <v>Khác</v>
      </c>
      <c r="AA17" s="113" t="str">
        <f t="shared" si="47"/>
        <v>Khác</v>
      </c>
      <c r="AB17" s="113" t="str">
        <f t="shared" si="47"/>
        <v>Khác</v>
      </c>
      <c r="AC17" s="113" t="str">
        <f t="shared" si="47"/>
        <v>Khác</v>
      </c>
      <c r="AD17" s="113" t="str">
        <f t="shared" si="47"/>
        <v>Khác</v>
      </c>
      <c r="AE17" s="113" t="str">
        <f t="shared" si="47"/>
        <v>Khác</v>
      </c>
      <c r="AF17" s="113" t="str">
        <f t="shared" si="47"/>
        <v>Khác</v>
      </c>
      <c r="AG17" s="113" t="str">
        <f t="shared" si="47"/>
        <v>Khác</v>
      </c>
      <c r="AH17" s="113" t="str">
        <f t="shared" si="47"/>
        <v>Khác</v>
      </c>
      <c r="AI17" s="113" t="str">
        <f t="shared" si="47"/>
        <v>Khác</v>
      </c>
      <c r="AJ17" s="113" t="str">
        <f t="shared" si="47"/>
        <v>Khác</v>
      </c>
      <c r="AK17" s="113" t="str">
        <f t="shared" si="47"/>
        <v>Khác</v>
      </c>
      <c r="AL17" s="113" t="str">
        <f t="shared" si="47"/>
        <v>Khác</v>
      </c>
      <c r="AM17" s="113" t="str">
        <f t="shared" si="47"/>
        <v>Khác</v>
      </c>
      <c r="AN17" s="113" t="str">
        <f t="shared" si="47"/>
        <v>Khác</v>
      </c>
      <c r="AO17" s="113" t="str">
        <f t="shared" si="47"/>
        <v>Khác</v>
      </c>
      <c r="AP17" s="113" t="str">
        <f t="shared" si="47"/>
        <v>Khác</v>
      </c>
      <c r="AQ17" s="113" t="str">
        <f t="shared" si="47"/>
        <v>Khác</v>
      </c>
      <c r="AR17" s="113" t="str">
        <f t="shared" si="47"/>
        <v>Khác</v>
      </c>
      <c r="AS17" s="113" t="str">
        <f t="shared" si="47"/>
        <v>Khác</v>
      </c>
      <c r="AT17" s="113" t="str">
        <f t="shared" si="19"/>
        <v>Khác</v>
      </c>
      <c r="AU17" s="113" t="str">
        <f t="shared" si="20"/>
        <v>Khác</v>
      </c>
      <c r="AV17" s="113" t="str">
        <f t="shared" si="21"/>
        <v>Khác</v>
      </c>
      <c r="AW17" s="113" t="str">
        <f t="shared" si="22"/>
        <v>Khác</v>
      </c>
      <c r="AX17" s="113" t="str">
        <f t="shared" si="23"/>
        <v>Khác</v>
      </c>
      <c r="AY17" s="113" t="str">
        <f t="shared" si="23"/>
        <v>Khác</v>
      </c>
      <c r="AZ17" s="113" t="str">
        <f t="shared" si="24"/>
        <v>Khác</v>
      </c>
      <c r="BA17" s="113" t="str">
        <f t="shared" si="25"/>
        <v>Khác</v>
      </c>
      <c r="BB17" s="113" t="str">
        <f t="shared" si="26"/>
        <v>Khác</v>
      </c>
      <c r="BC17" s="113" t="str">
        <f t="shared" si="27"/>
        <v>Khác</v>
      </c>
      <c r="BD17" s="113" t="str">
        <f t="shared" si="28"/>
        <v>Khác</v>
      </c>
      <c r="BE17" s="113" t="str">
        <f t="shared" si="29"/>
        <v>Khác</v>
      </c>
      <c r="BF17" s="113" t="str">
        <f t="shared" si="30"/>
        <v>Khác</v>
      </c>
      <c r="BG17" s="113" t="str">
        <f t="shared" si="31"/>
        <v>Khác</v>
      </c>
      <c r="BH17" s="113" t="str">
        <f t="shared" si="32"/>
        <v>Khác</v>
      </c>
      <c r="BI17" s="113" t="str">
        <f t="shared" si="33"/>
        <v>Khác</v>
      </c>
      <c r="BJ17" s="113" t="str">
        <f t="shared" si="34"/>
        <v>Khác</v>
      </c>
      <c r="BK17" s="113" t="str">
        <f t="shared" si="35"/>
        <v>Khác</v>
      </c>
      <c r="BL17" s="113" t="str">
        <f t="shared" si="36"/>
        <v>Khác</v>
      </c>
      <c r="BM17" s="113" t="str">
        <f t="shared" si="37"/>
        <v>Khác</v>
      </c>
      <c r="BN17" s="113" t="str">
        <f t="shared" si="38"/>
        <v>Khác</v>
      </c>
      <c r="BO17" s="113" t="str">
        <f t="shared" si="39"/>
        <v>Khác</v>
      </c>
    </row>
    <row r="18" spans="1:67" s="12" customFormat="1" ht="17.25" customHeight="1" x14ac:dyDescent="0.25">
      <c r="A18" s="121"/>
      <c r="B18" s="121"/>
      <c r="C18" s="121"/>
      <c r="D18" s="123"/>
      <c r="E18" s="127"/>
      <c r="F18" s="15" t="str">
        <f t="shared" si="0"/>
        <v>-</v>
      </c>
      <c r="G18" s="12" t="e">
        <f>VLOOKUP(VALUE(A18),Time!$A$3:$D$33,2,1)</f>
        <v>#N/A</v>
      </c>
      <c r="H18" s="12" t="str">
        <f t="shared" si="13"/>
        <v/>
      </c>
      <c r="I18" s="120" t="s">
        <v>39</v>
      </c>
      <c r="L18" s="113" t="str">
        <f t="shared" si="1"/>
        <v>Khác</v>
      </c>
      <c r="M18" s="113" t="str">
        <f t="shared" si="2"/>
        <v>Khác</v>
      </c>
      <c r="N18" s="113" t="str">
        <f t="shared" si="3"/>
        <v>Khác</v>
      </c>
      <c r="O18" s="113" t="str">
        <f t="shared" si="4"/>
        <v>Khác</v>
      </c>
      <c r="P18" s="113" t="str">
        <f t="shared" si="5"/>
        <v>Khác</v>
      </c>
      <c r="Q18" s="113" t="str">
        <f t="shared" si="6"/>
        <v>Khác</v>
      </c>
      <c r="R18" s="113" t="str">
        <f t="shared" si="14"/>
        <v>Khác</v>
      </c>
      <c r="S18" s="113" t="str">
        <f t="shared" si="15"/>
        <v>Khác</v>
      </c>
      <c r="T18" s="113" t="str">
        <f t="shared" si="16"/>
        <v>Khác</v>
      </c>
      <c r="U18" s="113" t="str">
        <f t="shared" si="17"/>
        <v>Khác</v>
      </c>
      <c r="V18" s="113" t="str">
        <f t="shared" si="8"/>
        <v>Khác</v>
      </c>
      <c r="W18" s="113" t="str">
        <f t="shared" ref="W18:AS18" si="48">IF(V18="Khác",IF(ISNUMBER(SEARCH(W$7,$D18)),W$6,"Khác"),V18)</f>
        <v>Khác</v>
      </c>
      <c r="X18" s="113" t="str">
        <f t="shared" si="10"/>
        <v>Khác</v>
      </c>
      <c r="Y18" s="113" t="str">
        <f t="shared" si="11"/>
        <v>Khác</v>
      </c>
      <c r="Z18" s="113" t="str">
        <f t="shared" si="48"/>
        <v>Khác</v>
      </c>
      <c r="AA18" s="113" t="str">
        <f t="shared" si="48"/>
        <v>Khác</v>
      </c>
      <c r="AB18" s="113" t="str">
        <f t="shared" si="48"/>
        <v>Khác</v>
      </c>
      <c r="AC18" s="113" t="str">
        <f t="shared" si="48"/>
        <v>Khác</v>
      </c>
      <c r="AD18" s="113" t="str">
        <f t="shared" si="48"/>
        <v>Khác</v>
      </c>
      <c r="AE18" s="113" t="str">
        <f t="shared" si="48"/>
        <v>Khác</v>
      </c>
      <c r="AF18" s="113" t="str">
        <f t="shared" si="48"/>
        <v>Khác</v>
      </c>
      <c r="AG18" s="113" t="str">
        <f t="shared" si="48"/>
        <v>Khác</v>
      </c>
      <c r="AH18" s="113" t="str">
        <f t="shared" si="48"/>
        <v>Khác</v>
      </c>
      <c r="AI18" s="113" t="str">
        <f t="shared" si="48"/>
        <v>Khác</v>
      </c>
      <c r="AJ18" s="113" t="str">
        <f t="shared" si="48"/>
        <v>Khác</v>
      </c>
      <c r="AK18" s="113" t="str">
        <f t="shared" si="48"/>
        <v>Khác</v>
      </c>
      <c r="AL18" s="113" t="str">
        <f t="shared" si="48"/>
        <v>Khác</v>
      </c>
      <c r="AM18" s="113" t="str">
        <f t="shared" si="48"/>
        <v>Khác</v>
      </c>
      <c r="AN18" s="113" t="str">
        <f t="shared" si="48"/>
        <v>Khác</v>
      </c>
      <c r="AO18" s="113" t="str">
        <f t="shared" si="48"/>
        <v>Khác</v>
      </c>
      <c r="AP18" s="113" t="str">
        <f t="shared" si="48"/>
        <v>Khác</v>
      </c>
      <c r="AQ18" s="113" t="str">
        <f t="shared" si="48"/>
        <v>Khác</v>
      </c>
      <c r="AR18" s="113" t="str">
        <f t="shared" si="48"/>
        <v>Khác</v>
      </c>
      <c r="AS18" s="113" t="str">
        <f t="shared" si="48"/>
        <v>Khác</v>
      </c>
      <c r="AT18" s="113" t="str">
        <f t="shared" si="19"/>
        <v>Khác</v>
      </c>
      <c r="AU18" s="113" t="str">
        <f t="shared" si="20"/>
        <v>Khác</v>
      </c>
      <c r="AV18" s="113" t="str">
        <f t="shared" si="21"/>
        <v>Khác</v>
      </c>
      <c r="AW18" s="113" t="str">
        <f t="shared" si="22"/>
        <v>Khác</v>
      </c>
      <c r="AX18" s="113" t="str">
        <f t="shared" si="23"/>
        <v>Khác</v>
      </c>
      <c r="AY18" s="113" t="str">
        <f t="shared" si="23"/>
        <v>Khác</v>
      </c>
      <c r="AZ18" s="113" t="str">
        <f t="shared" si="24"/>
        <v>Khác</v>
      </c>
      <c r="BA18" s="113" t="str">
        <f t="shared" si="25"/>
        <v>Khác</v>
      </c>
      <c r="BB18" s="113" t="str">
        <f t="shared" si="26"/>
        <v>Khác</v>
      </c>
      <c r="BC18" s="113" t="str">
        <f t="shared" si="27"/>
        <v>Khác</v>
      </c>
      <c r="BD18" s="113" t="str">
        <f t="shared" si="28"/>
        <v>Khác</v>
      </c>
      <c r="BE18" s="113" t="str">
        <f t="shared" si="29"/>
        <v>Khác</v>
      </c>
      <c r="BF18" s="113" t="str">
        <f t="shared" si="30"/>
        <v>Khác</v>
      </c>
      <c r="BG18" s="113" t="str">
        <f t="shared" si="31"/>
        <v>Khác</v>
      </c>
      <c r="BH18" s="113" t="str">
        <f t="shared" si="32"/>
        <v>Khác</v>
      </c>
      <c r="BI18" s="113" t="str">
        <f t="shared" si="33"/>
        <v>Khác</v>
      </c>
      <c r="BJ18" s="113" t="str">
        <f t="shared" si="34"/>
        <v>Khác</v>
      </c>
      <c r="BK18" s="113" t="str">
        <f t="shared" si="35"/>
        <v>Khác</v>
      </c>
      <c r="BL18" s="113" t="str">
        <f t="shared" si="36"/>
        <v>Khác</v>
      </c>
      <c r="BM18" s="113" t="str">
        <f t="shared" si="37"/>
        <v>Khác</v>
      </c>
      <c r="BN18" s="113" t="str">
        <f t="shared" si="38"/>
        <v>Khác</v>
      </c>
      <c r="BO18" s="113" t="str">
        <f t="shared" si="39"/>
        <v>Khác</v>
      </c>
    </row>
    <row r="19" spans="1:67" s="12" customFormat="1" x14ac:dyDescent="0.25">
      <c r="A19" s="121"/>
      <c r="B19" s="121"/>
      <c r="C19" s="121"/>
      <c r="D19" s="123"/>
      <c r="E19" s="127"/>
      <c r="F19" s="15" t="str">
        <f t="shared" si="0"/>
        <v>-</v>
      </c>
      <c r="G19" s="12" t="e">
        <f>VLOOKUP(VALUE(A19),Time!$A$3:$D$33,2,1)</f>
        <v>#N/A</v>
      </c>
      <c r="H19" s="12" t="str">
        <f t="shared" si="13"/>
        <v/>
      </c>
      <c r="I19" s="120" t="s">
        <v>24</v>
      </c>
      <c r="L19" s="113" t="str">
        <f t="shared" si="1"/>
        <v>Khác</v>
      </c>
      <c r="M19" s="113" t="str">
        <f t="shared" si="2"/>
        <v>Khác</v>
      </c>
      <c r="N19" s="113" t="str">
        <f t="shared" si="3"/>
        <v>Khác</v>
      </c>
      <c r="O19" s="113" t="str">
        <f t="shared" si="4"/>
        <v>Khác</v>
      </c>
      <c r="P19" s="113" t="str">
        <f t="shared" si="5"/>
        <v>Khác</v>
      </c>
      <c r="Q19" s="113" t="str">
        <f t="shared" si="6"/>
        <v>Khác</v>
      </c>
      <c r="R19" s="113" t="str">
        <f t="shared" si="14"/>
        <v>Khác</v>
      </c>
      <c r="S19" s="113" t="str">
        <f t="shared" si="15"/>
        <v>Khác</v>
      </c>
      <c r="T19" s="113" t="str">
        <f t="shared" si="16"/>
        <v>Khác</v>
      </c>
      <c r="U19" s="113" t="str">
        <f t="shared" si="17"/>
        <v>Khác</v>
      </c>
      <c r="V19" s="113" t="str">
        <f t="shared" si="8"/>
        <v>Khác</v>
      </c>
      <c r="W19" s="113" t="str">
        <f t="shared" ref="W19:AS19" si="49">IF(V19="Khác",IF(ISNUMBER(SEARCH(W$7,$D19)),W$6,"Khác"),V19)</f>
        <v>Khác</v>
      </c>
      <c r="X19" s="113" t="str">
        <f t="shared" si="10"/>
        <v>Khác</v>
      </c>
      <c r="Y19" s="113" t="str">
        <f t="shared" si="11"/>
        <v>Khác</v>
      </c>
      <c r="Z19" s="113" t="str">
        <f t="shared" si="49"/>
        <v>Khác</v>
      </c>
      <c r="AA19" s="113" t="str">
        <f t="shared" si="49"/>
        <v>Khác</v>
      </c>
      <c r="AB19" s="113" t="str">
        <f t="shared" si="49"/>
        <v>Khác</v>
      </c>
      <c r="AC19" s="113" t="str">
        <f t="shared" si="49"/>
        <v>Khác</v>
      </c>
      <c r="AD19" s="113" t="str">
        <f t="shared" si="49"/>
        <v>Khác</v>
      </c>
      <c r="AE19" s="113" t="str">
        <f t="shared" si="49"/>
        <v>Khác</v>
      </c>
      <c r="AF19" s="113" t="str">
        <f t="shared" si="49"/>
        <v>Khác</v>
      </c>
      <c r="AG19" s="113" t="str">
        <f t="shared" si="49"/>
        <v>Khác</v>
      </c>
      <c r="AH19" s="113" t="str">
        <f t="shared" si="49"/>
        <v>Khác</v>
      </c>
      <c r="AI19" s="113" t="str">
        <f t="shared" si="49"/>
        <v>Khác</v>
      </c>
      <c r="AJ19" s="113" t="str">
        <f t="shared" si="49"/>
        <v>Khác</v>
      </c>
      <c r="AK19" s="113" t="str">
        <f t="shared" si="49"/>
        <v>Khác</v>
      </c>
      <c r="AL19" s="113" t="str">
        <f t="shared" si="49"/>
        <v>Khác</v>
      </c>
      <c r="AM19" s="113" t="str">
        <f t="shared" si="49"/>
        <v>Khác</v>
      </c>
      <c r="AN19" s="113" t="str">
        <f t="shared" si="49"/>
        <v>Khác</v>
      </c>
      <c r="AO19" s="113" t="str">
        <f t="shared" si="49"/>
        <v>Khác</v>
      </c>
      <c r="AP19" s="113" t="str">
        <f t="shared" si="49"/>
        <v>Khác</v>
      </c>
      <c r="AQ19" s="113" t="str">
        <f t="shared" si="49"/>
        <v>Khác</v>
      </c>
      <c r="AR19" s="113" t="str">
        <f t="shared" si="49"/>
        <v>Khác</v>
      </c>
      <c r="AS19" s="113" t="str">
        <f t="shared" si="49"/>
        <v>Khác</v>
      </c>
      <c r="AT19" s="113" t="str">
        <f t="shared" si="19"/>
        <v>Khác</v>
      </c>
      <c r="AU19" s="113" t="str">
        <f t="shared" si="20"/>
        <v>Khác</v>
      </c>
      <c r="AV19" s="113" t="str">
        <f t="shared" si="21"/>
        <v>Khác</v>
      </c>
      <c r="AW19" s="113" t="str">
        <f t="shared" si="22"/>
        <v>Khác</v>
      </c>
      <c r="AX19" s="113" t="str">
        <f t="shared" si="23"/>
        <v>Khác</v>
      </c>
      <c r="AY19" s="113" t="str">
        <f t="shared" si="23"/>
        <v>Khác</v>
      </c>
      <c r="AZ19" s="113" t="str">
        <f t="shared" si="24"/>
        <v>Khác</v>
      </c>
      <c r="BA19" s="113" t="str">
        <f t="shared" si="25"/>
        <v>Khác</v>
      </c>
      <c r="BB19" s="113" t="str">
        <f t="shared" si="26"/>
        <v>Khác</v>
      </c>
      <c r="BC19" s="113" t="str">
        <f t="shared" si="27"/>
        <v>Khác</v>
      </c>
      <c r="BD19" s="113" t="str">
        <f t="shared" si="28"/>
        <v>Khác</v>
      </c>
      <c r="BE19" s="113" t="str">
        <f t="shared" si="29"/>
        <v>Khác</v>
      </c>
      <c r="BF19" s="113" t="str">
        <f t="shared" si="30"/>
        <v>Khác</v>
      </c>
      <c r="BG19" s="113" t="str">
        <f t="shared" si="31"/>
        <v>Khác</v>
      </c>
      <c r="BH19" s="113" t="str">
        <f t="shared" si="32"/>
        <v>Khác</v>
      </c>
      <c r="BI19" s="113" t="str">
        <f t="shared" si="33"/>
        <v>Khác</v>
      </c>
      <c r="BJ19" s="113" t="str">
        <f t="shared" si="34"/>
        <v>Khác</v>
      </c>
      <c r="BK19" s="113" t="str">
        <f t="shared" si="35"/>
        <v>Khác</v>
      </c>
      <c r="BL19" s="113" t="str">
        <f t="shared" si="36"/>
        <v>Khác</v>
      </c>
      <c r="BM19" s="113" t="str">
        <f t="shared" si="37"/>
        <v>Khác</v>
      </c>
      <c r="BN19" s="113" t="str">
        <f t="shared" si="38"/>
        <v>Khác</v>
      </c>
      <c r="BO19" s="113" t="str">
        <f t="shared" si="39"/>
        <v>Khác</v>
      </c>
    </row>
    <row r="20" spans="1:67" s="12" customFormat="1" x14ac:dyDescent="0.25">
      <c r="A20" s="121"/>
      <c r="B20" s="121"/>
      <c r="C20" s="121"/>
      <c r="D20" s="123"/>
      <c r="E20" s="127"/>
      <c r="F20" s="15" t="str">
        <f t="shared" si="0"/>
        <v>-</v>
      </c>
      <c r="G20" s="12" t="e">
        <f>VLOOKUP(VALUE(A20),Time!$A$3:$D$33,2,1)</f>
        <v>#N/A</v>
      </c>
      <c r="H20" s="12" t="str">
        <f t="shared" si="13"/>
        <v/>
      </c>
      <c r="I20" s="120" t="s">
        <v>40</v>
      </c>
      <c r="L20" s="113" t="str">
        <f t="shared" si="1"/>
        <v>Khác</v>
      </c>
      <c r="M20" s="113" t="str">
        <f t="shared" si="2"/>
        <v>Khác</v>
      </c>
      <c r="N20" s="113" t="str">
        <f t="shared" si="3"/>
        <v>Khác</v>
      </c>
      <c r="O20" s="113" t="str">
        <f t="shared" si="4"/>
        <v>Khác</v>
      </c>
      <c r="P20" s="113" t="str">
        <f t="shared" si="5"/>
        <v>Khác</v>
      </c>
      <c r="Q20" s="113" t="str">
        <f t="shared" si="6"/>
        <v>Khác</v>
      </c>
      <c r="R20" s="113" t="str">
        <f t="shared" si="14"/>
        <v>Khác</v>
      </c>
      <c r="S20" s="113" t="str">
        <f t="shared" si="15"/>
        <v>Khác</v>
      </c>
      <c r="T20" s="113" t="str">
        <f t="shared" si="16"/>
        <v>Khác</v>
      </c>
      <c r="U20" s="113" t="str">
        <f t="shared" si="17"/>
        <v>Khác</v>
      </c>
      <c r="V20" s="113" t="str">
        <f t="shared" si="8"/>
        <v>Khác</v>
      </c>
      <c r="W20" s="113" t="str">
        <f t="shared" ref="W20:AS20" si="50">IF(V20="Khác",IF(ISNUMBER(SEARCH(W$7,$D20)),W$6,"Khác"),V20)</f>
        <v>Khác</v>
      </c>
      <c r="X20" s="113" t="str">
        <f t="shared" si="10"/>
        <v>Khác</v>
      </c>
      <c r="Y20" s="113" t="str">
        <f t="shared" si="11"/>
        <v>Khác</v>
      </c>
      <c r="Z20" s="113" t="str">
        <f t="shared" si="50"/>
        <v>Khác</v>
      </c>
      <c r="AA20" s="113" t="str">
        <f t="shared" si="50"/>
        <v>Khác</v>
      </c>
      <c r="AB20" s="113" t="str">
        <f t="shared" si="50"/>
        <v>Khác</v>
      </c>
      <c r="AC20" s="113" t="str">
        <f t="shared" si="50"/>
        <v>Khác</v>
      </c>
      <c r="AD20" s="113" t="str">
        <f t="shared" si="50"/>
        <v>Khác</v>
      </c>
      <c r="AE20" s="113" t="str">
        <f t="shared" si="50"/>
        <v>Khác</v>
      </c>
      <c r="AF20" s="113" t="str">
        <f t="shared" si="50"/>
        <v>Khác</v>
      </c>
      <c r="AG20" s="113" t="str">
        <f t="shared" si="50"/>
        <v>Khác</v>
      </c>
      <c r="AH20" s="113" t="str">
        <f t="shared" si="50"/>
        <v>Khác</v>
      </c>
      <c r="AI20" s="113" t="str">
        <f t="shared" si="50"/>
        <v>Khác</v>
      </c>
      <c r="AJ20" s="113" t="str">
        <f t="shared" si="50"/>
        <v>Khác</v>
      </c>
      <c r="AK20" s="113" t="str">
        <f t="shared" si="50"/>
        <v>Khác</v>
      </c>
      <c r="AL20" s="113" t="str">
        <f t="shared" si="50"/>
        <v>Khác</v>
      </c>
      <c r="AM20" s="113" t="str">
        <f t="shared" si="50"/>
        <v>Khác</v>
      </c>
      <c r="AN20" s="113" t="str">
        <f t="shared" si="50"/>
        <v>Khác</v>
      </c>
      <c r="AO20" s="113" t="str">
        <f t="shared" si="50"/>
        <v>Khác</v>
      </c>
      <c r="AP20" s="113" t="str">
        <f t="shared" si="50"/>
        <v>Khác</v>
      </c>
      <c r="AQ20" s="113" t="str">
        <f t="shared" si="50"/>
        <v>Khác</v>
      </c>
      <c r="AR20" s="113" t="str">
        <f t="shared" si="50"/>
        <v>Khác</v>
      </c>
      <c r="AS20" s="113" t="str">
        <f t="shared" si="50"/>
        <v>Khác</v>
      </c>
      <c r="AT20" s="113" t="str">
        <f t="shared" si="19"/>
        <v>Khác</v>
      </c>
      <c r="AU20" s="113" t="str">
        <f t="shared" si="20"/>
        <v>Khác</v>
      </c>
      <c r="AV20" s="113" t="str">
        <f t="shared" si="21"/>
        <v>Khác</v>
      </c>
      <c r="AW20" s="113" t="str">
        <f t="shared" si="22"/>
        <v>Khác</v>
      </c>
      <c r="AX20" s="113" t="str">
        <f t="shared" si="23"/>
        <v>Khác</v>
      </c>
      <c r="AY20" s="113" t="str">
        <f t="shared" si="23"/>
        <v>Khác</v>
      </c>
      <c r="AZ20" s="113" t="str">
        <f t="shared" si="24"/>
        <v>Khác</v>
      </c>
      <c r="BA20" s="113" t="str">
        <f t="shared" si="25"/>
        <v>Khác</v>
      </c>
      <c r="BB20" s="113" t="str">
        <f t="shared" si="26"/>
        <v>Khác</v>
      </c>
      <c r="BC20" s="113" t="str">
        <f t="shared" si="27"/>
        <v>Khác</v>
      </c>
      <c r="BD20" s="113" t="str">
        <f t="shared" si="28"/>
        <v>Khác</v>
      </c>
      <c r="BE20" s="113" t="str">
        <f t="shared" si="29"/>
        <v>Khác</v>
      </c>
      <c r="BF20" s="113" t="str">
        <f t="shared" si="30"/>
        <v>Khác</v>
      </c>
      <c r="BG20" s="113" t="str">
        <f t="shared" si="31"/>
        <v>Khác</v>
      </c>
      <c r="BH20" s="113" t="str">
        <f t="shared" si="32"/>
        <v>Khác</v>
      </c>
      <c r="BI20" s="113" t="str">
        <f t="shared" si="33"/>
        <v>Khác</v>
      </c>
      <c r="BJ20" s="113" t="str">
        <f t="shared" si="34"/>
        <v>Khác</v>
      </c>
      <c r="BK20" s="113" t="str">
        <f t="shared" si="35"/>
        <v>Khác</v>
      </c>
      <c r="BL20" s="113" t="str">
        <f t="shared" si="36"/>
        <v>Khác</v>
      </c>
      <c r="BM20" s="113" t="str">
        <f t="shared" si="37"/>
        <v>Khác</v>
      </c>
      <c r="BN20" s="113" t="str">
        <f t="shared" si="38"/>
        <v>Khác</v>
      </c>
      <c r="BO20" s="113" t="str">
        <f t="shared" si="39"/>
        <v>Khác</v>
      </c>
    </row>
    <row r="21" spans="1:67" s="12" customFormat="1" x14ac:dyDescent="0.25">
      <c r="A21" s="121"/>
      <c r="B21" s="121"/>
      <c r="C21" s="121"/>
      <c r="D21" s="123"/>
      <c r="E21" s="127"/>
      <c r="F21" s="15" t="str">
        <f t="shared" si="0"/>
        <v>-</v>
      </c>
      <c r="G21" s="12" t="e">
        <f>VLOOKUP(VALUE(A21),Time!$A$3:$D$33,2,1)</f>
        <v>#N/A</v>
      </c>
      <c r="H21" s="12" t="str">
        <f t="shared" si="13"/>
        <v/>
      </c>
      <c r="I21" s="120" t="s">
        <v>23</v>
      </c>
      <c r="L21" s="113" t="str">
        <f t="shared" si="1"/>
        <v>Khác</v>
      </c>
      <c r="M21" s="113" t="str">
        <f t="shared" si="2"/>
        <v>Khác</v>
      </c>
      <c r="N21" s="113" t="str">
        <f t="shared" si="3"/>
        <v>Khác</v>
      </c>
      <c r="O21" s="113" t="str">
        <f t="shared" si="4"/>
        <v>Khác</v>
      </c>
      <c r="P21" s="113" t="str">
        <f t="shared" si="5"/>
        <v>Khác</v>
      </c>
      <c r="Q21" s="113" t="str">
        <f t="shared" si="6"/>
        <v>Khác</v>
      </c>
      <c r="R21" s="113" t="str">
        <f t="shared" si="14"/>
        <v>Khác</v>
      </c>
      <c r="S21" s="113" t="str">
        <f t="shared" si="15"/>
        <v>Khác</v>
      </c>
      <c r="T21" s="113" t="str">
        <f t="shared" si="16"/>
        <v>Khác</v>
      </c>
      <c r="U21" s="113" t="str">
        <f t="shared" si="17"/>
        <v>Khác</v>
      </c>
      <c r="V21" s="113" t="str">
        <f t="shared" si="8"/>
        <v>Khác</v>
      </c>
      <c r="W21" s="113" t="str">
        <f t="shared" ref="W21:AS21" si="51">IF(V21="Khác",IF(ISNUMBER(SEARCH(W$7,$D21)),W$6,"Khác"),V21)</f>
        <v>Khác</v>
      </c>
      <c r="X21" s="113" t="str">
        <f t="shared" si="10"/>
        <v>Khác</v>
      </c>
      <c r="Y21" s="113" t="str">
        <f t="shared" si="11"/>
        <v>Khác</v>
      </c>
      <c r="Z21" s="113" t="str">
        <f t="shared" si="51"/>
        <v>Khác</v>
      </c>
      <c r="AA21" s="113" t="str">
        <f t="shared" si="51"/>
        <v>Khác</v>
      </c>
      <c r="AB21" s="113" t="str">
        <f t="shared" si="51"/>
        <v>Khác</v>
      </c>
      <c r="AC21" s="113" t="str">
        <f t="shared" si="51"/>
        <v>Khác</v>
      </c>
      <c r="AD21" s="113" t="str">
        <f t="shared" si="51"/>
        <v>Khác</v>
      </c>
      <c r="AE21" s="113" t="str">
        <f t="shared" si="51"/>
        <v>Khác</v>
      </c>
      <c r="AF21" s="113" t="str">
        <f t="shared" si="51"/>
        <v>Khác</v>
      </c>
      <c r="AG21" s="113" t="str">
        <f t="shared" si="51"/>
        <v>Khác</v>
      </c>
      <c r="AH21" s="113" t="str">
        <f t="shared" si="51"/>
        <v>Khác</v>
      </c>
      <c r="AI21" s="113" t="str">
        <f t="shared" si="51"/>
        <v>Khác</v>
      </c>
      <c r="AJ21" s="113" t="str">
        <f t="shared" si="51"/>
        <v>Khác</v>
      </c>
      <c r="AK21" s="113" t="str">
        <f t="shared" si="51"/>
        <v>Khác</v>
      </c>
      <c r="AL21" s="113" t="str">
        <f t="shared" si="51"/>
        <v>Khác</v>
      </c>
      <c r="AM21" s="113" t="str">
        <f t="shared" si="51"/>
        <v>Khác</v>
      </c>
      <c r="AN21" s="113" t="str">
        <f t="shared" si="51"/>
        <v>Khác</v>
      </c>
      <c r="AO21" s="113" t="str">
        <f t="shared" si="51"/>
        <v>Khác</v>
      </c>
      <c r="AP21" s="113" t="str">
        <f t="shared" si="51"/>
        <v>Khác</v>
      </c>
      <c r="AQ21" s="113" t="str">
        <f t="shared" si="51"/>
        <v>Khác</v>
      </c>
      <c r="AR21" s="113" t="str">
        <f t="shared" si="51"/>
        <v>Khác</v>
      </c>
      <c r="AS21" s="113" t="str">
        <f t="shared" si="51"/>
        <v>Khác</v>
      </c>
      <c r="AT21" s="113" t="str">
        <f t="shared" si="19"/>
        <v>Khác</v>
      </c>
      <c r="AU21" s="113" t="str">
        <f t="shared" si="20"/>
        <v>Khác</v>
      </c>
      <c r="AV21" s="113" t="str">
        <f t="shared" si="21"/>
        <v>Khác</v>
      </c>
      <c r="AW21" s="113" t="str">
        <f t="shared" si="22"/>
        <v>Khác</v>
      </c>
      <c r="AX21" s="113" t="str">
        <f t="shared" si="23"/>
        <v>Khác</v>
      </c>
      <c r="AY21" s="113" t="str">
        <f t="shared" si="23"/>
        <v>Khác</v>
      </c>
      <c r="AZ21" s="113" t="str">
        <f t="shared" si="24"/>
        <v>Khác</v>
      </c>
      <c r="BA21" s="113" t="str">
        <f t="shared" si="25"/>
        <v>Khác</v>
      </c>
      <c r="BB21" s="113" t="str">
        <f t="shared" si="26"/>
        <v>Khác</v>
      </c>
      <c r="BC21" s="113" t="str">
        <f t="shared" si="27"/>
        <v>Khác</v>
      </c>
      <c r="BD21" s="113" t="str">
        <f t="shared" si="28"/>
        <v>Khác</v>
      </c>
      <c r="BE21" s="113" t="str">
        <f t="shared" si="29"/>
        <v>Khác</v>
      </c>
      <c r="BF21" s="113" t="str">
        <f t="shared" si="30"/>
        <v>Khác</v>
      </c>
      <c r="BG21" s="113" t="str">
        <f t="shared" si="31"/>
        <v>Khác</v>
      </c>
      <c r="BH21" s="113" t="str">
        <f t="shared" si="32"/>
        <v>Khác</v>
      </c>
      <c r="BI21" s="113" t="str">
        <f t="shared" si="33"/>
        <v>Khác</v>
      </c>
      <c r="BJ21" s="113" t="str">
        <f t="shared" si="34"/>
        <v>Khác</v>
      </c>
      <c r="BK21" s="113" t="str">
        <f t="shared" si="35"/>
        <v>Khác</v>
      </c>
      <c r="BL21" s="113" t="str">
        <f t="shared" si="36"/>
        <v>Khác</v>
      </c>
      <c r="BM21" s="113" t="str">
        <f t="shared" si="37"/>
        <v>Khác</v>
      </c>
      <c r="BN21" s="113" t="str">
        <f t="shared" si="38"/>
        <v>Khác</v>
      </c>
      <c r="BO21" s="113" t="str">
        <f t="shared" si="39"/>
        <v>Khác</v>
      </c>
    </row>
    <row r="22" spans="1:67" s="12" customFormat="1" x14ac:dyDescent="0.25">
      <c r="A22" s="121"/>
      <c r="B22" s="121"/>
      <c r="C22" s="121"/>
      <c r="D22" s="123"/>
      <c r="E22" s="127"/>
      <c r="F22" s="15" t="str">
        <f t="shared" si="0"/>
        <v>-</v>
      </c>
      <c r="G22" s="12" t="e">
        <f>VLOOKUP(VALUE(A22),Time!$A$3:$D$33,2,1)</f>
        <v>#N/A</v>
      </c>
      <c r="H22" s="12" t="str">
        <f t="shared" si="13"/>
        <v/>
      </c>
      <c r="I22" s="120" t="s">
        <v>41</v>
      </c>
      <c r="L22" s="113" t="str">
        <f t="shared" si="1"/>
        <v>Khác</v>
      </c>
      <c r="M22" s="113" t="str">
        <f t="shared" si="2"/>
        <v>Khác</v>
      </c>
      <c r="N22" s="113" t="str">
        <f t="shared" si="3"/>
        <v>Khác</v>
      </c>
      <c r="O22" s="113" t="str">
        <f t="shared" si="4"/>
        <v>Khác</v>
      </c>
      <c r="P22" s="113" t="str">
        <f t="shared" si="5"/>
        <v>Khác</v>
      </c>
      <c r="Q22" s="113" t="str">
        <f t="shared" si="6"/>
        <v>Khác</v>
      </c>
      <c r="R22" s="113" t="str">
        <f t="shared" si="14"/>
        <v>Khác</v>
      </c>
      <c r="S22" s="113" t="str">
        <f t="shared" si="15"/>
        <v>Khác</v>
      </c>
      <c r="T22" s="113" t="str">
        <f t="shared" si="16"/>
        <v>Khác</v>
      </c>
      <c r="U22" s="113" t="str">
        <f t="shared" si="17"/>
        <v>Khác</v>
      </c>
      <c r="V22" s="113" t="str">
        <f t="shared" si="8"/>
        <v>Khác</v>
      </c>
      <c r="W22" s="113" t="str">
        <f t="shared" ref="W22:AS22" si="52">IF(V22="Khác",IF(ISNUMBER(SEARCH(W$7,$D22)),W$6,"Khác"),V22)</f>
        <v>Khác</v>
      </c>
      <c r="X22" s="113" t="str">
        <f t="shared" si="10"/>
        <v>Khác</v>
      </c>
      <c r="Y22" s="113" t="str">
        <f t="shared" si="11"/>
        <v>Khác</v>
      </c>
      <c r="Z22" s="113" t="str">
        <f t="shared" si="52"/>
        <v>Khác</v>
      </c>
      <c r="AA22" s="113" t="str">
        <f t="shared" si="52"/>
        <v>Khác</v>
      </c>
      <c r="AB22" s="113" t="str">
        <f t="shared" si="52"/>
        <v>Khác</v>
      </c>
      <c r="AC22" s="113" t="str">
        <f t="shared" si="52"/>
        <v>Khác</v>
      </c>
      <c r="AD22" s="113" t="str">
        <f t="shared" si="52"/>
        <v>Khác</v>
      </c>
      <c r="AE22" s="113" t="str">
        <f t="shared" si="52"/>
        <v>Khác</v>
      </c>
      <c r="AF22" s="113" t="str">
        <f t="shared" si="52"/>
        <v>Khác</v>
      </c>
      <c r="AG22" s="113" t="str">
        <f t="shared" si="52"/>
        <v>Khác</v>
      </c>
      <c r="AH22" s="113" t="str">
        <f t="shared" si="52"/>
        <v>Khác</v>
      </c>
      <c r="AI22" s="113" t="str">
        <f t="shared" si="52"/>
        <v>Khác</v>
      </c>
      <c r="AJ22" s="113" t="str">
        <f t="shared" si="52"/>
        <v>Khác</v>
      </c>
      <c r="AK22" s="113" t="str">
        <f t="shared" si="52"/>
        <v>Khác</v>
      </c>
      <c r="AL22" s="113" t="str">
        <f t="shared" si="52"/>
        <v>Khác</v>
      </c>
      <c r="AM22" s="113" t="str">
        <f t="shared" si="52"/>
        <v>Khác</v>
      </c>
      <c r="AN22" s="113" t="str">
        <f t="shared" si="52"/>
        <v>Khác</v>
      </c>
      <c r="AO22" s="113" t="str">
        <f t="shared" si="52"/>
        <v>Khác</v>
      </c>
      <c r="AP22" s="113" t="str">
        <f t="shared" si="52"/>
        <v>Khác</v>
      </c>
      <c r="AQ22" s="113" t="str">
        <f t="shared" si="52"/>
        <v>Khác</v>
      </c>
      <c r="AR22" s="113" t="str">
        <f t="shared" si="52"/>
        <v>Khác</v>
      </c>
      <c r="AS22" s="113" t="str">
        <f t="shared" si="52"/>
        <v>Khác</v>
      </c>
      <c r="AT22" s="113" t="str">
        <f t="shared" si="19"/>
        <v>Khác</v>
      </c>
      <c r="AU22" s="113" t="str">
        <f t="shared" si="20"/>
        <v>Khác</v>
      </c>
      <c r="AV22" s="113" t="str">
        <f t="shared" si="21"/>
        <v>Khác</v>
      </c>
      <c r="AW22" s="113" t="str">
        <f t="shared" si="22"/>
        <v>Khác</v>
      </c>
      <c r="AX22" s="113" t="str">
        <f t="shared" si="23"/>
        <v>Khác</v>
      </c>
      <c r="AY22" s="113" t="str">
        <f t="shared" si="23"/>
        <v>Khác</v>
      </c>
      <c r="AZ22" s="113" t="str">
        <f t="shared" si="24"/>
        <v>Khác</v>
      </c>
      <c r="BA22" s="113" t="str">
        <f t="shared" si="25"/>
        <v>Khác</v>
      </c>
      <c r="BB22" s="113" t="str">
        <f t="shared" si="26"/>
        <v>Khác</v>
      </c>
      <c r="BC22" s="113" t="str">
        <f t="shared" si="27"/>
        <v>Khác</v>
      </c>
      <c r="BD22" s="113" t="str">
        <f t="shared" si="28"/>
        <v>Khác</v>
      </c>
      <c r="BE22" s="113" t="str">
        <f t="shared" si="29"/>
        <v>Khác</v>
      </c>
      <c r="BF22" s="113" t="str">
        <f t="shared" si="30"/>
        <v>Khác</v>
      </c>
      <c r="BG22" s="113" t="str">
        <f t="shared" si="31"/>
        <v>Khác</v>
      </c>
      <c r="BH22" s="113" t="str">
        <f t="shared" si="32"/>
        <v>Khác</v>
      </c>
      <c r="BI22" s="113" t="str">
        <f t="shared" si="33"/>
        <v>Khác</v>
      </c>
      <c r="BJ22" s="113" t="str">
        <f t="shared" si="34"/>
        <v>Khác</v>
      </c>
      <c r="BK22" s="113" t="str">
        <f t="shared" si="35"/>
        <v>Khác</v>
      </c>
      <c r="BL22" s="113" t="str">
        <f t="shared" si="36"/>
        <v>Khác</v>
      </c>
      <c r="BM22" s="113" t="str">
        <f t="shared" si="37"/>
        <v>Khác</v>
      </c>
      <c r="BN22" s="113" t="str">
        <f t="shared" si="38"/>
        <v>Khác</v>
      </c>
      <c r="BO22" s="113" t="str">
        <f t="shared" si="39"/>
        <v>Khác</v>
      </c>
    </row>
    <row r="23" spans="1:67" s="12" customFormat="1" x14ac:dyDescent="0.25">
      <c r="A23" s="121"/>
      <c r="B23" s="121"/>
      <c r="C23" s="121"/>
      <c r="D23" s="124"/>
      <c r="E23" s="125"/>
      <c r="F23" s="15" t="str">
        <f t="shared" si="0"/>
        <v>-</v>
      </c>
      <c r="G23" s="12" t="e">
        <f>VLOOKUP(VALUE(A23),Time!$A$3:$D$33,2,1)</f>
        <v>#N/A</v>
      </c>
      <c r="H23" s="12" t="str">
        <f t="shared" si="13"/>
        <v/>
      </c>
      <c r="I23" s="120" t="s">
        <v>118</v>
      </c>
      <c r="L23" s="113" t="str">
        <f t="shared" si="1"/>
        <v>Khác</v>
      </c>
      <c r="M23" s="113" t="str">
        <f t="shared" si="2"/>
        <v>Khác</v>
      </c>
      <c r="N23" s="113" t="str">
        <f t="shared" si="3"/>
        <v>Khác</v>
      </c>
      <c r="O23" s="113" t="str">
        <f t="shared" si="4"/>
        <v>Khác</v>
      </c>
      <c r="P23" s="113" t="str">
        <f t="shared" si="5"/>
        <v>Khác</v>
      </c>
      <c r="Q23" s="113" t="str">
        <f t="shared" si="6"/>
        <v>Khác</v>
      </c>
      <c r="R23" s="113" t="str">
        <f t="shared" si="14"/>
        <v>Khác</v>
      </c>
      <c r="S23" s="113" t="str">
        <f t="shared" si="15"/>
        <v>Khác</v>
      </c>
      <c r="T23" s="113" t="str">
        <f t="shared" si="16"/>
        <v>Khác</v>
      </c>
      <c r="U23" s="113" t="str">
        <f t="shared" si="17"/>
        <v>Khác</v>
      </c>
      <c r="V23" s="113" t="str">
        <f t="shared" si="8"/>
        <v>Khác</v>
      </c>
      <c r="W23" s="113" t="str">
        <f t="shared" ref="W23:AS23" si="53">IF(V23="Khác",IF(ISNUMBER(SEARCH(W$7,$D23)),W$6,"Khác"),V23)</f>
        <v>Khác</v>
      </c>
      <c r="X23" s="113" t="str">
        <f t="shared" si="10"/>
        <v>Khác</v>
      </c>
      <c r="Y23" s="113" t="str">
        <f t="shared" si="11"/>
        <v>Khác</v>
      </c>
      <c r="Z23" s="113" t="str">
        <f t="shared" si="53"/>
        <v>Khác</v>
      </c>
      <c r="AA23" s="113" t="str">
        <f t="shared" si="53"/>
        <v>Khác</v>
      </c>
      <c r="AB23" s="113" t="str">
        <f t="shared" si="53"/>
        <v>Khác</v>
      </c>
      <c r="AC23" s="113" t="str">
        <f t="shared" si="53"/>
        <v>Khác</v>
      </c>
      <c r="AD23" s="113" t="str">
        <f t="shared" si="53"/>
        <v>Khác</v>
      </c>
      <c r="AE23" s="113" t="str">
        <f t="shared" si="53"/>
        <v>Khác</v>
      </c>
      <c r="AF23" s="113" t="str">
        <f t="shared" si="53"/>
        <v>Khác</v>
      </c>
      <c r="AG23" s="113" t="str">
        <f t="shared" si="53"/>
        <v>Khác</v>
      </c>
      <c r="AH23" s="113" t="str">
        <f t="shared" si="53"/>
        <v>Khác</v>
      </c>
      <c r="AI23" s="113" t="str">
        <f t="shared" si="53"/>
        <v>Khác</v>
      </c>
      <c r="AJ23" s="113" t="str">
        <f t="shared" si="53"/>
        <v>Khác</v>
      </c>
      <c r="AK23" s="113" t="str">
        <f t="shared" si="53"/>
        <v>Khác</v>
      </c>
      <c r="AL23" s="113" t="str">
        <f t="shared" si="53"/>
        <v>Khác</v>
      </c>
      <c r="AM23" s="113" t="str">
        <f t="shared" si="53"/>
        <v>Khác</v>
      </c>
      <c r="AN23" s="113" t="str">
        <f t="shared" si="53"/>
        <v>Khác</v>
      </c>
      <c r="AO23" s="113" t="str">
        <f t="shared" si="53"/>
        <v>Khác</v>
      </c>
      <c r="AP23" s="113" t="str">
        <f t="shared" si="53"/>
        <v>Khác</v>
      </c>
      <c r="AQ23" s="113" t="str">
        <f t="shared" si="53"/>
        <v>Khác</v>
      </c>
      <c r="AR23" s="113" t="str">
        <f t="shared" si="53"/>
        <v>Khác</v>
      </c>
      <c r="AS23" s="113" t="str">
        <f t="shared" si="53"/>
        <v>Khác</v>
      </c>
      <c r="AT23" s="113" t="str">
        <f t="shared" si="19"/>
        <v>Khác</v>
      </c>
      <c r="AU23" s="113" t="str">
        <f t="shared" si="20"/>
        <v>Khác</v>
      </c>
      <c r="AV23" s="113" t="str">
        <f t="shared" si="21"/>
        <v>Khác</v>
      </c>
      <c r="AW23" s="113" t="str">
        <f t="shared" si="22"/>
        <v>Khác</v>
      </c>
      <c r="AX23" s="113" t="str">
        <f t="shared" si="23"/>
        <v>Khác</v>
      </c>
      <c r="AY23" s="113" t="str">
        <f t="shared" si="23"/>
        <v>Khác</v>
      </c>
      <c r="AZ23" s="113" t="str">
        <f t="shared" si="24"/>
        <v>Khác</v>
      </c>
      <c r="BA23" s="113" t="str">
        <f t="shared" si="25"/>
        <v>Khác</v>
      </c>
      <c r="BB23" s="113" t="str">
        <f t="shared" si="26"/>
        <v>Khác</v>
      </c>
      <c r="BC23" s="113" t="str">
        <f t="shared" si="27"/>
        <v>Khác</v>
      </c>
      <c r="BD23" s="113" t="str">
        <f t="shared" si="28"/>
        <v>Khác</v>
      </c>
      <c r="BE23" s="113" t="str">
        <f t="shared" si="29"/>
        <v>Khác</v>
      </c>
      <c r="BF23" s="113" t="str">
        <f t="shared" si="30"/>
        <v>Khác</v>
      </c>
      <c r="BG23" s="113" t="str">
        <f t="shared" si="31"/>
        <v>Khác</v>
      </c>
      <c r="BH23" s="113" t="str">
        <f t="shared" si="32"/>
        <v>Khác</v>
      </c>
      <c r="BI23" s="113" t="str">
        <f t="shared" si="33"/>
        <v>Khác</v>
      </c>
      <c r="BJ23" s="113" t="str">
        <f t="shared" si="34"/>
        <v>Khác</v>
      </c>
      <c r="BK23" s="113" t="str">
        <f t="shared" si="35"/>
        <v>Khác</v>
      </c>
      <c r="BL23" s="113" t="str">
        <f t="shared" si="36"/>
        <v>Khác</v>
      </c>
      <c r="BM23" s="113" t="str">
        <f t="shared" si="37"/>
        <v>Khác</v>
      </c>
      <c r="BN23" s="113" t="str">
        <f t="shared" si="38"/>
        <v>Khác</v>
      </c>
      <c r="BO23" s="113" t="str">
        <f t="shared" si="39"/>
        <v>Khác</v>
      </c>
    </row>
    <row r="24" spans="1:67" s="12" customFormat="1" x14ac:dyDescent="0.25">
      <c r="A24" s="121"/>
      <c r="B24" s="121"/>
      <c r="C24" s="121"/>
      <c r="D24" s="124"/>
      <c r="E24" s="125"/>
      <c r="F24" s="15" t="str">
        <f t="shared" si="0"/>
        <v>-</v>
      </c>
      <c r="G24" s="12" t="e">
        <f>VLOOKUP(VALUE(A24),Time!$A$3:$D$33,2,1)</f>
        <v>#N/A</v>
      </c>
      <c r="H24" s="12" t="str">
        <f t="shared" si="13"/>
        <v/>
      </c>
      <c r="I24" s="120" t="s">
        <v>27</v>
      </c>
      <c r="L24" s="113" t="str">
        <f t="shared" si="1"/>
        <v>Khác</v>
      </c>
      <c r="M24" s="113" t="str">
        <f t="shared" si="2"/>
        <v>Khác</v>
      </c>
      <c r="N24" s="113" t="str">
        <f t="shared" si="3"/>
        <v>Khác</v>
      </c>
      <c r="O24" s="113" t="str">
        <f t="shared" si="4"/>
        <v>Khác</v>
      </c>
      <c r="P24" s="113" t="str">
        <f t="shared" si="5"/>
        <v>Khác</v>
      </c>
      <c r="Q24" s="113" t="str">
        <f t="shared" si="6"/>
        <v>Khác</v>
      </c>
      <c r="R24" s="113" t="str">
        <f t="shared" si="14"/>
        <v>Khác</v>
      </c>
      <c r="S24" s="113" t="str">
        <f t="shared" si="15"/>
        <v>Khác</v>
      </c>
      <c r="T24" s="113" t="str">
        <f t="shared" si="16"/>
        <v>Khác</v>
      </c>
      <c r="U24" s="113" t="str">
        <f t="shared" si="17"/>
        <v>Khác</v>
      </c>
      <c r="V24" s="113" t="str">
        <f t="shared" si="8"/>
        <v>Khác</v>
      </c>
      <c r="W24" s="113" t="str">
        <f t="shared" ref="W24:AS24" si="54">IF(V24="Khác",IF(ISNUMBER(SEARCH(W$7,$D24)),W$6,"Khác"),V24)</f>
        <v>Khác</v>
      </c>
      <c r="X24" s="113" t="str">
        <f t="shared" si="10"/>
        <v>Khác</v>
      </c>
      <c r="Y24" s="113" t="str">
        <f t="shared" si="11"/>
        <v>Khác</v>
      </c>
      <c r="Z24" s="113" t="str">
        <f t="shared" si="54"/>
        <v>Khác</v>
      </c>
      <c r="AA24" s="113" t="str">
        <f t="shared" si="54"/>
        <v>Khác</v>
      </c>
      <c r="AB24" s="113" t="str">
        <f t="shared" si="54"/>
        <v>Khác</v>
      </c>
      <c r="AC24" s="113" t="str">
        <f t="shared" si="54"/>
        <v>Khác</v>
      </c>
      <c r="AD24" s="113" t="str">
        <f t="shared" si="54"/>
        <v>Khác</v>
      </c>
      <c r="AE24" s="113" t="str">
        <f t="shared" si="54"/>
        <v>Khác</v>
      </c>
      <c r="AF24" s="113" t="str">
        <f t="shared" si="54"/>
        <v>Khác</v>
      </c>
      <c r="AG24" s="113" t="str">
        <f t="shared" si="54"/>
        <v>Khác</v>
      </c>
      <c r="AH24" s="113" t="str">
        <f t="shared" si="54"/>
        <v>Khác</v>
      </c>
      <c r="AI24" s="113" t="str">
        <f t="shared" si="54"/>
        <v>Khác</v>
      </c>
      <c r="AJ24" s="113" t="str">
        <f t="shared" si="54"/>
        <v>Khác</v>
      </c>
      <c r="AK24" s="113" t="str">
        <f t="shared" si="54"/>
        <v>Khác</v>
      </c>
      <c r="AL24" s="113" t="str">
        <f t="shared" si="54"/>
        <v>Khác</v>
      </c>
      <c r="AM24" s="113" t="str">
        <f t="shared" si="54"/>
        <v>Khác</v>
      </c>
      <c r="AN24" s="113" t="str">
        <f t="shared" si="54"/>
        <v>Khác</v>
      </c>
      <c r="AO24" s="113" t="str">
        <f t="shared" si="54"/>
        <v>Khác</v>
      </c>
      <c r="AP24" s="113" t="str">
        <f t="shared" si="54"/>
        <v>Khác</v>
      </c>
      <c r="AQ24" s="113" t="str">
        <f t="shared" si="54"/>
        <v>Khác</v>
      </c>
      <c r="AR24" s="113" t="str">
        <f t="shared" si="54"/>
        <v>Khác</v>
      </c>
      <c r="AS24" s="113" t="str">
        <f t="shared" si="54"/>
        <v>Khác</v>
      </c>
      <c r="AT24" s="113" t="str">
        <f t="shared" si="19"/>
        <v>Khác</v>
      </c>
      <c r="AU24" s="113" t="str">
        <f t="shared" si="20"/>
        <v>Khác</v>
      </c>
      <c r="AV24" s="113" t="str">
        <f t="shared" si="21"/>
        <v>Khác</v>
      </c>
      <c r="AW24" s="113" t="str">
        <f t="shared" si="22"/>
        <v>Khác</v>
      </c>
      <c r="AX24" s="113" t="str">
        <f t="shared" si="23"/>
        <v>Khác</v>
      </c>
      <c r="AY24" s="113" t="str">
        <f t="shared" si="23"/>
        <v>Khác</v>
      </c>
      <c r="AZ24" s="113" t="str">
        <f t="shared" si="24"/>
        <v>Khác</v>
      </c>
      <c r="BA24" s="113" t="str">
        <f t="shared" si="25"/>
        <v>Khác</v>
      </c>
      <c r="BB24" s="113" t="str">
        <f t="shared" si="26"/>
        <v>Khác</v>
      </c>
      <c r="BC24" s="113" t="str">
        <f t="shared" si="27"/>
        <v>Khác</v>
      </c>
      <c r="BD24" s="113" t="str">
        <f t="shared" si="28"/>
        <v>Khác</v>
      </c>
      <c r="BE24" s="113" t="str">
        <f t="shared" si="29"/>
        <v>Khác</v>
      </c>
      <c r="BF24" s="113" t="str">
        <f t="shared" si="30"/>
        <v>Khác</v>
      </c>
      <c r="BG24" s="113" t="str">
        <f t="shared" si="31"/>
        <v>Khác</v>
      </c>
      <c r="BH24" s="113" t="str">
        <f t="shared" si="32"/>
        <v>Khác</v>
      </c>
      <c r="BI24" s="113" t="str">
        <f t="shared" si="33"/>
        <v>Khác</v>
      </c>
      <c r="BJ24" s="113" t="str">
        <f t="shared" si="34"/>
        <v>Khác</v>
      </c>
      <c r="BK24" s="113" t="str">
        <f t="shared" si="35"/>
        <v>Khác</v>
      </c>
      <c r="BL24" s="113" t="str">
        <f t="shared" si="36"/>
        <v>Khác</v>
      </c>
      <c r="BM24" s="113" t="str">
        <f t="shared" si="37"/>
        <v>Khác</v>
      </c>
      <c r="BN24" s="113" t="str">
        <f t="shared" si="38"/>
        <v>Khác</v>
      </c>
      <c r="BO24" s="113" t="str">
        <f t="shared" si="39"/>
        <v>Khác</v>
      </c>
    </row>
    <row r="25" spans="1:67" s="12" customFormat="1" x14ac:dyDescent="0.2">
      <c r="A25" s="122"/>
      <c r="B25" s="122"/>
      <c r="C25" s="122"/>
      <c r="D25" s="132"/>
      <c r="E25" s="133"/>
      <c r="F25" s="15" t="str">
        <f t="shared" si="0"/>
        <v>-</v>
      </c>
      <c r="G25" s="12" t="e">
        <f>VLOOKUP(VALUE(A25),Time!$A$3:$D$33,2,1)</f>
        <v>#N/A</v>
      </c>
      <c r="H25" s="12" t="str">
        <f t="shared" si="13"/>
        <v/>
      </c>
      <c r="I25" s="120" t="s">
        <v>42</v>
      </c>
      <c r="L25" s="113" t="str">
        <f t="shared" si="1"/>
        <v>Khác</v>
      </c>
      <c r="M25" s="113" t="str">
        <f t="shared" si="2"/>
        <v>Khác</v>
      </c>
      <c r="N25" s="113" t="str">
        <f t="shared" si="3"/>
        <v>Khác</v>
      </c>
      <c r="O25" s="113" t="str">
        <f t="shared" si="4"/>
        <v>Khác</v>
      </c>
      <c r="P25" s="113" t="str">
        <f t="shared" si="5"/>
        <v>Khác</v>
      </c>
      <c r="Q25" s="113" t="str">
        <f t="shared" si="6"/>
        <v>Khác</v>
      </c>
      <c r="R25" s="113" t="str">
        <f t="shared" si="14"/>
        <v>Khác</v>
      </c>
      <c r="S25" s="113" t="str">
        <f t="shared" si="15"/>
        <v>Khác</v>
      </c>
      <c r="T25" s="113" t="str">
        <f t="shared" si="16"/>
        <v>Khác</v>
      </c>
      <c r="U25" s="113" t="str">
        <f t="shared" si="17"/>
        <v>Khác</v>
      </c>
      <c r="V25" s="113" t="str">
        <f t="shared" si="8"/>
        <v>Khác</v>
      </c>
      <c r="W25" s="113" t="str">
        <f t="shared" ref="W25:AS25" si="55">IF(V25="Khác",IF(ISNUMBER(SEARCH(W$7,$D25)),W$6,"Khác"),V25)</f>
        <v>Khác</v>
      </c>
      <c r="X25" s="113" t="str">
        <f t="shared" si="10"/>
        <v>Khác</v>
      </c>
      <c r="Y25" s="113" t="str">
        <f t="shared" si="11"/>
        <v>Khác</v>
      </c>
      <c r="Z25" s="113" t="str">
        <f t="shared" si="55"/>
        <v>Khác</v>
      </c>
      <c r="AA25" s="113" t="str">
        <f t="shared" si="55"/>
        <v>Khác</v>
      </c>
      <c r="AB25" s="113" t="str">
        <f t="shared" si="55"/>
        <v>Khác</v>
      </c>
      <c r="AC25" s="113" t="str">
        <f t="shared" si="55"/>
        <v>Khác</v>
      </c>
      <c r="AD25" s="113" t="str">
        <f t="shared" si="55"/>
        <v>Khác</v>
      </c>
      <c r="AE25" s="113" t="str">
        <f t="shared" si="55"/>
        <v>Khác</v>
      </c>
      <c r="AF25" s="113" t="str">
        <f t="shared" si="55"/>
        <v>Khác</v>
      </c>
      <c r="AG25" s="113" t="str">
        <f t="shared" si="55"/>
        <v>Khác</v>
      </c>
      <c r="AH25" s="113" t="str">
        <f t="shared" si="55"/>
        <v>Khác</v>
      </c>
      <c r="AI25" s="113" t="str">
        <f t="shared" si="55"/>
        <v>Khác</v>
      </c>
      <c r="AJ25" s="113" t="str">
        <f t="shared" si="55"/>
        <v>Khác</v>
      </c>
      <c r="AK25" s="113" t="str">
        <f t="shared" si="55"/>
        <v>Khác</v>
      </c>
      <c r="AL25" s="113" t="str">
        <f t="shared" si="55"/>
        <v>Khác</v>
      </c>
      <c r="AM25" s="113" t="str">
        <f t="shared" si="55"/>
        <v>Khác</v>
      </c>
      <c r="AN25" s="113" t="str">
        <f t="shared" si="55"/>
        <v>Khác</v>
      </c>
      <c r="AO25" s="113" t="str">
        <f t="shared" si="55"/>
        <v>Khác</v>
      </c>
      <c r="AP25" s="113" t="str">
        <f t="shared" si="55"/>
        <v>Khác</v>
      </c>
      <c r="AQ25" s="113" t="str">
        <f t="shared" si="55"/>
        <v>Khác</v>
      </c>
      <c r="AR25" s="113" t="str">
        <f t="shared" si="55"/>
        <v>Khác</v>
      </c>
      <c r="AS25" s="113" t="str">
        <f t="shared" si="55"/>
        <v>Khác</v>
      </c>
      <c r="AT25" s="113" t="str">
        <f t="shared" si="19"/>
        <v>Khác</v>
      </c>
      <c r="AU25" s="113" t="str">
        <f t="shared" si="20"/>
        <v>Khác</v>
      </c>
      <c r="AV25" s="113" t="str">
        <f t="shared" si="21"/>
        <v>Khác</v>
      </c>
      <c r="AW25" s="113" t="str">
        <f t="shared" si="22"/>
        <v>Khác</v>
      </c>
      <c r="AX25" s="113" t="str">
        <f t="shared" si="23"/>
        <v>Khác</v>
      </c>
      <c r="AY25" s="113" t="str">
        <f t="shared" si="23"/>
        <v>Khác</v>
      </c>
      <c r="AZ25" s="113" t="str">
        <f t="shared" si="24"/>
        <v>Khác</v>
      </c>
      <c r="BA25" s="113" t="str">
        <f t="shared" si="25"/>
        <v>Khác</v>
      </c>
      <c r="BB25" s="113" t="str">
        <f t="shared" si="26"/>
        <v>Khác</v>
      </c>
      <c r="BC25" s="113" t="str">
        <f t="shared" si="27"/>
        <v>Khác</v>
      </c>
      <c r="BD25" s="113" t="str">
        <f t="shared" si="28"/>
        <v>Khác</v>
      </c>
      <c r="BE25" s="113" t="str">
        <f t="shared" si="29"/>
        <v>Khác</v>
      </c>
      <c r="BF25" s="113" t="str">
        <f t="shared" si="30"/>
        <v>Khác</v>
      </c>
      <c r="BG25" s="113" t="str">
        <f t="shared" si="31"/>
        <v>Khác</v>
      </c>
      <c r="BH25" s="113" t="str">
        <f t="shared" si="32"/>
        <v>Khác</v>
      </c>
      <c r="BI25" s="113" t="str">
        <f t="shared" si="33"/>
        <v>Khác</v>
      </c>
      <c r="BJ25" s="113" t="str">
        <f t="shared" si="34"/>
        <v>Khác</v>
      </c>
      <c r="BK25" s="113" t="str">
        <f t="shared" si="35"/>
        <v>Khác</v>
      </c>
      <c r="BL25" s="113" t="str">
        <f t="shared" si="36"/>
        <v>Khác</v>
      </c>
      <c r="BM25" s="113" t="str">
        <f t="shared" si="37"/>
        <v>Khác</v>
      </c>
      <c r="BN25" s="113" t="str">
        <f t="shared" si="38"/>
        <v>Khác</v>
      </c>
      <c r="BO25" s="113" t="str">
        <f t="shared" si="39"/>
        <v>Khác</v>
      </c>
    </row>
    <row r="26" spans="1:67" s="12" customFormat="1" x14ac:dyDescent="0.2">
      <c r="A26" s="122"/>
      <c r="B26" s="122"/>
      <c r="C26" s="122"/>
      <c r="D26" s="132"/>
      <c r="E26" s="133"/>
      <c r="F26" s="15" t="str">
        <f t="shared" si="0"/>
        <v>-</v>
      </c>
      <c r="G26" s="12" t="e">
        <f>VLOOKUP(VALUE(A26),Time!$A$3:$D$33,2,1)</f>
        <v>#N/A</v>
      </c>
      <c r="H26" s="12" t="str">
        <f t="shared" si="13"/>
        <v/>
      </c>
      <c r="I26" s="120" t="s">
        <v>43</v>
      </c>
      <c r="L26" s="113" t="str">
        <f t="shared" si="1"/>
        <v>Khác</v>
      </c>
      <c r="M26" s="113" t="str">
        <f t="shared" si="2"/>
        <v>Khác</v>
      </c>
      <c r="N26" s="113" t="str">
        <f t="shared" si="3"/>
        <v>Khác</v>
      </c>
      <c r="O26" s="113" t="str">
        <f t="shared" si="4"/>
        <v>Khác</v>
      </c>
      <c r="P26" s="113" t="str">
        <f t="shared" si="5"/>
        <v>Khác</v>
      </c>
      <c r="Q26" s="113" t="str">
        <f t="shared" si="6"/>
        <v>Khác</v>
      </c>
      <c r="R26" s="113" t="str">
        <f t="shared" si="14"/>
        <v>Khác</v>
      </c>
      <c r="S26" s="113" t="str">
        <f t="shared" si="15"/>
        <v>Khác</v>
      </c>
      <c r="T26" s="113" t="str">
        <f t="shared" si="16"/>
        <v>Khác</v>
      </c>
      <c r="U26" s="113" t="str">
        <f t="shared" si="17"/>
        <v>Khác</v>
      </c>
      <c r="V26" s="113" t="str">
        <f t="shared" si="8"/>
        <v>Khác</v>
      </c>
      <c r="W26" s="113" t="str">
        <f t="shared" ref="W26:AS26" si="56">IF(V26="Khác",IF(ISNUMBER(SEARCH(W$7,$D26)),W$6,"Khác"),V26)</f>
        <v>Khác</v>
      </c>
      <c r="X26" s="113" t="str">
        <f t="shared" si="10"/>
        <v>Khác</v>
      </c>
      <c r="Y26" s="113" t="str">
        <f t="shared" si="11"/>
        <v>Khác</v>
      </c>
      <c r="Z26" s="113" t="str">
        <f t="shared" si="56"/>
        <v>Khác</v>
      </c>
      <c r="AA26" s="113" t="str">
        <f t="shared" si="56"/>
        <v>Khác</v>
      </c>
      <c r="AB26" s="113" t="str">
        <f t="shared" si="56"/>
        <v>Khác</v>
      </c>
      <c r="AC26" s="113" t="str">
        <f t="shared" si="56"/>
        <v>Khác</v>
      </c>
      <c r="AD26" s="113" t="str">
        <f t="shared" si="56"/>
        <v>Khác</v>
      </c>
      <c r="AE26" s="113" t="str">
        <f t="shared" si="56"/>
        <v>Khác</v>
      </c>
      <c r="AF26" s="113" t="str">
        <f t="shared" si="56"/>
        <v>Khác</v>
      </c>
      <c r="AG26" s="113" t="str">
        <f t="shared" si="56"/>
        <v>Khác</v>
      </c>
      <c r="AH26" s="113" t="str">
        <f t="shared" si="56"/>
        <v>Khác</v>
      </c>
      <c r="AI26" s="113" t="str">
        <f t="shared" si="56"/>
        <v>Khác</v>
      </c>
      <c r="AJ26" s="113" t="str">
        <f t="shared" si="56"/>
        <v>Khác</v>
      </c>
      <c r="AK26" s="113" t="str">
        <f t="shared" si="56"/>
        <v>Khác</v>
      </c>
      <c r="AL26" s="113" t="str">
        <f t="shared" si="56"/>
        <v>Khác</v>
      </c>
      <c r="AM26" s="113" t="str">
        <f t="shared" si="56"/>
        <v>Khác</v>
      </c>
      <c r="AN26" s="113" t="str">
        <f t="shared" si="56"/>
        <v>Khác</v>
      </c>
      <c r="AO26" s="113" t="str">
        <f t="shared" si="56"/>
        <v>Khác</v>
      </c>
      <c r="AP26" s="113" t="str">
        <f t="shared" si="56"/>
        <v>Khác</v>
      </c>
      <c r="AQ26" s="113" t="str">
        <f t="shared" si="56"/>
        <v>Khác</v>
      </c>
      <c r="AR26" s="113" t="str">
        <f t="shared" si="56"/>
        <v>Khác</v>
      </c>
      <c r="AS26" s="113" t="str">
        <f t="shared" si="56"/>
        <v>Khác</v>
      </c>
      <c r="AT26" s="113" t="str">
        <f t="shared" si="19"/>
        <v>Khác</v>
      </c>
      <c r="AU26" s="113" t="str">
        <f t="shared" si="20"/>
        <v>Khác</v>
      </c>
      <c r="AV26" s="113" t="str">
        <f t="shared" si="21"/>
        <v>Khác</v>
      </c>
      <c r="AW26" s="113" t="str">
        <f t="shared" si="22"/>
        <v>Khác</v>
      </c>
      <c r="AX26" s="113" t="str">
        <f t="shared" si="23"/>
        <v>Khác</v>
      </c>
      <c r="AY26" s="113" t="str">
        <f t="shared" si="23"/>
        <v>Khác</v>
      </c>
      <c r="AZ26" s="113" t="str">
        <f t="shared" si="24"/>
        <v>Khác</v>
      </c>
      <c r="BA26" s="113" t="str">
        <f t="shared" si="25"/>
        <v>Khác</v>
      </c>
      <c r="BB26" s="113" t="str">
        <f t="shared" si="26"/>
        <v>Khác</v>
      </c>
      <c r="BC26" s="113" t="str">
        <f t="shared" si="27"/>
        <v>Khác</v>
      </c>
      <c r="BD26" s="113" t="str">
        <f t="shared" si="28"/>
        <v>Khác</v>
      </c>
      <c r="BE26" s="113" t="str">
        <f t="shared" si="29"/>
        <v>Khác</v>
      </c>
      <c r="BF26" s="113" t="str">
        <f t="shared" si="30"/>
        <v>Khác</v>
      </c>
      <c r="BG26" s="113" t="str">
        <f t="shared" si="31"/>
        <v>Khác</v>
      </c>
      <c r="BH26" s="113" t="str">
        <f t="shared" si="32"/>
        <v>Khác</v>
      </c>
      <c r="BI26" s="113" t="str">
        <f t="shared" si="33"/>
        <v>Khác</v>
      </c>
      <c r="BJ26" s="113" t="str">
        <f t="shared" si="34"/>
        <v>Khác</v>
      </c>
      <c r="BK26" s="113" t="str">
        <f t="shared" si="35"/>
        <v>Khác</v>
      </c>
      <c r="BL26" s="113" t="str">
        <f t="shared" si="36"/>
        <v>Khác</v>
      </c>
      <c r="BM26" s="113" t="str">
        <f t="shared" si="37"/>
        <v>Khác</v>
      </c>
      <c r="BN26" s="113" t="str">
        <f t="shared" si="38"/>
        <v>Khác</v>
      </c>
      <c r="BO26" s="113" t="str">
        <f t="shared" si="39"/>
        <v>Khác</v>
      </c>
    </row>
    <row r="27" spans="1:67" s="12" customFormat="1" x14ac:dyDescent="0.25">
      <c r="A27" s="122"/>
      <c r="B27" s="122"/>
      <c r="C27" s="121"/>
      <c r="D27" s="124"/>
      <c r="E27" s="125"/>
      <c r="F27" s="15" t="str">
        <f t="shared" si="0"/>
        <v>-</v>
      </c>
      <c r="G27" s="12" t="e">
        <f>VLOOKUP(VALUE(A27),Time!$A$3:$D$33,2,1)</f>
        <v>#N/A</v>
      </c>
      <c r="H27" s="12" t="str">
        <f t="shared" si="13"/>
        <v/>
      </c>
      <c r="I27" s="120" t="s">
        <v>29</v>
      </c>
      <c r="L27" s="113" t="str">
        <f t="shared" si="1"/>
        <v>Khác</v>
      </c>
      <c r="M27" s="113" t="str">
        <f t="shared" si="2"/>
        <v>Khác</v>
      </c>
      <c r="N27" s="113" t="str">
        <f t="shared" si="3"/>
        <v>Khác</v>
      </c>
      <c r="O27" s="113" t="str">
        <f t="shared" si="4"/>
        <v>Khác</v>
      </c>
      <c r="P27" s="113" t="str">
        <f t="shared" si="5"/>
        <v>Khác</v>
      </c>
      <c r="Q27" s="113" t="str">
        <f t="shared" si="6"/>
        <v>Khác</v>
      </c>
      <c r="R27" s="113" t="str">
        <f t="shared" si="14"/>
        <v>Khác</v>
      </c>
      <c r="S27" s="113" t="str">
        <f t="shared" si="15"/>
        <v>Khác</v>
      </c>
      <c r="T27" s="113" t="str">
        <f t="shared" si="16"/>
        <v>Khác</v>
      </c>
      <c r="U27" s="113" t="str">
        <f t="shared" si="17"/>
        <v>Khác</v>
      </c>
      <c r="V27" s="113" t="str">
        <f t="shared" si="8"/>
        <v>Khác</v>
      </c>
      <c r="W27" s="113" t="str">
        <f t="shared" ref="W27:AS27" si="57">IF(V27="Khác",IF(ISNUMBER(SEARCH(W$7,$D27)),W$6,"Khác"),V27)</f>
        <v>Khác</v>
      </c>
      <c r="X27" s="113" t="str">
        <f t="shared" si="10"/>
        <v>Khác</v>
      </c>
      <c r="Y27" s="113" t="str">
        <f t="shared" si="11"/>
        <v>Khác</v>
      </c>
      <c r="Z27" s="113" t="str">
        <f t="shared" si="57"/>
        <v>Khác</v>
      </c>
      <c r="AA27" s="113" t="str">
        <f t="shared" si="57"/>
        <v>Khác</v>
      </c>
      <c r="AB27" s="113" t="str">
        <f t="shared" si="57"/>
        <v>Khác</v>
      </c>
      <c r="AC27" s="113" t="str">
        <f t="shared" si="57"/>
        <v>Khác</v>
      </c>
      <c r="AD27" s="113" t="str">
        <f t="shared" si="57"/>
        <v>Khác</v>
      </c>
      <c r="AE27" s="113" t="str">
        <f t="shared" si="57"/>
        <v>Khác</v>
      </c>
      <c r="AF27" s="113" t="str">
        <f t="shared" si="57"/>
        <v>Khác</v>
      </c>
      <c r="AG27" s="113" t="str">
        <f t="shared" si="57"/>
        <v>Khác</v>
      </c>
      <c r="AH27" s="113" t="str">
        <f t="shared" si="57"/>
        <v>Khác</v>
      </c>
      <c r="AI27" s="113" t="str">
        <f t="shared" si="57"/>
        <v>Khác</v>
      </c>
      <c r="AJ27" s="113" t="str">
        <f t="shared" si="57"/>
        <v>Khác</v>
      </c>
      <c r="AK27" s="113" t="str">
        <f t="shared" si="57"/>
        <v>Khác</v>
      </c>
      <c r="AL27" s="113" t="str">
        <f t="shared" si="57"/>
        <v>Khác</v>
      </c>
      <c r="AM27" s="113" t="str">
        <f t="shared" si="57"/>
        <v>Khác</v>
      </c>
      <c r="AN27" s="113" t="str">
        <f t="shared" si="57"/>
        <v>Khác</v>
      </c>
      <c r="AO27" s="113" t="str">
        <f t="shared" si="57"/>
        <v>Khác</v>
      </c>
      <c r="AP27" s="113" t="str">
        <f t="shared" si="57"/>
        <v>Khác</v>
      </c>
      <c r="AQ27" s="113" t="str">
        <f t="shared" si="57"/>
        <v>Khác</v>
      </c>
      <c r="AR27" s="113" t="str">
        <f t="shared" si="57"/>
        <v>Khác</v>
      </c>
      <c r="AS27" s="113" t="str">
        <f t="shared" si="57"/>
        <v>Khác</v>
      </c>
      <c r="AT27" s="113" t="str">
        <f t="shared" si="19"/>
        <v>Khác</v>
      </c>
      <c r="AU27" s="113" t="str">
        <f t="shared" si="20"/>
        <v>Khác</v>
      </c>
      <c r="AV27" s="113" t="str">
        <f t="shared" si="21"/>
        <v>Khác</v>
      </c>
      <c r="AW27" s="113" t="str">
        <f t="shared" si="22"/>
        <v>Khác</v>
      </c>
      <c r="AX27" s="113" t="str">
        <f t="shared" si="23"/>
        <v>Khác</v>
      </c>
      <c r="AY27" s="113" t="str">
        <f t="shared" si="23"/>
        <v>Khác</v>
      </c>
      <c r="AZ27" s="113" t="str">
        <f t="shared" si="24"/>
        <v>Khác</v>
      </c>
      <c r="BA27" s="113" t="str">
        <f t="shared" si="25"/>
        <v>Khác</v>
      </c>
      <c r="BB27" s="113" t="str">
        <f t="shared" si="26"/>
        <v>Khác</v>
      </c>
      <c r="BC27" s="113" t="str">
        <f t="shared" si="27"/>
        <v>Khác</v>
      </c>
      <c r="BD27" s="113" t="str">
        <f t="shared" si="28"/>
        <v>Khác</v>
      </c>
      <c r="BE27" s="113" t="str">
        <f t="shared" si="29"/>
        <v>Khác</v>
      </c>
      <c r="BF27" s="113" t="str">
        <f t="shared" si="30"/>
        <v>Khác</v>
      </c>
      <c r="BG27" s="113" t="str">
        <f t="shared" si="31"/>
        <v>Khác</v>
      </c>
      <c r="BH27" s="113" t="str">
        <f t="shared" si="32"/>
        <v>Khác</v>
      </c>
      <c r="BI27" s="113" t="str">
        <f t="shared" si="33"/>
        <v>Khác</v>
      </c>
      <c r="BJ27" s="113" t="str">
        <f t="shared" si="34"/>
        <v>Khác</v>
      </c>
      <c r="BK27" s="113" t="str">
        <f t="shared" si="35"/>
        <v>Khác</v>
      </c>
      <c r="BL27" s="113" t="str">
        <f t="shared" si="36"/>
        <v>Khác</v>
      </c>
      <c r="BM27" s="113" t="str">
        <f t="shared" si="37"/>
        <v>Khác</v>
      </c>
      <c r="BN27" s="113" t="str">
        <f t="shared" si="38"/>
        <v>Khác</v>
      </c>
      <c r="BO27" s="113" t="str">
        <f t="shared" si="39"/>
        <v>Khác</v>
      </c>
    </row>
    <row r="28" spans="1:67" s="12" customFormat="1" x14ac:dyDescent="0.25">
      <c r="A28" s="122"/>
      <c r="B28" s="122"/>
      <c r="C28" s="121"/>
      <c r="D28" s="124"/>
      <c r="E28" s="125"/>
      <c r="F28" s="15" t="str">
        <f t="shared" si="0"/>
        <v>-</v>
      </c>
      <c r="G28" s="12" t="e">
        <f>VLOOKUP(VALUE(A28),Time!$A$3:$D$33,2,1)</f>
        <v>#N/A</v>
      </c>
      <c r="H28" s="12" t="str">
        <f t="shared" si="13"/>
        <v/>
      </c>
      <c r="I28" s="120" t="s">
        <v>28</v>
      </c>
      <c r="L28" s="113" t="str">
        <f t="shared" si="1"/>
        <v>Khác</v>
      </c>
      <c r="M28" s="113" t="str">
        <f t="shared" si="2"/>
        <v>Khác</v>
      </c>
      <c r="N28" s="113" t="str">
        <f t="shared" si="3"/>
        <v>Khác</v>
      </c>
      <c r="O28" s="113" t="str">
        <f t="shared" si="4"/>
        <v>Khác</v>
      </c>
      <c r="P28" s="113" t="str">
        <f t="shared" si="5"/>
        <v>Khác</v>
      </c>
      <c r="Q28" s="113" t="str">
        <f t="shared" si="6"/>
        <v>Khác</v>
      </c>
      <c r="R28" s="113" t="str">
        <f t="shared" si="14"/>
        <v>Khác</v>
      </c>
      <c r="S28" s="113" t="str">
        <f t="shared" si="15"/>
        <v>Khác</v>
      </c>
      <c r="T28" s="113" t="str">
        <f t="shared" si="16"/>
        <v>Khác</v>
      </c>
      <c r="U28" s="113" t="str">
        <f t="shared" si="17"/>
        <v>Khác</v>
      </c>
      <c r="V28" s="113" t="str">
        <f t="shared" si="8"/>
        <v>Khác</v>
      </c>
      <c r="W28" s="113" t="str">
        <f t="shared" ref="W28:AS28" si="58">IF(V28="Khác",IF(ISNUMBER(SEARCH(W$7,$D28)),W$6,"Khác"),V28)</f>
        <v>Khác</v>
      </c>
      <c r="X28" s="113" t="str">
        <f t="shared" si="10"/>
        <v>Khác</v>
      </c>
      <c r="Y28" s="113" t="str">
        <f t="shared" si="11"/>
        <v>Khác</v>
      </c>
      <c r="Z28" s="113" t="str">
        <f t="shared" si="58"/>
        <v>Khác</v>
      </c>
      <c r="AA28" s="113" t="str">
        <f t="shared" si="58"/>
        <v>Khác</v>
      </c>
      <c r="AB28" s="113" t="str">
        <f t="shared" si="58"/>
        <v>Khác</v>
      </c>
      <c r="AC28" s="113" t="str">
        <f t="shared" si="58"/>
        <v>Khác</v>
      </c>
      <c r="AD28" s="113" t="str">
        <f t="shared" si="58"/>
        <v>Khác</v>
      </c>
      <c r="AE28" s="113" t="str">
        <f t="shared" si="58"/>
        <v>Khác</v>
      </c>
      <c r="AF28" s="113" t="str">
        <f t="shared" si="58"/>
        <v>Khác</v>
      </c>
      <c r="AG28" s="113" t="str">
        <f t="shared" si="58"/>
        <v>Khác</v>
      </c>
      <c r="AH28" s="113" t="str">
        <f t="shared" si="58"/>
        <v>Khác</v>
      </c>
      <c r="AI28" s="113" t="str">
        <f t="shared" si="58"/>
        <v>Khác</v>
      </c>
      <c r="AJ28" s="113" t="str">
        <f t="shared" si="58"/>
        <v>Khác</v>
      </c>
      <c r="AK28" s="113" t="str">
        <f t="shared" si="58"/>
        <v>Khác</v>
      </c>
      <c r="AL28" s="113" t="str">
        <f t="shared" si="58"/>
        <v>Khác</v>
      </c>
      <c r="AM28" s="113" t="str">
        <f t="shared" si="58"/>
        <v>Khác</v>
      </c>
      <c r="AN28" s="113" t="str">
        <f t="shared" si="58"/>
        <v>Khác</v>
      </c>
      <c r="AO28" s="113" t="str">
        <f t="shared" si="58"/>
        <v>Khác</v>
      </c>
      <c r="AP28" s="113" t="str">
        <f t="shared" si="58"/>
        <v>Khác</v>
      </c>
      <c r="AQ28" s="113" t="str">
        <f t="shared" si="58"/>
        <v>Khác</v>
      </c>
      <c r="AR28" s="113" t="str">
        <f t="shared" si="58"/>
        <v>Khác</v>
      </c>
      <c r="AS28" s="113" t="str">
        <f t="shared" si="58"/>
        <v>Khác</v>
      </c>
      <c r="AT28" s="113" t="str">
        <f t="shared" si="19"/>
        <v>Khác</v>
      </c>
      <c r="AU28" s="113" t="str">
        <f t="shared" si="20"/>
        <v>Khác</v>
      </c>
      <c r="AV28" s="113" t="str">
        <f t="shared" si="21"/>
        <v>Khác</v>
      </c>
      <c r="AW28" s="113" t="str">
        <f t="shared" si="22"/>
        <v>Khác</v>
      </c>
      <c r="AX28" s="113" t="str">
        <f t="shared" si="23"/>
        <v>Khác</v>
      </c>
      <c r="AY28" s="113" t="str">
        <f t="shared" si="23"/>
        <v>Khác</v>
      </c>
      <c r="AZ28" s="113" t="str">
        <f t="shared" si="24"/>
        <v>Khác</v>
      </c>
      <c r="BA28" s="113" t="str">
        <f t="shared" si="25"/>
        <v>Khác</v>
      </c>
      <c r="BB28" s="113" t="str">
        <f t="shared" si="26"/>
        <v>Khác</v>
      </c>
      <c r="BC28" s="113" t="str">
        <f t="shared" si="27"/>
        <v>Khác</v>
      </c>
      <c r="BD28" s="113" t="str">
        <f t="shared" si="28"/>
        <v>Khác</v>
      </c>
      <c r="BE28" s="113" t="str">
        <f t="shared" si="29"/>
        <v>Khác</v>
      </c>
      <c r="BF28" s="113" t="str">
        <f t="shared" si="30"/>
        <v>Khác</v>
      </c>
      <c r="BG28" s="113" t="str">
        <f t="shared" si="31"/>
        <v>Khác</v>
      </c>
      <c r="BH28" s="113" t="str">
        <f t="shared" si="32"/>
        <v>Khác</v>
      </c>
      <c r="BI28" s="113" t="str">
        <f t="shared" si="33"/>
        <v>Khác</v>
      </c>
      <c r="BJ28" s="113" t="str">
        <f t="shared" si="34"/>
        <v>Khác</v>
      </c>
      <c r="BK28" s="113" t="str">
        <f t="shared" si="35"/>
        <v>Khác</v>
      </c>
      <c r="BL28" s="113" t="str">
        <f t="shared" si="36"/>
        <v>Khác</v>
      </c>
      <c r="BM28" s="113" t="str">
        <f t="shared" si="37"/>
        <v>Khác</v>
      </c>
      <c r="BN28" s="113" t="str">
        <f t="shared" si="38"/>
        <v>Khác</v>
      </c>
      <c r="BO28" s="113" t="str">
        <f t="shared" si="39"/>
        <v>Khác</v>
      </c>
    </row>
    <row r="29" spans="1:67" s="12" customFormat="1" x14ac:dyDescent="0.25">
      <c r="A29" s="122"/>
      <c r="B29" s="122"/>
      <c r="C29" s="121"/>
      <c r="D29" s="124"/>
      <c r="E29" s="125"/>
      <c r="F29" s="15" t="str">
        <f t="shared" si="0"/>
        <v>-</v>
      </c>
      <c r="G29" s="12" t="e">
        <f>VLOOKUP(VALUE(A29),Time!$A$3:$D$33,2,1)</f>
        <v>#N/A</v>
      </c>
      <c r="H29" s="12" t="str">
        <f t="shared" si="13"/>
        <v/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5"/>
        <v>Khác</v>
      </c>
      <c r="Q29" s="113" t="str">
        <f t="shared" si="6"/>
        <v>Khác</v>
      </c>
      <c r="R29" s="113" t="str">
        <f t="shared" si="14"/>
        <v>Khác</v>
      </c>
      <c r="S29" s="113" t="str">
        <f t="shared" si="15"/>
        <v>Khác</v>
      </c>
      <c r="T29" s="113" t="str">
        <f t="shared" si="16"/>
        <v>Khác</v>
      </c>
      <c r="U29" s="113" t="str">
        <f t="shared" si="17"/>
        <v>Khác</v>
      </c>
      <c r="V29" s="113" t="str">
        <f>IF(U29="Khác",IF(ISNUMBER(SEARCH(V$7,$D29)),V$6,"Khác"),U29)</f>
        <v>Khác</v>
      </c>
      <c r="W29" s="113" t="str">
        <f t="shared" ref="W29:AS29" si="59">IF(V29="Khác",IF(ISNUMBER(SEARCH(W$7,$D29)),W$6,"Khác"),V29)</f>
        <v>Khác</v>
      </c>
      <c r="X29" s="113" t="str">
        <f t="shared" si="10"/>
        <v>Khác</v>
      </c>
      <c r="Y29" s="113" t="str">
        <f t="shared" si="11"/>
        <v>Khác</v>
      </c>
      <c r="Z29" s="113" t="str">
        <f t="shared" si="59"/>
        <v>Khác</v>
      </c>
      <c r="AA29" s="113" t="str">
        <f t="shared" si="59"/>
        <v>Khác</v>
      </c>
      <c r="AB29" s="113" t="str">
        <f t="shared" si="59"/>
        <v>Khác</v>
      </c>
      <c r="AC29" s="113" t="str">
        <f t="shared" si="59"/>
        <v>Khác</v>
      </c>
      <c r="AD29" s="113" t="str">
        <f t="shared" si="59"/>
        <v>Khác</v>
      </c>
      <c r="AE29" s="113" t="str">
        <f t="shared" si="59"/>
        <v>Khác</v>
      </c>
      <c r="AF29" s="113" t="str">
        <f t="shared" si="59"/>
        <v>Khác</v>
      </c>
      <c r="AG29" s="113" t="str">
        <f t="shared" si="59"/>
        <v>Khác</v>
      </c>
      <c r="AH29" s="113" t="str">
        <f t="shared" si="59"/>
        <v>Khác</v>
      </c>
      <c r="AI29" s="113" t="str">
        <f t="shared" si="59"/>
        <v>Khác</v>
      </c>
      <c r="AJ29" s="113" t="str">
        <f t="shared" si="59"/>
        <v>Khác</v>
      </c>
      <c r="AK29" s="113" t="str">
        <f t="shared" si="59"/>
        <v>Khác</v>
      </c>
      <c r="AL29" s="113" t="str">
        <f t="shared" si="59"/>
        <v>Khác</v>
      </c>
      <c r="AM29" s="113" t="str">
        <f t="shared" si="59"/>
        <v>Khác</v>
      </c>
      <c r="AN29" s="113" t="str">
        <f t="shared" si="59"/>
        <v>Khác</v>
      </c>
      <c r="AO29" s="113" t="str">
        <f t="shared" si="59"/>
        <v>Khác</v>
      </c>
      <c r="AP29" s="113" t="str">
        <f t="shared" si="59"/>
        <v>Khác</v>
      </c>
      <c r="AQ29" s="113" t="str">
        <f t="shared" si="59"/>
        <v>Khác</v>
      </c>
      <c r="AR29" s="113" t="str">
        <f t="shared" si="59"/>
        <v>Khác</v>
      </c>
      <c r="AS29" s="113" t="str">
        <f t="shared" si="59"/>
        <v>Khác</v>
      </c>
      <c r="AT29" s="113" t="str">
        <f t="shared" si="19"/>
        <v>Khác</v>
      </c>
      <c r="AU29" s="113" t="str">
        <f t="shared" si="20"/>
        <v>Khác</v>
      </c>
      <c r="AV29" s="113" t="str">
        <f t="shared" si="21"/>
        <v>Khác</v>
      </c>
      <c r="AW29" s="113" t="str">
        <f t="shared" si="22"/>
        <v>Khác</v>
      </c>
      <c r="AX29" s="113" t="str">
        <f t="shared" si="23"/>
        <v>Khác</v>
      </c>
      <c r="AY29" s="113" t="str">
        <f t="shared" si="23"/>
        <v>Khác</v>
      </c>
      <c r="AZ29" s="113" t="str">
        <f t="shared" si="24"/>
        <v>Khác</v>
      </c>
      <c r="BA29" s="113" t="str">
        <f t="shared" si="25"/>
        <v>Khác</v>
      </c>
      <c r="BB29" s="113" t="str">
        <f t="shared" si="26"/>
        <v>Khác</v>
      </c>
      <c r="BC29" s="113" t="str">
        <f t="shared" si="27"/>
        <v>Khác</v>
      </c>
      <c r="BD29" s="113" t="str">
        <f t="shared" si="28"/>
        <v>Khác</v>
      </c>
      <c r="BE29" s="113" t="str">
        <f t="shared" si="29"/>
        <v>Khác</v>
      </c>
      <c r="BF29" s="113" t="str">
        <f t="shared" si="30"/>
        <v>Khác</v>
      </c>
      <c r="BG29" s="113" t="str">
        <f t="shared" si="31"/>
        <v>Khác</v>
      </c>
      <c r="BH29" s="113" t="str">
        <f t="shared" si="32"/>
        <v>Khác</v>
      </c>
      <c r="BI29" s="113" t="str">
        <f t="shared" si="33"/>
        <v>Khác</v>
      </c>
      <c r="BJ29" s="113" t="str">
        <f t="shared" si="34"/>
        <v>Khác</v>
      </c>
      <c r="BK29" s="113" t="str">
        <f t="shared" si="35"/>
        <v>Khác</v>
      </c>
      <c r="BL29" s="113" t="str">
        <f t="shared" si="36"/>
        <v>Khác</v>
      </c>
      <c r="BM29" s="113" t="str">
        <f t="shared" si="37"/>
        <v>Khác</v>
      </c>
      <c r="BN29" s="113" t="str">
        <f t="shared" si="38"/>
        <v>Khác</v>
      </c>
      <c r="BO29" s="113" t="str">
        <f t="shared" si="39"/>
        <v>Khác</v>
      </c>
    </row>
    <row r="30" spans="1:67" s="12" customFormat="1" x14ac:dyDescent="0.25">
      <c r="A30" s="122"/>
      <c r="B30" s="122"/>
      <c r="C30" s="121"/>
      <c r="D30" s="124"/>
      <c r="E30" s="125"/>
      <c r="F30" s="15" t="str">
        <f t="shared" si="0"/>
        <v>-</v>
      </c>
      <c r="G30" s="12" t="e">
        <f>VLOOKUP(VALUE(A30),Time!$A$3:$D$33,2,1)</f>
        <v>#N/A</v>
      </c>
      <c r="H30" s="12" t="str">
        <f t="shared" si="13"/>
        <v/>
      </c>
      <c r="I30" s="15" t="s">
        <v>138</v>
      </c>
      <c r="L30" s="113" t="str">
        <f t="shared" ref="L30:L93" si="60">IF(ISNUMBER(SEARCH(L$7,$D30)),L$6,"Khác")</f>
        <v>Khác</v>
      </c>
      <c r="M30" s="113" t="str">
        <f t="shared" ref="M30:M93" si="61">IF(L30="Khác",IF(ISNUMBER(SEARCH(M$7,$D30)),M$6,"Khác"),L30)</f>
        <v>Khác</v>
      </c>
      <c r="N30" s="113" t="str">
        <f t="shared" ref="N30:N93" si="62">IF(M30="Khác",IF(ISNUMBER(SEARCH(N$7,$D30)),N$6,"Khác"),M30)</f>
        <v>Khác</v>
      </c>
      <c r="O30" s="113" t="str">
        <f t="shared" ref="O30:O93" si="63">IF(N30="Khác",IF(ISNUMBER(SEARCH(O$7,$D30)),O$6,"Khác"),N30)</f>
        <v>Khác</v>
      </c>
      <c r="P30" s="113" t="str">
        <f t="shared" si="5"/>
        <v>Khác</v>
      </c>
      <c r="Q30" s="113" t="str">
        <f t="shared" si="6"/>
        <v>Khác</v>
      </c>
      <c r="R30" s="113" t="str">
        <f t="shared" si="14"/>
        <v>Khác</v>
      </c>
      <c r="S30" s="113" t="str">
        <f t="shared" si="15"/>
        <v>Khác</v>
      </c>
      <c r="T30" s="113" t="str">
        <f t="shared" si="16"/>
        <v>Khác</v>
      </c>
      <c r="U30" s="113" t="str">
        <f t="shared" si="17"/>
        <v>Khác</v>
      </c>
      <c r="V30" s="113" t="str">
        <f t="shared" ref="V30:V93" si="64">IF(U30="Khác",IF(ISNUMBER(SEARCH(V$7,$D30)),V$6,"Khác"),U30)</f>
        <v>Khác</v>
      </c>
      <c r="W30" s="113" t="str">
        <f t="shared" ref="W30:AS30" si="65">IF(V30="Khác",IF(ISNUMBER(SEARCH(W$7,$D30)),W$6,"Khác"),V30)</f>
        <v>Khác</v>
      </c>
      <c r="X30" s="113" t="str">
        <f t="shared" si="10"/>
        <v>Khác</v>
      </c>
      <c r="Y30" s="113" t="str">
        <f t="shared" si="11"/>
        <v>Khác</v>
      </c>
      <c r="Z30" s="113" t="str">
        <f t="shared" si="65"/>
        <v>Khác</v>
      </c>
      <c r="AA30" s="113" t="str">
        <f t="shared" si="65"/>
        <v>Khác</v>
      </c>
      <c r="AB30" s="113" t="str">
        <f t="shared" si="65"/>
        <v>Khác</v>
      </c>
      <c r="AC30" s="113" t="str">
        <f t="shared" si="65"/>
        <v>Khác</v>
      </c>
      <c r="AD30" s="113" t="str">
        <f t="shared" si="65"/>
        <v>Khác</v>
      </c>
      <c r="AE30" s="113" t="str">
        <f t="shared" si="65"/>
        <v>Khác</v>
      </c>
      <c r="AF30" s="113" t="str">
        <f t="shared" si="65"/>
        <v>Khác</v>
      </c>
      <c r="AG30" s="113" t="str">
        <f t="shared" si="65"/>
        <v>Khác</v>
      </c>
      <c r="AH30" s="113" t="str">
        <f t="shared" si="65"/>
        <v>Khác</v>
      </c>
      <c r="AI30" s="113" t="str">
        <f t="shared" si="65"/>
        <v>Khác</v>
      </c>
      <c r="AJ30" s="113" t="str">
        <f t="shared" si="65"/>
        <v>Khác</v>
      </c>
      <c r="AK30" s="113" t="str">
        <f t="shared" si="65"/>
        <v>Khác</v>
      </c>
      <c r="AL30" s="113" t="str">
        <f t="shared" si="65"/>
        <v>Khác</v>
      </c>
      <c r="AM30" s="113" t="str">
        <f t="shared" si="65"/>
        <v>Khác</v>
      </c>
      <c r="AN30" s="113" t="str">
        <f t="shared" si="65"/>
        <v>Khác</v>
      </c>
      <c r="AO30" s="113" t="str">
        <f t="shared" si="65"/>
        <v>Khác</v>
      </c>
      <c r="AP30" s="113" t="str">
        <f t="shared" si="65"/>
        <v>Khác</v>
      </c>
      <c r="AQ30" s="113" t="str">
        <f t="shared" si="65"/>
        <v>Khác</v>
      </c>
      <c r="AR30" s="113" t="str">
        <f t="shared" si="65"/>
        <v>Khác</v>
      </c>
      <c r="AS30" s="113" t="str">
        <f t="shared" si="65"/>
        <v>Khác</v>
      </c>
      <c r="AT30" s="113" t="str">
        <f t="shared" si="19"/>
        <v>Khác</v>
      </c>
      <c r="AU30" s="113" t="str">
        <f t="shared" si="20"/>
        <v>Khác</v>
      </c>
      <c r="AV30" s="113" t="str">
        <f t="shared" si="21"/>
        <v>Khác</v>
      </c>
      <c r="AW30" s="113" t="str">
        <f t="shared" si="22"/>
        <v>Khác</v>
      </c>
      <c r="AX30" s="113" t="str">
        <f t="shared" si="23"/>
        <v>Khác</v>
      </c>
      <c r="AY30" s="113" t="str">
        <f t="shared" si="23"/>
        <v>Khác</v>
      </c>
      <c r="AZ30" s="113" t="str">
        <f t="shared" si="24"/>
        <v>Khác</v>
      </c>
      <c r="BA30" s="113" t="str">
        <f t="shared" si="25"/>
        <v>Khác</v>
      </c>
      <c r="BB30" s="113" t="str">
        <f t="shared" si="26"/>
        <v>Khác</v>
      </c>
      <c r="BC30" s="113" t="str">
        <f t="shared" si="27"/>
        <v>Khác</v>
      </c>
      <c r="BD30" s="113" t="str">
        <f t="shared" si="28"/>
        <v>Khác</v>
      </c>
      <c r="BE30" s="113" t="str">
        <f t="shared" si="29"/>
        <v>Khác</v>
      </c>
      <c r="BF30" s="113" t="str">
        <f t="shared" si="30"/>
        <v>Khác</v>
      </c>
      <c r="BG30" s="113" t="str">
        <f t="shared" si="31"/>
        <v>Khác</v>
      </c>
      <c r="BH30" s="113" t="str">
        <f t="shared" si="32"/>
        <v>Khác</v>
      </c>
      <c r="BI30" s="113" t="str">
        <f t="shared" si="33"/>
        <v>Khác</v>
      </c>
      <c r="BJ30" s="113" t="str">
        <f t="shared" si="34"/>
        <v>Khác</v>
      </c>
      <c r="BK30" s="113" t="str">
        <f t="shared" si="35"/>
        <v>Khác</v>
      </c>
      <c r="BL30" s="113" t="str">
        <f t="shared" si="36"/>
        <v>Khác</v>
      </c>
      <c r="BM30" s="113" t="str">
        <f t="shared" si="37"/>
        <v>Khác</v>
      </c>
      <c r="BN30" s="113" t="str">
        <f t="shared" si="38"/>
        <v>Khác</v>
      </c>
      <c r="BO30" s="113" t="str">
        <f t="shared" si="39"/>
        <v>Khác</v>
      </c>
    </row>
    <row r="31" spans="1:67" s="12" customFormat="1" x14ac:dyDescent="0.25">
      <c r="A31" s="122"/>
      <c r="B31" s="122"/>
      <c r="C31" s="121"/>
      <c r="D31" s="155"/>
      <c r="E31" s="125"/>
      <c r="F31" s="15" t="str">
        <f t="shared" si="0"/>
        <v>-</v>
      </c>
      <c r="G31" s="12" t="e">
        <f>VLOOKUP(VALUE(A31),Time!$A$3:$D$33,2,1)</f>
        <v>#N/A</v>
      </c>
      <c r="H31" s="12" t="str">
        <f t="shared" si="13"/>
        <v/>
      </c>
      <c r="I31" s="15" t="s">
        <v>150</v>
      </c>
      <c r="L31" s="113" t="str">
        <f t="shared" si="60"/>
        <v>Khác</v>
      </c>
      <c r="M31" s="113" t="str">
        <f t="shared" si="61"/>
        <v>Khác</v>
      </c>
      <c r="N31" s="113" t="str">
        <f t="shared" si="62"/>
        <v>Khác</v>
      </c>
      <c r="O31" s="113" t="str">
        <f t="shared" si="63"/>
        <v>Khác</v>
      </c>
      <c r="P31" s="113" t="str">
        <f t="shared" si="5"/>
        <v>Khác</v>
      </c>
      <c r="Q31" s="113" t="str">
        <f t="shared" si="6"/>
        <v>Khác</v>
      </c>
      <c r="R31" s="113" t="str">
        <f t="shared" si="14"/>
        <v>Khác</v>
      </c>
      <c r="S31" s="113" t="str">
        <f t="shared" si="15"/>
        <v>Khác</v>
      </c>
      <c r="T31" s="113" t="str">
        <f t="shared" si="16"/>
        <v>Khác</v>
      </c>
      <c r="U31" s="113" t="str">
        <f t="shared" si="17"/>
        <v>Khác</v>
      </c>
      <c r="V31" s="113" t="str">
        <f t="shared" si="64"/>
        <v>Khác</v>
      </c>
      <c r="W31" s="113" t="str">
        <f t="shared" ref="W31:AS31" si="66">IF(V31="Khác",IF(ISNUMBER(SEARCH(W$7,$D31)),W$6,"Khác"),V31)</f>
        <v>Khác</v>
      </c>
      <c r="X31" s="113" t="str">
        <f t="shared" si="10"/>
        <v>Khác</v>
      </c>
      <c r="Y31" s="113" t="str">
        <f t="shared" si="11"/>
        <v>Khác</v>
      </c>
      <c r="Z31" s="113" t="str">
        <f t="shared" si="66"/>
        <v>Khác</v>
      </c>
      <c r="AA31" s="113" t="str">
        <f t="shared" si="66"/>
        <v>Khác</v>
      </c>
      <c r="AB31" s="113" t="str">
        <f t="shared" si="66"/>
        <v>Khác</v>
      </c>
      <c r="AC31" s="113" t="str">
        <f t="shared" si="66"/>
        <v>Khác</v>
      </c>
      <c r="AD31" s="113" t="str">
        <f t="shared" si="66"/>
        <v>Khác</v>
      </c>
      <c r="AE31" s="113" t="str">
        <f t="shared" si="66"/>
        <v>Khác</v>
      </c>
      <c r="AF31" s="113" t="str">
        <f t="shared" si="66"/>
        <v>Khác</v>
      </c>
      <c r="AG31" s="113" t="str">
        <f t="shared" si="66"/>
        <v>Khác</v>
      </c>
      <c r="AH31" s="113" t="str">
        <f t="shared" si="66"/>
        <v>Khác</v>
      </c>
      <c r="AI31" s="113" t="str">
        <f t="shared" si="66"/>
        <v>Khác</v>
      </c>
      <c r="AJ31" s="113" t="str">
        <f t="shared" si="66"/>
        <v>Khác</v>
      </c>
      <c r="AK31" s="113" t="str">
        <f t="shared" si="66"/>
        <v>Khác</v>
      </c>
      <c r="AL31" s="113" t="str">
        <f t="shared" si="66"/>
        <v>Khác</v>
      </c>
      <c r="AM31" s="113" t="str">
        <f t="shared" si="66"/>
        <v>Khác</v>
      </c>
      <c r="AN31" s="113" t="str">
        <f t="shared" si="66"/>
        <v>Khác</v>
      </c>
      <c r="AO31" s="113" t="str">
        <f t="shared" si="66"/>
        <v>Khác</v>
      </c>
      <c r="AP31" s="113" t="str">
        <f t="shared" si="66"/>
        <v>Khác</v>
      </c>
      <c r="AQ31" s="113" t="str">
        <f t="shared" si="66"/>
        <v>Khác</v>
      </c>
      <c r="AR31" s="113" t="str">
        <f t="shared" si="66"/>
        <v>Khác</v>
      </c>
      <c r="AS31" s="113" t="str">
        <f t="shared" si="66"/>
        <v>Khác</v>
      </c>
      <c r="AT31" s="113" t="str">
        <f t="shared" si="19"/>
        <v>Khác</v>
      </c>
      <c r="AU31" s="113" t="str">
        <f t="shared" si="20"/>
        <v>Khác</v>
      </c>
      <c r="AV31" s="113" t="str">
        <f t="shared" si="21"/>
        <v>Khác</v>
      </c>
      <c r="AW31" s="113" t="str">
        <f t="shared" si="22"/>
        <v>Khác</v>
      </c>
      <c r="AX31" s="113" t="str">
        <f t="shared" si="23"/>
        <v>Khác</v>
      </c>
      <c r="AY31" s="113" t="str">
        <f t="shared" si="23"/>
        <v>Khác</v>
      </c>
      <c r="AZ31" s="113" t="str">
        <f t="shared" si="24"/>
        <v>Khác</v>
      </c>
      <c r="BA31" s="113" t="str">
        <f t="shared" si="25"/>
        <v>Khác</v>
      </c>
      <c r="BB31" s="113" t="str">
        <f t="shared" si="26"/>
        <v>Khác</v>
      </c>
      <c r="BC31" s="113" t="str">
        <f t="shared" si="27"/>
        <v>Khác</v>
      </c>
      <c r="BD31" s="113" t="str">
        <f t="shared" si="28"/>
        <v>Khác</v>
      </c>
      <c r="BE31" s="113" t="str">
        <f t="shared" si="29"/>
        <v>Khác</v>
      </c>
      <c r="BF31" s="113" t="str">
        <f t="shared" si="30"/>
        <v>Khác</v>
      </c>
      <c r="BG31" s="113" t="str">
        <f t="shared" si="31"/>
        <v>Khác</v>
      </c>
      <c r="BH31" s="113" t="str">
        <f t="shared" si="32"/>
        <v>Khác</v>
      </c>
      <c r="BI31" s="113" t="str">
        <f t="shared" si="33"/>
        <v>Khác</v>
      </c>
      <c r="BJ31" s="113" t="str">
        <f t="shared" si="34"/>
        <v>Khác</v>
      </c>
      <c r="BK31" s="113" t="str">
        <f t="shared" si="35"/>
        <v>Khác</v>
      </c>
      <c r="BL31" s="113" t="str">
        <f t="shared" si="36"/>
        <v>Khác</v>
      </c>
      <c r="BM31" s="113" t="str">
        <f t="shared" si="37"/>
        <v>Khác</v>
      </c>
      <c r="BN31" s="113" t="str">
        <f t="shared" si="38"/>
        <v>Khác</v>
      </c>
      <c r="BO31" s="113" t="str">
        <f t="shared" si="39"/>
        <v>Khác</v>
      </c>
    </row>
    <row r="32" spans="1:67" s="12" customFormat="1" x14ac:dyDescent="0.25">
      <c r="A32" s="121"/>
      <c r="B32" s="121"/>
      <c r="C32" s="121"/>
      <c r="D32" s="164"/>
      <c r="E32" s="125"/>
      <c r="F32" s="15" t="str">
        <f t="shared" si="0"/>
        <v>-</v>
      </c>
      <c r="G32" s="12" t="e">
        <f>VLOOKUP(VALUE(A32),Time!$A$3:$D$33,2,1)</f>
        <v>#N/A</v>
      </c>
      <c r="H32" s="12" t="str">
        <f t="shared" si="13"/>
        <v/>
      </c>
      <c r="I32" s="15" t="s">
        <v>149</v>
      </c>
      <c r="L32" s="113" t="str">
        <f t="shared" si="60"/>
        <v>Khác</v>
      </c>
      <c r="M32" s="113" t="str">
        <f t="shared" si="61"/>
        <v>Khác</v>
      </c>
      <c r="N32" s="113" t="str">
        <f t="shared" si="62"/>
        <v>Khác</v>
      </c>
      <c r="O32" s="113" t="str">
        <f t="shared" si="63"/>
        <v>Khác</v>
      </c>
      <c r="P32" s="113" t="str">
        <f t="shared" si="5"/>
        <v>Khác</v>
      </c>
      <c r="Q32" s="113" t="str">
        <f t="shared" si="6"/>
        <v>Khác</v>
      </c>
      <c r="R32" s="113" t="str">
        <f t="shared" si="14"/>
        <v>Khác</v>
      </c>
      <c r="S32" s="113" t="str">
        <f t="shared" si="15"/>
        <v>Khác</v>
      </c>
      <c r="T32" s="113" t="str">
        <f t="shared" si="16"/>
        <v>Khác</v>
      </c>
      <c r="U32" s="113" t="str">
        <f t="shared" si="17"/>
        <v>Khác</v>
      </c>
      <c r="V32" s="113" t="str">
        <f t="shared" si="64"/>
        <v>Khác</v>
      </c>
      <c r="W32" s="113" t="str">
        <f t="shared" ref="W32:AS32" si="67">IF(V32="Khác",IF(ISNUMBER(SEARCH(W$7,$D32)),W$6,"Khác"),V32)</f>
        <v>Khác</v>
      </c>
      <c r="X32" s="113" t="str">
        <f t="shared" si="10"/>
        <v>Khác</v>
      </c>
      <c r="Y32" s="113" t="str">
        <f t="shared" si="11"/>
        <v>Khác</v>
      </c>
      <c r="Z32" s="113" t="str">
        <f t="shared" si="67"/>
        <v>Khác</v>
      </c>
      <c r="AA32" s="113" t="str">
        <f t="shared" si="67"/>
        <v>Khác</v>
      </c>
      <c r="AB32" s="113" t="str">
        <f t="shared" si="67"/>
        <v>Khác</v>
      </c>
      <c r="AC32" s="113" t="str">
        <f t="shared" si="67"/>
        <v>Khác</v>
      </c>
      <c r="AD32" s="113" t="str">
        <f t="shared" si="67"/>
        <v>Khác</v>
      </c>
      <c r="AE32" s="113" t="str">
        <f t="shared" si="67"/>
        <v>Khác</v>
      </c>
      <c r="AF32" s="113" t="str">
        <f t="shared" si="67"/>
        <v>Khác</v>
      </c>
      <c r="AG32" s="113" t="str">
        <f t="shared" si="67"/>
        <v>Khác</v>
      </c>
      <c r="AH32" s="113" t="str">
        <f t="shared" si="67"/>
        <v>Khác</v>
      </c>
      <c r="AI32" s="113" t="str">
        <f t="shared" si="67"/>
        <v>Khác</v>
      </c>
      <c r="AJ32" s="113" t="str">
        <f t="shared" si="67"/>
        <v>Khác</v>
      </c>
      <c r="AK32" s="113" t="str">
        <f t="shared" si="67"/>
        <v>Khác</v>
      </c>
      <c r="AL32" s="113" t="str">
        <f t="shared" si="67"/>
        <v>Khác</v>
      </c>
      <c r="AM32" s="113" t="str">
        <f t="shared" si="67"/>
        <v>Khác</v>
      </c>
      <c r="AN32" s="113" t="str">
        <f t="shared" si="67"/>
        <v>Khác</v>
      </c>
      <c r="AO32" s="113" t="str">
        <f t="shared" si="67"/>
        <v>Khác</v>
      </c>
      <c r="AP32" s="113" t="str">
        <f t="shared" si="67"/>
        <v>Khác</v>
      </c>
      <c r="AQ32" s="113" t="str">
        <f t="shared" si="67"/>
        <v>Khác</v>
      </c>
      <c r="AR32" s="113" t="str">
        <f t="shared" si="67"/>
        <v>Khác</v>
      </c>
      <c r="AS32" s="113" t="str">
        <f t="shared" si="67"/>
        <v>Khác</v>
      </c>
      <c r="AT32" s="113" t="str">
        <f t="shared" si="19"/>
        <v>Khác</v>
      </c>
      <c r="AU32" s="113" t="str">
        <f t="shared" si="20"/>
        <v>Khác</v>
      </c>
      <c r="AV32" s="113" t="str">
        <f t="shared" si="21"/>
        <v>Khác</v>
      </c>
      <c r="AW32" s="113" t="str">
        <f t="shared" si="22"/>
        <v>Khác</v>
      </c>
      <c r="AX32" s="113" t="str">
        <f t="shared" si="23"/>
        <v>Khác</v>
      </c>
      <c r="AY32" s="113" t="str">
        <f t="shared" si="23"/>
        <v>Khác</v>
      </c>
      <c r="AZ32" s="113" t="str">
        <f t="shared" si="24"/>
        <v>Khác</v>
      </c>
      <c r="BA32" s="113" t="str">
        <f t="shared" si="25"/>
        <v>Khác</v>
      </c>
      <c r="BB32" s="113" t="str">
        <f t="shared" si="26"/>
        <v>Khác</v>
      </c>
      <c r="BC32" s="113" t="str">
        <f t="shared" si="27"/>
        <v>Khác</v>
      </c>
      <c r="BD32" s="113" t="str">
        <f t="shared" si="28"/>
        <v>Khác</v>
      </c>
      <c r="BE32" s="113" t="str">
        <f t="shared" si="29"/>
        <v>Khác</v>
      </c>
      <c r="BF32" s="113" t="str">
        <f t="shared" si="30"/>
        <v>Khác</v>
      </c>
      <c r="BG32" s="113" t="str">
        <f t="shared" si="31"/>
        <v>Khác</v>
      </c>
      <c r="BH32" s="113" t="str">
        <f t="shared" si="32"/>
        <v>Khác</v>
      </c>
      <c r="BI32" s="113" t="str">
        <f t="shared" si="33"/>
        <v>Khác</v>
      </c>
      <c r="BJ32" s="113" t="str">
        <f t="shared" si="34"/>
        <v>Khác</v>
      </c>
      <c r="BK32" s="113" t="str">
        <f t="shared" si="35"/>
        <v>Khác</v>
      </c>
      <c r="BL32" s="113" t="str">
        <f t="shared" si="36"/>
        <v>Khác</v>
      </c>
      <c r="BM32" s="113" t="str">
        <f t="shared" si="37"/>
        <v>Khác</v>
      </c>
      <c r="BN32" s="113" t="str">
        <f t="shared" si="38"/>
        <v>Khác</v>
      </c>
      <c r="BO32" s="113" t="str">
        <f t="shared" si="39"/>
        <v>Khác</v>
      </c>
    </row>
    <row r="33" spans="1:67" s="12" customFormat="1" x14ac:dyDescent="0.25">
      <c r="A33" s="121"/>
      <c r="B33" s="121"/>
      <c r="C33" s="121"/>
      <c r="D33" s="124"/>
      <c r="E33" s="125"/>
      <c r="F33" s="15" t="str">
        <f t="shared" si="0"/>
        <v>-</v>
      </c>
      <c r="G33" s="12" t="e">
        <f>VLOOKUP(VALUE(A33),Time!$A$3:$D$33,2,1)</f>
        <v>#N/A</v>
      </c>
      <c r="H33" s="12" t="str">
        <f t="shared" si="13"/>
        <v/>
      </c>
      <c r="I33" s="15" t="s">
        <v>146</v>
      </c>
      <c r="L33" s="113" t="str">
        <f t="shared" si="60"/>
        <v>Khác</v>
      </c>
      <c r="M33" s="113" t="str">
        <f t="shared" si="61"/>
        <v>Khác</v>
      </c>
      <c r="N33" s="113" t="str">
        <f t="shared" si="62"/>
        <v>Khác</v>
      </c>
      <c r="O33" s="113" t="str">
        <f t="shared" si="63"/>
        <v>Khác</v>
      </c>
      <c r="P33" s="113" t="str">
        <f t="shared" si="5"/>
        <v>Khác</v>
      </c>
      <c r="Q33" s="113" t="str">
        <f t="shared" si="6"/>
        <v>Khác</v>
      </c>
      <c r="R33" s="113" t="str">
        <f t="shared" si="14"/>
        <v>Khác</v>
      </c>
      <c r="S33" s="113" t="str">
        <f t="shared" si="15"/>
        <v>Khác</v>
      </c>
      <c r="T33" s="113" t="str">
        <f t="shared" si="16"/>
        <v>Khác</v>
      </c>
      <c r="U33" s="113" t="str">
        <f t="shared" si="17"/>
        <v>Khác</v>
      </c>
      <c r="V33" s="113" t="str">
        <f t="shared" si="64"/>
        <v>Khác</v>
      </c>
      <c r="W33" s="113" t="str">
        <f t="shared" ref="W33:AS33" si="68">IF(V33="Khác",IF(ISNUMBER(SEARCH(W$7,$D33)),W$6,"Khác"),V33)</f>
        <v>Khác</v>
      </c>
      <c r="X33" s="113" t="str">
        <f t="shared" si="10"/>
        <v>Khác</v>
      </c>
      <c r="Y33" s="113" t="str">
        <f t="shared" si="11"/>
        <v>Khác</v>
      </c>
      <c r="Z33" s="113" t="str">
        <f t="shared" si="68"/>
        <v>Khác</v>
      </c>
      <c r="AA33" s="113" t="str">
        <f t="shared" si="68"/>
        <v>Khác</v>
      </c>
      <c r="AB33" s="113" t="str">
        <f t="shared" si="68"/>
        <v>Khác</v>
      </c>
      <c r="AC33" s="113" t="str">
        <f t="shared" si="68"/>
        <v>Khác</v>
      </c>
      <c r="AD33" s="113" t="str">
        <f t="shared" si="68"/>
        <v>Khác</v>
      </c>
      <c r="AE33" s="113" t="str">
        <f t="shared" si="68"/>
        <v>Khác</v>
      </c>
      <c r="AF33" s="113" t="str">
        <f t="shared" si="68"/>
        <v>Khác</v>
      </c>
      <c r="AG33" s="113" t="str">
        <f t="shared" si="68"/>
        <v>Khác</v>
      </c>
      <c r="AH33" s="113" t="str">
        <f t="shared" si="68"/>
        <v>Khác</v>
      </c>
      <c r="AI33" s="113" t="str">
        <f t="shared" si="68"/>
        <v>Khác</v>
      </c>
      <c r="AJ33" s="113" t="str">
        <f t="shared" si="68"/>
        <v>Khác</v>
      </c>
      <c r="AK33" s="113" t="str">
        <f t="shared" si="68"/>
        <v>Khác</v>
      </c>
      <c r="AL33" s="113" t="str">
        <f t="shared" si="68"/>
        <v>Khác</v>
      </c>
      <c r="AM33" s="113" t="str">
        <f t="shared" si="68"/>
        <v>Khác</v>
      </c>
      <c r="AN33" s="113" t="str">
        <f t="shared" si="68"/>
        <v>Khác</v>
      </c>
      <c r="AO33" s="113" t="str">
        <f t="shared" si="68"/>
        <v>Khác</v>
      </c>
      <c r="AP33" s="113" t="str">
        <f t="shared" si="68"/>
        <v>Khác</v>
      </c>
      <c r="AQ33" s="113" t="str">
        <f t="shared" si="68"/>
        <v>Khác</v>
      </c>
      <c r="AR33" s="113" t="str">
        <f t="shared" si="68"/>
        <v>Khác</v>
      </c>
      <c r="AS33" s="113" t="str">
        <f t="shared" si="68"/>
        <v>Khác</v>
      </c>
      <c r="AT33" s="113" t="str">
        <f t="shared" si="19"/>
        <v>Khác</v>
      </c>
      <c r="AU33" s="113" t="str">
        <f t="shared" si="20"/>
        <v>Khác</v>
      </c>
      <c r="AV33" s="113" t="str">
        <f t="shared" si="21"/>
        <v>Khác</v>
      </c>
      <c r="AW33" s="113" t="str">
        <f t="shared" si="22"/>
        <v>Khác</v>
      </c>
      <c r="AX33" s="113" t="str">
        <f t="shared" si="23"/>
        <v>Khác</v>
      </c>
      <c r="AY33" s="113" t="str">
        <f t="shared" si="23"/>
        <v>Khác</v>
      </c>
      <c r="AZ33" s="113" t="str">
        <f t="shared" si="24"/>
        <v>Khác</v>
      </c>
      <c r="BA33" s="113" t="str">
        <f t="shared" si="25"/>
        <v>Khác</v>
      </c>
      <c r="BB33" s="113" t="str">
        <f t="shared" si="26"/>
        <v>Khác</v>
      </c>
      <c r="BC33" s="113" t="str">
        <f t="shared" si="27"/>
        <v>Khác</v>
      </c>
      <c r="BD33" s="113" t="str">
        <f t="shared" si="28"/>
        <v>Khác</v>
      </c>
      <c r="BE33" s="113" t="str">
        <f t="shared" si="29"/>
        <v>Khác</v>
      </c>
      <c r="BF33" s="113" t="str">
        <f t="shared" si="30"/>
        <v>Khác</v>
      </c>
      <c r="BG33" s="113" t="str">
        <f t="shared" si="31"/>
        <v>Khác</v>
      </c>
      <c r="BH33" s="113" t="str">
        <f t="shared" si="32"/>
        <v>Khác</v>
      </c>
      <c r="BI33" s="113" t="str">
        <f t="shared" si="33"/>
        <v>Khác</v>
      </c>
      <c r="BJ33" s="113" t="str">
        <f t="shared" si="34"/>
        <v>Khác</v>
      </c>
      <c r="BK33" s="113" t="str">
        <f t="shared" si="35"/>
        <v>Khác</v>
      </c>
      <c r="BL33" s="113" t="str">
        <f t="shared" si="36"/>
        <v>Khác</v>
      </c>
      <c r="BM33" s="113" t="str">
        <f t="shared" si="37"/>
        <v>Khác</v>
      </c>
      <c r="BN33" s="113" t="str">
        <f t="shared" si="38"/>
        <v>Khác</v>
      </c>
      <c r="BO33" s="113" t="str">
        <f t="shared" si="39"/>
        <v>Khác</v>
      </c>
    </row>
    <row r="34" spans="1:67" s="12" customFormat="1" x14ac:dyDescent="0.25">
      <c r="A34" s="121"/>
      <c r="B34" s="121"/>
      <c r="C34" s="121"/>
      <c r="D34" s="164"/>
      <c r="E34" s="125"/>
      <c r="F34" s="15" t="str">
        <f t="shared" si="0"/>
        <v>-</v>
      </c>
      <c r="G34" s="12" t="e">
        <f>VLOOKUP(VALUE(A34),Time!$A$3:$D$33,2,1)</f>
        <v>#N/A</v>
      </c>
      <c r="H34" s="12" t="str">
        <f t="shared" si="13"/>
        <v/>
      </c>
      <c r="I34" s="15" t="s">
        <v>154</v>
      </c>
      <c r="L34" s="113" t="str">
        <f t="shared" si="60"/>
        <v>Khác</v>
      </c>
      <c r="M34" s="113" t="str">
        <f t="shared" si="61"/>
        <v>Khác</v>
      </c>
      <c r="N34" s="113" t="str">
        <f t="shared" si="62"/>
        <v>Khác</v>
      </c>
      <c r="O34" s="113" t="str">
        <f t="shared" si="63"/>
        <v>Khác</v>
      </c>
      <c r="P34" s="113" t="str">
        <f t="shared" si="5"/>
        <v>Khác</v>
      </c>
      <c r="Q34" s="113" t="str">
        <f t="shared" si="6"/>
        <v>Khác</v>
      </c>
      <c r="R34" s="113" t="str">
        <f t="shared" si="14"/>
        <v>Khác</v>
      </c>
      <c r="S34" s="113" t="str">
        <f t="shared" si="15"/>
        <v>Khác</v>
      </c>
      <c r="T34" s="113" t="str">
        <f t="shared" si="16"/>
        <v>Khác</v>
      </c>
      <c r="U34" s="113" t="str">
        <f t="shared" si="17"/>
        <v>Khác</v>
      </c>
      <c r="V34" s="113" t="str">
        <f t="shared" si="64"/>
        <v>Khác</v>
      </c>
      <c r="W34" s="113" t="str">
        <f t="shared" ref="W34:AS34" si="69">IF(V34="Khác",IF(ISNUMBER(SEARCH(W$7,$D34)),W$6,"Khác"),V34)</f>
        <v>Khác</v>
      </c>
      <c r="X34" s="113" t="str">
        <f t="shared" si="10"/>
        <v>Khác</v>
      </c>
      <c r="Y34" s="113" t="str">
        <f t="shared" si="11"/>
        <v>Khác</v>
      </c>
      <c r="Z34" s="113" t="str">
        <f t="shared" si="69"/>
        <v>Khác</v>
      </c>
      <c r="AA34" s="113" t="str">
        <f t="shared" si="69"/>
        <v>Khác</v>
      </c>
      <c r="AB34" s="113" t="str">
        <f t="shared" si="69"/>
        <v>Khác</v>
      </c>
      <c r="AC34" s="113" t="str">
        <f t="shared" si="69"/>
        <v>Khác</v>
      </c>
      <c r="AD34" s="113" t="str">
        <f t="shared" si="69"/>
        <v>Khác</v>
      </c>
      <c r="AE34" s="113" t="str">
        <f t="shared" si="69"/>
        <v>Khác</v>
      </c>
      <c r="AF34" s="113" t="str">
        <f t="shared" si="69"/>
        <v>Khác</v>
      </c>
      <c r="AG34" s="113" t="str">
        <f t="shared" si="69"/>
        <v>Khác</v>
      </c>
      <c r="AH34" s="113" t="str">
        <f t="shared" si="69"/>
        <v>Khác</v>
      </c>
      <c r="AI34" s="113" t="str">
        <f t="shared" si="69"/>
        <v>Khác</v>
      </c>
      <c r="AJ34" s="113" t="str">
        <f t="shared" si="69"/>
        <v>Khác</v>
      </c>
      <c r="AK34" s="113" t="str">
        <f t="shared" si="69"/>
        <v>Khác</v>
      </c>
      <c r="AL34" s="113" t="str">
        <f t="shared" si="69"/>
        <v>Khác</v>
      </c>
      <c r="AM34" s="113" t="str">
        <f t="shared" si="69"/>
        <v>Khác</v>
      </c>
      <c r="AN34" s="113" t="str">
        <f t="shared" si="69"/>
        <v>Khác</v>
      </c>
      <c r="AO34" s="113" t="str">
        <f t="shared" si="69"/>
        <v>Khác</v>
      </c>
      <c r="AP34" s="113" t="str">
        <f t="shared" si="69"/>
        <v>Khác</v>
      </c>
      <c r="AQ34" s="113" t="str">
        <f t="shared" si="69"/>
        <v>Khác</v>
      </c>
      <c r="AR34" s="113" t="str">
        <f t="shared" si="69"/>
        <v>Khác</v>
      </c>
      <c r="AS34" s="113" t="str">
        <f t="shared" si="69"/>
        <v>Khác</v>
      </c>
      <c r="AT34" s="113" t="str">
        <f t="shared" si="19"/>
        <v>Khác</v>
      </c>
      <c r="AU34" s="113" t="str">
        <f t="shared" si="20"/>
        <v>Khác</v>
      </c>
      <c r="AV34" s="113" t="str">
        <f t="shared" si="21"/>
        <v>Khác</v>
      </c>
      <c r="AW34" s="113" t="str">
        <f t="shared" si="22"/>
        <v>Khác</v>
      </c>
      <c r="AX34" s="113" t="str">
        <f t="shared" si="23"/>
        <v>Khác</v>
      </c>
      <c r="AY34" s="113" t="str">
        <f t="shared" si="23"/>
        <v>Khác</v>
      </c>
      <c r="AZ34" s="113" t="str">
        <f t="shared" si="24"/>
        <v>Khác</v>
      </c>
      <c r="BA34" s="113" t="str">
        <f t="shared" si="25"/>
        <v>Khác</v>
      </c>
      <c r="BB34" s="113" t="str">
        <f t="shared" si="26"/>
        <v>Khác</v>
      </c>
      <c r="BC34" s="113" t="str">
        <f t="shared" si="27"/>
        <v>Khác</v>
      </c>
      <c r="BD34" s="113" t="str">
        <f t="shared" si="28"/>
        <v>Khác</v>
      </c>
      <c r="BE34" s="113" t="str">
        <f t="shared" si="29"/>
        <v>Khác</v>
      </c>
      <c r="BF34" s="113" t="str">
        <f t="shared" si="30"/>
        <v>Khác</v>
      </c>
      <c r="BG34" s="113" t="str">
        <f t="shared" si="31"/>
        <v>Khác</v>
      </c>
      <c r="BH34" s="113" t="str">
        <f t="shared" si="32"/>
        <v>Khác</v>
      </c>
      <c r="BI34" s="113" t="str">
        <f t="shared" si="33"/>
        <v>Khác</v>
      </c>
      <c r="BJ34" s="113" t="str">
        <f t="shared" si="34"/>
        <v>Khác</v>
      </c>
      <c r="BK34" s="113" t="str">
        <f t="shared" si="35"/>
        <v>Khác</v>
      </c>
      <c r="BL34" s="113" t="str">
        <f t="shared" si="36"/>
        <v>Khác</v>
      </c>
      <c r="BM34" s="113" t="str">
        <f t="shared" si="37"/>
        <v>Khác</v>
      </c>
      <c r="BN34" s="113" t="str">
        <f t="shared" si="38"/>
        <v>Khác</v>
      </c>
      <c r="BO34" s="113" t="str">
        <f t="shared" si="39"/>
        <v>Khác</v>
      </c>
    </row>
    <row r="35" spans="1:67" s="12" customFormat="1" x14ac:dyDescent="0.2">
      <c r="A35" s="122"/>
      <c r="B35" s="122"/>
      <c r="C35" s="122"/>
      <c r="D35" s="132"/>
      <c r="E35" s="133"/>
      <c r="F35" s="15" t="str">
        <f t="shared" si="0"/>
        <v>-</v>
      </c>
      <c r="G35" s="12" t="e">
        <f>VLOOKUP(VALUE(A35),Time!$A$3:$D$33,2,1)</f>
        <v>#N/A</v>
      </c>
      <c r="H35" s="12" t="str">
        <f t="shared" si="13"/>
        <v/>
      </c>
      <c r="I35" s="15" t="s">
        <v>163</v>
      </c>
      <c r="L35" s="113" t="str">
        <f t="shared" si="60"/>
        <v>Khác</v>
      </c>
      <c r="M35" s="113" t="str">
        <f t="shared" si="61"/>
        <v>Khác</v>
      </c>
      <c r="N35" s="113" t="str">
        <f t="shared" si="62"/>
        <v>Khác</v>
      </c>
      <c r="O35" s="113" t="str">
        <f t="shared" si="63"/>
        <v>Khác</v>
      </c>
      <c r="P35" s="113" t="str">
        <f t="shared" si="5"/>
        <v>Khác</v>
      </c>
      <c r="Q35" s="113" t="str">
        <f t="shared" si="6"/>
        <v>Khác</v>
      </c>
      <c r="R35" s="113" t="str">
        <f t="shared" si="14"/>
        <v>Khác</v>
      </c>
      <c r="S35" s="113" t="str">
        <f t="shared" si="15"/>
        <v>Khác</v>
      </c>
      <c r="T35" s="113" t="str">
        <f t="shared" si="16"/>
        <v>Khác</v>
      </c>
      <c r="U35" s="113" t="str">
        <f t="shared" si="17"/>
        <v>Khác</v>
      </c>
      <c r="V35" s="113" t="str">
        <f t="shared" si="64"/>
        <v>Khác</v>
      </c>
      <c r="W35" s="113" t="str">
        <f t="shared" ref="W35:AS35" si="70">IF(V35="Khác",IF(ISNUMBER(SEARCH(W$7,$D35)),W$6,"Khác"),V35)</f>
        <v>Khác</v>
      </c>
      <c r="X35" s="113" t="str">
        <f t="shared" si="10"/>
        <v>Khác</v>
      </c>
      <c r="Y35" s="113" t="str">
        <f t="shared" si="11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Khác</v>
      </c>
      <c r="AE35" s="113" t="str">
        <f t="shared" si="70"/>
        <v>Khác</v>
      </c>
      <c r="AF35" s="113" t="str">
        <f t="shared" si="70"/>
        <v>Khác</v>
      </c>
      <c r="AG35" s="113" t="str">
        <f t="shared" si="70"/>
        <v>Khác</v>
      </c>
      <c r="AH35" s="113" t="str">
        <f t="shared" si="70"/>
        <v>Khác</v>
      </c>
      <c r="AI35" s="113" t="str">
        <f t="shared" si="70"/>
        <v>Khác</v>
      </c>
      <c r="AJ35" s="113" t="str">
        <f t="shared" si="70"/>
        <v>Khác</v>
      </c>
      <c r="AK35" s="113" t="str">
        <f t="shared" si="70"/>
        <v>Khác</v>
      </c>
      <c r="AL35" s="113" t="str">
        <f t="shared" si="70"/>
        <v>Khác</v>
      </c>
      <c r="AM35" s="113" t="str">
        <f t="shared" si="70"/>
        <v>Khác</v>
      </c>
      <c r="AN35" s="113" t="str">
        <f t="shared" si="70"/>
        <v>Khác</v>
      </c>
      <c r="AO35" s="113" t="str">
        <f t="shared" si="70"/>
        <v>Khác</v>
      </c>
      <c r="AP35" s="113" t="str">
        <f t="shared" si="70"/>
        <v>Khác</v>
      </c>
      <c r="AQ35" s="113" t="str">
        <f t="shared" si="70"/>
        <v>Khác</v>
      </c>
      <c r="AR35" s="113" t="str">
        <f t="shared" si="70"/>
        <v>Khác</v>
      </c>
      <c r="AS35" s="113" t="str">
        <f t="shared" si="70"/>
        <v>Khác</v>
      </c>
      <c r="AT35" s="113" t="str">
        <f t="shared" si="19"/>
        <v>Khác</v>
      </c>
      <c r="AU35" s="113" t="str">
        <f t="shared" si="20"/>
        <v>Khác</v>
      </c>
      <c r="AV35" s="113" t="str">
        <f t="shared" si="21"/>
        <v>Khác</v>
      </c>
      <c r="AW35" s="113" t="str">
        <f t="shared" si="22"/>
        <v>Khác</v>
      </c>
      <c r="AX35" s="113" t="str">
        <f t="shared" si="23"/>
        <v>Khác</v>
      </c>
      <c r="AY35" s="113" t="str">
        <f t="shared" si="23"/>
        <v>Khác</v>
      </c>
      <c r="AZ35" s="113" t="str">
        <f t="shared" si="24"/>
        <v>Khác</v>
      </c>
      <c r="BA35" s="113" t="str">
        <f t="shared" si="25"/>
        <v>Khác</v>
      </c>
      <c r="BB35" s="113" t="str">
        <f t="shared" si="26"/>
        <v>Khác</v>
      </c>
      <c r="BC35" s="113" t="str">
        <f t="shared" si="27"/>
        <v>Khác</v>
      </c>
      <c r="BD35" s="113" t="str">
        <f t="shared" si="28"/>
        <v>Khác</v>
      </c>
      <c r="BE35" s="113" t="str">
        <f t="shared" si="29"/>
        <v>Khác</v>
      </c>
      <c r="BF35" s="113" t="str">
        <f t="shared" si="30"/>
        <v>Khác</v>
      </c>
      <c r="BG35" s="113" t="str">
        <f t="shared" si="31"/>
        <v>Khác</v>
      </c>
      <c r="BH35" s="113" t="str">
        <f t="shared" si="32"/>
        <v>Khác</v>
      </c>
      <c r="BI35" s="113" t="str">
        <f t="shared" si="33"/>
        <v>Khác</v>
      </c>
      <c r="BJ35" s="113" t="str">
        <f t="shared" si="34"/>
        <v>Khác</v>
      </c>
      <c r="BK35" s="113" t="str">
        <f t="shared" si="35"/>
        <v>Khác</v>
      </c>
      <c r="BL35" s="113" t="str">
        <f t="shared" si="36"/>
        <v>Khác</v>
      </c>
      <c r="BM35" s="113" t="str">
        <f t="shared" si="37"/>
        <v>Khác</v>
      </c>
      <c r="BN35" s="113" t="str">
        <f t="shared" si="38"/>
        <v>Khác</v>
      </c>
      <c r="BO35" s="113" t="str">
        <f t="shared" si="39"/>
        <v>Khác</v>
      </c>
    </row>
    <row r="36" spans="1:67" s="12" customFormat="1" x14ac:dyDescent="0.25">
      <c r="A36" s="121"/>
      <c r="B36" s="121"/>
      <c r="C36" s="121"/>
      <c r="D36" s="124"/>
      <c r="E36" s="125"/>
      <c r="F36" s="15" t="str">
        <f t="shared" si="0"/>
        <v>-</v>
      </c>
      <c r="G36" s="12" t="e">
        <f>VLOOKUP(VALUE(A36),Time!$A$3:$D$33,2,1)</f>
        <v>#N/A</v>
      </c>
      <c r="H36" s="12" t="str">
        <f t="shared" si="13"/>
        <v/>
      </c>
      <c r="I36" s="15" t="s">
        <v>159</v>
      </c>
      <c r="L36" s="113" t="str">
        <f t="shared" si="60"/>
        <v>Khác</v>
      </c>
      <c r="M36" s="113" t="str">
        <f t="shared" si="61"/>
        <v>Khác</v>
      </c>
      <c r="N36" s="113" t="str">
        <f t="shared" si="62"/>
        <v>Khác</v>
      </c>
      <c r="O36" s="113" t="str">
        <f t="shared" si="63"/>
        <v>Khác</v>
      </c>
      <c r="P36" s="113" t="str">
        <f t="shared" si="5"/>
        <v>Khác</v>
      </c>
      <c r="Q36" s="113" t="str">
        <f t="shared" si="6"/>
        <v>Khác</v>
      </c>
      <c r="R36" s="113" t="str">
        <f t="shared" si="14"/>
        <v>Khác</v>
      </c>
      <c r="S36" s="113" t="str">
        <f t="shared" si="15"/>
        <v>Khác</v>
      </c>
      <c r="T36" s="113" t="str">
        <f t="shared" si="16"/>
        <v>Khác</v>
      </c>
      <c r="U36" s="113" t="str">
        <f t="shared" si="17"/>
        <v>Khác</v>
      </c>
      <c r="V36" s="113" t="str">
        <f t="shared" si="64"/>
        <v>Khác</v>
      </c>
      <c r="W36" s="113" t="str">
        <f t="shared" ref="W36:AS36" si="71">IF(V36="Khác",IF(ISNUMBER(SEARCH(W$7,$D36)),W$6,"Khác"),V36)</f>
        <v>Khác</v>
      </c>
      <c r="X36" s="113" t="str">
        <f t="shared" si="10"/>
        <v>Khác</v>
      </c>
      <c r="Y36" s="113" t="str">
        <f t="shared" si="11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9"/>
        <v>Khác</v>
      </c>
      <c r="AU36" s="113" t="str">
        <f t="shared" si="20"/>
        <v>Khác</v>
      </c>
      <c r="AV36" s="113" t="str">
        <f t="shared" si="21"/>
        <v>Khác</v>
      </c>
      <c r="AW36" s="113" t="str">
        <f t="shared" si="22"/>
        <v>Khác</v>
      </c>
      <c r="AX36" s="113" t="str">
        <f t="shared" si="23"/>
        <v>Khác</v>
      </c>
      <c r="AY36" s="113" t="str">
        <f t="shared" si="23"/>
        <v>Khác</v>
      </c>
      <c r="AZ36" s="113" t="str">
        <f t="shared" si="24"/>
        <v>Khác</v>
      </c>
      <c r="BA36" s="113" t="str">
        <f t="shared" si="25"/>
        <v>Khác</v>
      </c>
      <c r="BB36" s="113" t="str">
        <f t="shared" si="26"/>
        <v>Khác</v>
      </c>
      <c r="BC36" s="113" t="str">
        <f t="shared" si="27"/>
        <v>Khác</v>
      </c>
      <c r="BD36" s="113" t="str">
        <f t="shared" si="28"/>
        <v>Khác</v>
      </c>
      <c r="BE36" s="113" t="str">
        <f t="shared" si="29"/>
        <v>Khác</v>
      </c>
      <c r="BF36" s="113" t="str">
        <f t="shared" si="30"/>
        <v>Khác</v>
      </c>
      <c r="BG36" s="113" t="str">
        <f t="shared" si="31"/>
        <v>Khác</v>
      </c>
      <c r="BH36" s="113" t="str">
        <f t="shared" si="32"/>
        <v>Khác</v>
      </c>
      <c r="BI36" s="113" t="str">
        <f t="shared" si="33"/>
        <v>Khác</v>
      </c>
      <c r="BJ36" s="113" t="str">
        <f t="shared" si="34"/>
        <v>Khác</v>
      </c>
      <c r="BK36" s="113" t="str">
        <f t="shared" si="35"/>
        <v>Khác</v>
      </c>
      <c r="BL36" s="113" t="str">
        <f t="shared" si="36"/>
        <v>Khác</v>
      </c>
      <c r="BM36" s="113" t="str">
        <f t="shared" si="37"/>
        <v>Khác</v>
      </c>
      <c r="BN36" s="113" t="str">
        <f t="shared" si="38"/>
        <v>Khác</v>
      </c>
      <c r="BO36" s="113" t="str">
        <f t="shared" si="39"/>
        <v>Khác</v>
      </c>
    </row>
    <row r="37" spans="1:67" s="12" customFormat="1" x14ac:dyDescent="0.25">
      <c r="A37" s="121"/>
      <c r="B37" s="121"/>
      <c r="C37" s="121"/>
      <c r="D37" s="124"/>
      <c r="E37" s="125"/>
      <c r="F37" s="15" t="str">
        <f t="shared" si="0"/>
        <v>-</v>
      </c>
      <c r="G37" s="12" t="e">
        <f>VLOOKUP(VALUE(A37),Time!$A$3:$D$33,2,1)</f>
        <v>#N/A</v>
      </c>
      <c r="H37" s="12" t="str">
        <f t="shared" si="13"/>
        <v/>
      </c>
      <c r="I37" s="15" t="s">
        <v>152</v>
      </c>
      <c r="L37" s="113" t="str">
        <f t="shared" si="60"/>
        <v>Khác</v>
      </c>
      <c r="M37" s="113" t="str">
        <f t="shared" si="61"/>
        <v>Khác</v>
      </c>
      <c r="N37" s="113" t="str">
        <f t="shared" si="62"/>
        <v>Khác</v>
      </c>
      <c r="O37" s="113" t="str">
        <f t="shared" si="63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4"/>
        <v>Khác</v>
      </c>
      <c r="S37" s="113" t="str">
        <f t="shared" si="15"/>
        <v>Khác</v>
      </c>
      <c r="T37" s="113" t="str">
        <f t="shared" si="16"/>
        <v>Khác</v>
      </c>
      <c r="U37" s="113" t="str">
        <f t="shared" si="17"/>
        <v>Khác</v>
      </c>
      <c r="V37" s="113" t="str">
        <f t="shared" si="64"/>
        <v>Khác</v>
      </c>
      <c r="W37" s="113" t="str">
        <f t="shared" ref="W37:AS37" si="74">IF(V37="Khác",IF(ISNUMBER(SEARCH(W$7,$D37)),W$6,"Khác"),V37)</f>
        <v>Khác</v>
      </c>
      <c r="X37" s="113" t="str">
        <f t="shared" si="10"/>
        <v>Khác</v>
      </c>
      <c r="Y37" s="113" t="str">
        <f t="shared" si="11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9"/>
        <v>Khác</v>
      </c>
      <c r="AU37" s="113" t="str">
        <f t="shared" si="20"/>
        <v>Khác</v>
      </c>
      <c r="AV37" s="113" t="str">
        <f t="shared" si="21"/>
        <v>Khác</v>
      </c>
      <c r="AW37" s="113" t="str">
        <f t="shared" si="22"/>
        <v>Khác</v>
      </c>
      <c r="AX37" s="113" t="str">
        <f t="shared" si="23"/>
        <v>Khác</v>
      </c>
      <c r="AY37" s="113" t="str">
        <f t="shared" si="23"/>
        <v>Khác</v>
      </c>
      <c r="AZ37" s="113" t="str">
        <f t="shared" si="24"/>
        <v>Khác</v>
      </c>
      <c r="BA37" s="113" t="str">
        <f t="shared" si="25"/>
        <v>Khác</v>
      </c>
      <c r="BB37" s="113" t="str">
        <f t="shared" si="26"/>
        <v>Khác</v>
      </c>
      <c r="BC37" s="113" t="str">
        <f t="shared" si="27"/>
        <v>Khác</v>
      </c>
      <c r="BD37" s="113" t="str">
        <f t="shared" si="28"/>
        <v>Khác</v>
      </c>
      <c r="BE37" s="113" t="str">
        <f t="shared" si="29"/>
        <v>Khác</v>
      </c>
      <c r="BF37" s="113" t="str">
        <f t="shared" si="30"/>
        <v>Khác</v>
      </c>
      <c r="BG37" s="113" t="str">
        <f t="shared" si="31"/>
        <v>Khác</v>
      </c>
      <c r="BH37" s="113" t="str">
        <f t="shared" si="32"/>
        <v>Khác</v>
      </c>
      <c r="BI37" s="113" t="str">
        <f t="shared" si="33"/>
        <v>Khác</v>
      </c>
      <c r="BJ37" s="113" t="str">
        <f t="shared" si="34"/>
        <v>Khác</v>
      </c>
      <c r="BK37" s="113" t="str">
        <f t="shared" si="35"/>
        <v>Khác</v>
      </c>
      <c r="BL37" s="113" t="str">
        <f t="shared" si="36"/>
        <v>Khác</v>
      </c>
      <c r="BM37" s="113" t="str">
        <f t="shared" si="37"/>
        <v>Khác</v>
      </c>
      <c r="BN37" s="113" t="str">
        <f t="shared" si="38"/>
        <v>Khác</v>
      </c>
      <c r="BO37" s="113" t="str">
        <f t="shared" si="39"/>
        <v>Khác</v>
      </c>
    </row>
    <row r="38" spans="1:67" s="12" customFormat="1" ht="26.25" x14ac:dyDescent="0.25">
      <c r="A38" s="121"/>
      <c r="B38" s="121"/>
      <c r="C38" s="121"/>
      <c r="D38" s="124"/>
      <c r="E38" s="125"/>
      <c r="F38" s="15" t="str">
        <f t="shared" si="0"/>
        <v>-</v>
      </c>
      <c r="G38" s="12" t="e">
        <f>VLOOKUP(VALUE(A38),Time!$A$3:$D$33,2,1)</f>
        <v>#N/A</v>
      </c>
      <c r="H38" s="12" t="str">
        <f t="shared" si="13"/>
        <v/>
      </c>
      <c r="I38" s="161" t="s">
        <v>70</v>
      </c>
      <c r="L38" s="113" t="str">
        <f t="shared" si="60"/>
        <v>Khác</v>
      </c>
      <c r="M38" s="113" t="str">
        <f t="shared" si="61"/>
        <v>Khác</v>
      </c>
      <c r="N38" s="113" t="str">
        <f t="shared" si="62"/>
        <v>Khác</v>
      </c>
      <c r="O38" s="113" t="str">
        <f t="shared" si="63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4"/>
        <v>Khác</v>
      </c>
      <c r="S38" s="113" t="str">
        <f t="shared" si="15"/>
        <v>Khác</v>
      </c>
      <c r="T38" s="113" t="str">
        <f t="shared" si="16"/>
        <v>Khác</v>
      </c>
      <c r="U38" s="113" t="str">
        <f t="shared" si="17"/>
        <v>Khác</v>
      </c>
      <c r="V38" s="113" t="str">
        <f t="shared" si="64"/>
        <v>Khác</v>
      </c>
      <c r="W38" s="113" t="str">
        <f t="shared" ref="W38:AS38" si="75">IF(V38="Khác",IF(ISNUMBER(SEARCH(W$7,$D38)),W$6,"Khác"),V38)</f>
        <v>Khác</v>
      </c>
      <c r="X38" s="113" t="str">
        <f t="shared" si="10"/>
        <v>Khác</v>
      </c>
      <c r="Y38" s="113" t="str">
        <f t="shared" si="11"/>
        <v>Khác</v>
      </c>
      <c r="Z38" s="113" t="str">
        <f t="shared" si="75"/>
        <v>Khác</v>
      </c>
      <c r="AA38" s="113" t="str">
        <f t="shared" si="75"/>
        <v>Khác</v>
      </c>
      <c r="AB38" s="113" t="str">
        <f t="shared" si="75"/>
        <v>Khác</v>
      </c>
      <c r="AC38" s="113" t="str">
        <f t="shared" si="75"/>
        <v>Khác</v>
      </c>
      <c r="AD38" s="113" t="str">
        <f t="shared" si="75"/>
        <v>Khác</v>
      </c>
      <c r="AE38" s="113" t="str">
        <f t="shared" si="75"/>
        <v>Khác</v>
      </c>
      <c r="AF38" s="113" t="str">
        <f t="shared" si="75"/>
        <v>Khác</v>
      </c>
      <c r="AG38" s="113" t="str">
        <f t="shared" si="75"/>
        <v>Khác</v>
      </c>
      <c r="AH38" s="113" t="str">
        <f t="shared" si="75"/>
        <v>Khác</v>
      </c>
      <c r="AI38" s="113" t="str">
        <f t="shared" si="75"/>
        <v>Khác</v>
      </c>
      <c r="AJ38" s="113" t="str">
        <f t="shared" si="75"/>
        <v>Khác</v>
      </c>
      <c r="AK38" s="113" t="str">
        <f t="shared" si="75"/>
        <v>Khác</v>
      </c>
      <c r="AL38" s="113" t="str">
        <f t="shared" si="75"/>
        <v>Khác</v>
      </c>
      <c r="AM38" s="113" t="str">
        <f t="shared" si="75"/>
        <v>Khác</v>
      </c>
      <c r="AN38" s="113" t="str">
        <f t="shared" si="75"/>
        <v>Khác</v>
      </c>
      <c r="AO38" s="113" t="str">
        <f t="shared" si="75"/>
        <v>Khác</v>
      </c>
      <c r="AP38" s="113" t="str">
        <f t="shared" si="75"/>
        <v>Khác</v>
      </c>
      <c r="AQ38" s="113" t="str">
        <f t="shared" si="75"/>
        <v>Khác</v>
      </c>
      <c r="AR38" s="113" t="str">
        <f t="shared" si="75"/>
        <v>Khác</v>
      </c>
      <c r="AS38" s="113" t="str">
        <f t="shared" si="75"/>
        <v>Khác</v>
      </c>
      <c r="AT38" s="113" t="str">
        <f t="shared" si="19"/>
        <v>Khác</v>
      </c>
      <c r="AU38" s="113" t="str">
        <f t="shared" si="20"/>
        <v>Khác</v>
      </c>
      <c r="AV38" s="113" t="str">
        <f t="shared" si="21"/>
        <v>Khác</v>
      </c>
      <c r="AW38" s="113" t="str">
        <f t="shared" si="22"/>
        <v>Khác</v>
      </c>
      <c r="AX38" s="113" t="str">
        <f t="shared" si="23"/>
        <v>Khác</v>
      </c>
      <c r="AY38" s="113" t="str">
        <f t="shared" si="23"/>
        <v>Khác</v>
      </c>
      <c r="AZ38" s="113" t="str">
        <f t="shared" si="24"/>
        <v>Khác</v>
      </c>
      <c r="BA38" s="113" t="str">
        <f t="shared" si="25"/>
        <v>Khác</v>
      </c>
      <c r="BB38" s="113" t="str">
        <f t="shared" si="26"/>
        <v>Khác</v>
      </c>
      <c r="BC38" s="113" t="str">
        <f t="shared" si="27"/>
        <v>Khác</v>
      </c>
      <c r="BD38" s="113" t="str">
        <f t="shared" si="28"/>
        <v>Khác</v>
      </c>
      <c r="BE38" s="113" t="str">
        <f t="shared" si="29"/>
        <v>Khác</v>
      </c>
      <c r="BF38" s="113" t="str">
        <f t="shared" si="30"/>
        <v>Khác</v>
      </c>
      <c r="BG38" s="113" t="str">
        <f t="shared" si="31"/>
        <v>Khác</v>
      </c>
      <c r="BH38" s="113" t="str">
        <f t="shared" si="32"/>
        <v>Khác</v>
      </c>
      <c r="BI38" s="113" t="str">
        <f t="shared" si="33"/>
        <v>Khác</v>
      </c>
      <c r="BJ38" s="113" t="str">
        <f t="shared" si="34"/>
        <v>Khác</v>
      </c>
      <c r="BK38" s="113" t="str">
        <f t="shared" si="35"/>
        <v>Khác</v>
      </c>
      <c r="BL38" s="113" t="str">
        <f t="shared" si="36"/>
        <v>Khác</v>
      </c>
      <c r="BM38" s="113" t="str">
        <f t="shared" si="37"/>
        <v>Khác</v>
      </c>
      <c r="BN38" s="113" t="str">
        <f t="shared" si="38"/>
        <v>Khác</v>
      </c>
      <c r="BO38" s="113" t="str">
        <f t="shared" si="39"/>
        <v>Khác</v>
      </c>
    </row>
    <row r="39" spans="1:67" s="12" customFormat="1" x14ac:dyDescent="0.25">
      <c r="A39" s="121"/>
      <c r="B39" s="121"/>
      <c r="C39" s="121"/>
      <c r="D39" s="124"/>
      <c r="E39" s="125"/>
      <c r="F39" s="15" t="str">
        <f t="shared" si="0"/>
        <v>-</v>
      </c>
      <c r="G39" s="12" t="e">
        <f>VLOOKUP(VALUE(A39),Time!$A$3:$D$33,2,1)</f>
        <v>#N/A</v>
      </c>
      <c r="H39" s="12" t="str">
        <f t="shared" si="13"/>
        <v/>
      </c>
      <c r="I39" s="15" t="s">
        <v>71</v>
      </c>
      <c r="L39" s="113" t="str">
        <f t="shared" si="60"/>
        <v>Khác</v>
      </c>
      <c r="M39" s="113" t="str">
        <f t="shared" si="61"/>
        <v>Khác</v>
      </c>
      <c r="N39" s="113" t="str">
        <f t="shared" si="62"/>
        <v>Khác</v>
      </c>
      <c r="O39" s="113" t="str">
        <f t="shared" si="63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4"/>
        <v>Khác</v>
      </c>
      <c r="S39" s="113" t="str">
        <f t="shared" si="15"/>
        <v>Khác</v>
      </c>
      <c r="T39" s="113" t="str">
        <f t="shared" si="16"/>
        <v>Khác</v>
      </c>
      <c r="U39" s="113" t="str">
        <f t="shared" si="17"/>
        <v>Khác</v>
      </c>
      <c r="V39" s="113" t="str">
        <f t="shared" si="64"/>
        <v>Khác</v>
      </c>
      <c r="W39" s="113" t="str">
        <f t="shared" ref="W39:AS39" si="76">IF(V39="Khác",IF(ISNUMBER(SEARCH(W$7,$D39)),W$6,"Khác"),V39)</f>
        <v>Khác</v>
      </c>
      <c r="X39" s="113" t="str">
        <f t="shared" si="10"/>
        <v>Khác</v>
      </c>
      <c r="Y39" s="113" t="str">
        <f t="shared" si="11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Khác</v>
      </c>
      <c r="AI39" s="113" t="str">
        <f t="shared" si="76"/>
        <v>Khác</v>
      </c>
      <c r="AJ39" s="113" t="str">
        <f t="shared" si="76"/>
        <v>Khác</v>
      </c>
      <c r="AK39" s="113" t="str">
        <f t="shared" si="76"/>
        <v>Khác</v>
      </c>
      <c r="AL39" s="113" t="str">
        <f t="shared" si="76"/>
        <v>Khác</v>
      </c>
      <c r="AM39" s="113" t="str">
        <f t="shared" si="76"/>
        <v>Khác</v>
      </c>
      <c r="AN39" s="113" t="str">
        <f t="shared" si="76"/>
        <v>Khác</v>
      </c>
      <c r="AO39" s="113" t="str">
        <f t="shared" si="76"/>
        <v>Khác</v>
      </c>
      <c r="AP39" s="113" t="str">
        <f t="shared" si="76"/>
        <v>Khác</v>
      </c>
      <c r="AQ39" s="113" t="str">
        <f t="shared" si="76"/>
        <v>Khác</v>
      </c>
      <c r="AR39" s="113" t="str">
        <f t="shared" si="76"/>
        <v>Khác</v>
      </c>
      <c r="AS39" s="113" t="str">
        <f t="shared" si="76"/>
        <v>Khác</v>
      </c>
      <c r="AT39" s="113" t="str">
        <f t="shared" si="19"/>
        <v>Khác</v>
      </c>
      <c r="AU39" s="113" t="str">
        <f t="shared" si="20"/>
        <v>Khác</v>
      </c>
      <c r="AV39" s="113" t="str">
        <f t="shared" si="21"/>
        <v>Khác</v>
      </c>
      <c r="AW39" s="113" t="str">
        <f t="shared" si="22"/>
        <v>Khác</v>
      </c>
      <c r="AX39" s="113" t="str">
        <f t="shared" si="23"/>
        <v>Khác</v>
      </c>
      <c r="AY39" s="113" t="str">
        <f t="shared" si="23"/>
        <v>Khác</v>
      </c>
      <c r="AZ39" s="113" t="str">
        <f t="shared" si="24"/>
        <v>Khác</v>
      </c>
      <c r="BA39" s="113" t="str">
        <f t="shared" si="25"/>
        <v>Khác</v>
      </c>
      <c r="BB39" s="113" t="str">
        <f t="shared" si="26"/>
        <v>Khác</v>
      </c>
      <c r="BC39" s="113" t="str">
        <f t="shared" si="27"/>
        <v>Khác</v>
      </c>
      <c r="BD39" s="113" t="str">
        <f t="shared" si="28"/>
        <v>Khác</v>
      </c>
      <c r="BE39" s="113" t="str">
        <f t="shared" si="29"/>
        <v>Khác</v>
      </c>
      <c r="BF39" s="113" t="str">
        <f t="shared" si="30"/>
        <v>Khác</v>
      </c>
      <c r="BG39" s="113" t="str">
        <f t="shared" si="31"/>
        <v>Khác</v>
      </c>
      <c r="BH39" s="113" t="str">
        <f t="shared" si="32"/>
        <v>Khác</v>
      </c>
      <c r="BI39" s="113" t="str">
        <f t="shared" si="33"/>
        <v>Khác</v>
      </c>
      <c r="BJ39" s="113" t="str">
        <f t="shared" si="34"/>
        <v>Khác</v>
      </c>
      <c r="BK39" s="113" t="str">
        <f t="shared" si="35"/>
        <v>Khác</v>
      </c>
      <c r="BL39" s="113" t="str">
        <f t="shared" si="36"/>
        <v>Khác</v>
      </c>
      <c r="BM39" s="113" t="str">
        <f t="shared" si="37"/>
        <v>Khác</v>
      </c>
      <c r="BN39" s="113" t="str">
        <f t="shared" si="38"/>
        <v>Khác</v>
      </c>
      <c r="BO39" s="113" t="str">
        <f t="shared" si="39"/>
        <v>Khác</v>
      </c>
    </row>
    <row r="40" spans="1:67" s="12" customFormat="1" x14ac:dyDescent="0.25">
      <c r="A40" s="121"/>
      <c r="B40" s="121"/>
      <c r="C40" s="121"/>
      <c r="D40" s="124"/>
      <c r="E40" s="125"/>
      <c r="F40" s="15" t="str">
        <f t="shared" si="0"/>
        <v>-</v>
      </c>
      <c r="G40" s="12" t="e">
        <f>VLOOKUP(VALUE(A40),Time!$A$3:$D$33,2,1)</f>
        <v>#N/A</v>
      </c>
      <c r="H40" s="12" t="str">
        <f t="shared" si="13"/>
        <v/>
      </c>
      <c r="I40" s="15" t="s">
        <v>177</v>
      </c>
      <c r="L40" s="113" t="str">
        <f t="shared" si="60"/>
        <v>Khác</v>
      </c>
      <c r="M40" s="113" t="str">
        <f t="shared" si="61"/>
        <v>Khác</v>
      </c>
      <c r="N40" s="113" t="str">
        <f t="shared" si="62"/>
        <v>Khác</v>
      </c>
      <c r="O40" s="113" t="str">
        <f t="shared" si="63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4"/>
        <v>Khác</v>
      </c>
      <c r="S40" s="113" t="str">
        <f t="shared" si="15"/>
        <v>Khác</v>
      </c>
      <c r="T40" s="113" t="str">
        <f t="shared" si="16"/>
        <v>Khác</v>
      </c>
      <c r="U40" s="113" t="str">
        <f t="shared" si="17"/>
        <v>Khác</v>
      </c>
      <c r="V40" s="113" t="str">
        <f t="shared" si="64"/>
        <v>Khác</v>
      </c>
      <c r="W40" s="113" t="str">
        <f t="shared" ref="W40:AS40" si="77">IF(V40="Khác",IF(ISNUMBER(SEARCH(W$7,$D40)),W$6,"Khác"),V40)</f>
        <v>Khác</v>
      </c>
      <c r="X40" s="113" t="str">
        <f t="shared" si="10"/>
        <v>Khác</v>
      </c>
      <c r="Y40" s="113" t="str">
        <f t="shared" si="11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Khác</v>
      </c>
      <c r="AE40" s="113" t="str">
        <f t="shared" si="77"/>
        <v>Khác</v>
      </c>
      <c r="AF40" s="113" t="str">
        <f t="shared" si="77"/>
        <v>Khác</v>
      </c>
      <c r="AG40" s="113" t="str">
        <f t="shared" si="77"/>
        <v>Khác</v>
      </c>
      <c r="AH40" s="113" t="str">
        <f t="shared" si="77"/>
        <v>Khác</v>
      </c>
      <c r="AI40" s="113" t="str">
        <f t="shared" si="77"/>
        <v>Khác</v>
      </c>
      <c r="AJ40" s="113" t="str">
        <f t="shared" si="77"/>
        <v>Khác</v>
      </c>
      <c r="AK40" s="113" t="str">
        <f t="shared" si="77"/>
        <v>Khác</v>
      </c>
      <c r="AL40" s="113" t="str">
        <f t="shared" si="77"/>
        <v>Khác</v>
      </c>
      <c r="AM40" s="113" t="str">
        <f t="shared" si="77"/>
        <v>Khác</v>
      </c>
      <c r="AN40" s="113" t="str">
        <f t="shared" si="77"/>
        <v>Khác</v>
      </c>
      <c r="AO40" s="113" t="str">
        <f t="shared" si="77"/>
        <v>Khác</v>
      </c>
      <c r="AP40" s="113" t="str">
        <f t="shared" si="77"/>
        <v>Khác</v>
      </c>
      <c r="AQ40" s="113" t="str">
        <f t="shared" si="77"/>
        <v>Khác</v>
      </c>
      <c r="AR40" s="113" t="str">
        <f t="shared" si="77"/>
        <v>Khác</v>
      </c>
      <c r="AS40" s="113" t="str">
        <f t="shared" si="77"/>
        <v>Khác</v>
      </c>
      <c r="AT40" s="113" t="str">
        <f t="shared" si="19"/>
        <v>Khác</v>
      </c>
      <c r="AU40" s="113" t="str">
        <f t="shared" si="20"/>
        <v>Khác</v>
      </c>
      <c r="AV40" s="113" t="str">
        <f t="shared" si="21"/>
        <v>Khác</v>
      </c>
      <c r="AW40" s="113" t="str">
        <f t="shared" si="22"/>
        <v>Khác</v>
      </c>
      <c r="AX40" s="113" t="str">
        <f t="shared" si="23"/>
        <v>Khác</v>
      </c>
      <c r="AY40" s="113" t="str">
        <f t="shared" si="23"/>
        <v>Khác</v>
      </c>
      <c r="AZ40" s="113" t="str">
        <f t="shared" si="24"/>
        <v>Khác</v>
      </c>
      <c r="BA40" s="113" t="str">
        <f t="shared" si="25"/>
        <v>Khác</v>
      </c>
      <c r="BB40" s="113" t="str">
        <f t="shared" si="26"/>
        <v>Khác</v>
      </c>
      <c r="BC40" s="113" t="str">
        <f t="shared" si="27"/>
        <v>Khác</v>
      </c>
      <c r="BD40" s="113" t="str">
        <f t="shared" si="28"/>
        <v>Khác</v>
      </c>
      <c r="BE40" s="113" t="str">
        <f t="shared" si="29"/>
        <v>Khác</v>
      </c>
      <c r="BF40" s="113" t="str">
        <f t="shared" si="30"/>
        <v>Khác</v>
      </c>
      <c r="BG40" s="113" t="str">
        <f t="shared" si="31"/>
        <v>Khác</v>
      </c>
      <c r="BH40" s="113" t="str">
        <f t="shared" si="32"/>
        <v>Khác</v>
      </c>
      <c r="BI40" s="113" t="str">
        <f t="shared" si="33"/>
        <v>Khác</v>
      </c>
      <c r="BJ40" s="113" t="str">
        <f t="shared" si="34"/>
        <v>Khác</v>
      </c>
      <c r="BK40" s="113" t="str">
        <f t="shared" si="35"/>
        <v>Khác</v>
      </c>
      <c r="BL40" s="113" t="str">
        <f t="shared" si="36"/>
        <v>Khác</v>
      </c>
      <c r="BM40" s="113" t="str">
        <f t="shared" si="37"/>
        <v>Khác</v>
      </c>
      <c r="BN40" s="113" t="str">
        <f t="shared" si="38"/>
        <v>Khác</v>
      </c>
      <c r="BO40" s="113" t="str">
        <f t="shared" si="39"/>
        <v>Khác</v>
      </c>
    </row>
    <row r="41" spans="1:67" s="12" customFormat="1" x14ac:dyDescent="0.25">
      <c r="A41" s="121"/>
      <c r="B41" s="121"/>
      <c r="C41" s="121"/>
      <c r="D41" s="124"/>
      <c r="E41" s="125"/>
      <c r="F41" s="15" t="str">
        <f t="shared" si="0"/>
        <v>-</v>
      </c>
      <c r="G41" s="12" t="e">
        <f>VLOOKUP(VALUE(A41),Time!$A$3:$D$33,2,1)</f>
        <v>#N/A</v>
      </c>
      <c r="H41" s="12" t="str">
        <f t="shared" si="13"/>
        <v/>
      </c>
      <c r="I41" s="15" t="s">
        <v>183</v>
      </c>
      <c r="L41" s="113" t="str">
        <f t="shared" si="60"/>
        <v>Khác</v>
      </c>
      <c r="M41" s="113" t="str">
        <f t="shared" si="61"/>
        <v>Khác</v>
      </c>
      <c r="N41" s="113" t="str">
        <f t="shared" si="62"/>
        <v>Khác</v>
      </c>
      <c r="O41" s="113" t="str">
        <f t="shared" si="63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4"/>
        <v>Khác</v>
      </c>
      <c r="S41" s="113" t="str">
        <f t="shared" si="15"/>
        <v>Khác</v>
      </c>
      <c r="T41" s="113" t="str">
        <f t="shared" si="16"/>
        <v>Khác</v>
      </c>
      <c r="U41" s="113" t="str">
        <f t="shared" si="17"/>
        <v>Khác</v>
      </c>
      <c r="V41" s="113" t="str">
        <f t="shared" si="64"/>
        <v>Khác</v>
      </c>
      <c r="W41" s="113" t="str">
        <f t="shared" ref="W41:AS41" si="78">IF(V41="Khác",IF(ISNUMBER(SEARCH(W$7,$D41)),W$6,"Khác"),V41)</f>
        <v>Khác</v>
      </c>
      <c r="X41" s="113" t="str">
        <f t="shared" si="10"/>
        <v>Khác</v>
      </c>
      <c r="Y41" s="113" t="str">
        <f t="shared" si="11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Khác</v>
      </c>
      <c r="AF41" s="113" t="str">
        <f t="shared" si="78"/>
        <v>Khác</v>
      </c>
      <c r="AG41" s="113" t="str">
        <f t="shared" si="78"/>
        <v>Khác</v>
      </c>
      <c r="AH41" s="113" t="str">
        <f t="shared" si="78"/>
        <v>Khác</v>
      </c>
      <c r="AI41" s="113" t="str">
        <f t="shared" si="78"/>
        <v>Khác</v>
      </c>
      <c r="AJ41" s="113" t="str">
        <f t="shared" si="78"/>
        <v>Khác</v>
      </c>
      <c r="AK41" s="113" t="str">
        <f t="shared" si="78"/>
        <v>Khác</v>
      </c>
      <c r="AL41" s="113" t="str">
        <f t="shared" si="78"/>
        <v>Khác</v>
      </c>
      <c r="AM41" s="113" t="str">
        <f t="shared" si="78"/>
        <v>Khác</v>
      </c>
      <c r="AN41" s="113" t="str">
        <f t="shared" si="78"/>
        <v>Khác</v>
      </c>
      <c r="AO41" s="113" t="str">
        <f t="shared" si="78"/>
        <v>Khác</v>
      </c>
      <c r="AP41" s="113" t="str">
        <f t="shared" si="78"/>
        <v>Khác</v>
      </c>
      <c r="AQ41" s="113" t="str">
        <f t="shared" si="78"/>
        <v>Khác</v>
      </c>
      <c r="AR41" s="113" t="str">
        <f t="shared" si="78"/>
        <v>Khác</v>
      </c>
      <c r="AS41" s="113" t="str">
        <f t="shared" si="78"/>
        <v>Khác</v>
      </c>
      <c r="AT41" s="113" t="str">
        <f t="shared" si="19"/>
        <v>Khác</v>
      </c>
      <c r="AU41" s="113" t="str">
        <f t="shared" si="20"/>
        <v>Khác</v>
      </c>
      <c r="AV41" s="113" t="str">
        <f t="shared" si="21"/>
        <v>Khác</v>
      </c>
      <c r="AW41" s="113" t="str">
        <f t="shared" si="22"/>
        <v>Khác</v>
      </c>
      <c r="AX41" s="113" t="str">
        <f t="shared" si="23"/>
        <v>Khác</v>
      </c>
      <c r="AY41" s="113" t="str">
        <f t="shared" si="23"/>
        <v>Khác</v>
      </c>
      <c r="AZ41" s="113" t="str">
        <f t="shared" si="24"/>
        <v>Khác</v>
      </c>
      <c r="BA41" s="113" t="str">
        <f t="shared" si="25"/>
        <v>Khác</v>
      </c>
      <c r="BB41" s="113" t="str">
        <f t="shared" si="26"/>
        <v>Khác</v>
      </c>
      <c r="BC41" s="113" t="str">
        <f t="shared" si="27"/>
        <v>Khác</v>
      </c>
      <c r="BD41" s="113" t="str">
        <f t="shared" si="28"/>
        <v>Khác</v>
      </c>
      <c r="BE41" s="113" t="str">
        <f t="shared" si="29"/>
        <v>Khác</v>
      </c>
      <c r="BF41" s="113" t="str">
        <f t="shared" si="30"/>
        <v>Khác</v>
      </c>
      <c r="BG41" s="113" t="str">
        <f t="shared" si="31"/>
        <v>Khác</v>
      </c>
      <c r="BH41" s="113" t="str">
        <f t="shared" si="32"/>
        <v>Khác</v>
      </c>
      <c r="BI41" s="113" t="str">
        <f t="shared" si="33"/>
        <v>Khác</v>
      </c>
      <c r="BJ41" s="113" t="str">
        <f t="shared" si="34"/>
        <v>Khác</v>
      </c>
      <c r="BK41" s="113" t="str">
        <f t="shared" si="35"/>
        <v>Khác</v>
      </c>
      <c r="BL41" s="113" t="str">
        <f t="shared" si="36"/>
        <v>Khác</v>
      </c>
      <c r="BM41" s="113" t="str">
        <f t="shared" si="37"/>
        <v>Khác</v>
      </c>
      <c r="BN41" s="113" t="str">
        <f t="shared" si="38"/>
        <v>Khác</v>
      </c>
      <c r="BO41" s="113" t="str">
        <f t="shared" si="39"/>
        <v>Khác</v>
      </c>
    </row>
    <row r="42" spans="1:67" s="12" customFormat="1" x14ac:dyDescent="0.25">
      <c r="A42" s="121"/>
      <c r="B42" s="121"/>
      <c r="C42" s="121"/>
      <c r="D42" s="124"/>
      <c r="E42" s="125"/>
      <c r="F42" s="15" t="str">
        <f t="shared" si="0"/>
        <v>-</v>
      </c>
      <c r="G42" s="12" t="e">
        <f>VLOOKUP(VALUE(A42),Time!$A$3:$D$33,2,1)</f>
        <v>#N/A</v>
      </c>
      <c r="H42" s="12" t="str">
        <f t="shared" si="13"/>
        <v/>
      </c>
      <c r="I42" s="15" t="s">
        <v>182</v>
      </c>
      <c r="L42" s="113" t="str">
        <f t="shared" si="60"/>
        <v>Khác</v>
      </c>
      <c r="M42" s="113" t="str">
        <f t="shared" si="61"/>
        <v>Khác</v>
      </c>
      <c r="N42" s="113" t="str">
        <f t="shared" si="62"/>
        <v>Khác</v>
      </c>
      <c r="O42" s="113" t="str">
        <f t="shared" si="63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4"/>
        <v>Khác</v>
      </c>
      <c r="S42" s="113" t="str">
        <f t="shared" si="15"/>
        <v>Khác</v>
      </c>
      <c r="T42" s="113" t="str">
        <f t="shared" si="16"/>
        <v>Khác</v>
      </c>
      <c r="U42" s="113" t="str">
        <f t="shared" si="17"/>
        <v>Khác</v>
      </c>
      <c r="V42" s="113" t="str">
        <f t="shared" si="64"/>
        <v>Khác</v>
      </c>
      <c r="W42" s="113" t="str">
        <f t="shared" ref="W42:AS42" si="79">IF(V42="Khác",IF(ISNUMBER(SEARCH(W$7,$D42)),W$6,"Khác"),V42)</f>
        <v>Khác</v>
      </c>
      <c r="X42" s="113" t="str">
        <f t="shared" si="10"/>
        <v>Khác</v>
      </c>
      <c r="Y42" s="113" t="str">
        <f t="shared" si="11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9"/>
        <v>Khác</v>
      </c>
      <c r="AU42" s="113" t="str">
        <f t="shared" si="20"/>
        <v>Khác</v>
      </c>
      <c r="AV42" s="113" t="str">
        <f t="shared" si="21"/>
        <v>Khác</v>
      </c>
      <c r="AW42" s="113" t="str">
        <f t="shared" si="22"/>
        <v>Khác</v>
      </c>
      <c r="AX42" s="113" t="str">
        <f t="shared" si="23"/>
        <v>Khác</v>
      </c>
      <c r="AY42" s="113" t="str">
        <f t="shared" si="23"/>
        <v>Khác</v>
      </c>
      <c r="AZ42" s="113" t="str">
        <f t="shared" si="24"/>
        <v>Khác</v>
      </c>
      <c r="BA42" s="113" t="str">
        <f t="shared" si="25"/>
        <v>Khác</v>
      </c>
      <c r="BB42" s="113" t="str">
        <f t="shared" si="26"/>
        <v>Khác</v>
      </c>
      <c r="BC42" s="113" t="str">
        <f t="shared" si="27"/>
        <v>Khác</v>
      </c>
      <c r="BD42" s="113" t="str">
        <f t="shared" si="28"/>
        <v>Khác</v>
      </c>
      <c r="BE42" s="113" t="str">
        <f t="shared" si="29"/>
        <v>Khác</v>
      </c>
      <c r="BF42" s="113" t="str">
        <f t="shared" si="30"/>
        <v>Khác</v>
      </c>
      <c r="BG42" s="113" t="str">
        <f t="shared" si="31"/>
        <v>Khác</v>
      </c>
      <c r="BH42" s="113" t="str">
        <f t="shared" si="32"/>
        <v>Khác</v>
      </c>
      <c r="BI42" s="113" t="str">
        <f t="shared" si="33"/>
        <v>Khác</v>
      </c>
      <c r="BJ42" s="113" t="str">
        <f t="shared" si="34"/>
        <v>Khác</v>
      </c>
      <c r="BK42" s="113" t="str">
        <f t="shared" si="35"/>
        <v>Khác</v>
      </c>
      <c r="BL42" s="113" t="str">
        <f t="shared" si="36"/>
        <v>Khác</v>
      </c>
      <c r="BM42" s="113" t="str">
        <f t="shared" si="37"/>
        <v>Khác</v>
      </c>
      <c r="BN42" s="113" t="str">
        <f t="shared" si="38"/>
        <v>Khác</v>
      </c>
      <c r="BO42" s="113" t="str">
        <f t="shared" si="39"/>
        <v>Khác</v>
      </c>
    </row>
    <row r="43" spans="1:67" s="12" customFormat="1" x14ac:dyDescent="0.25">
      <c r="A43" s="121"/>
      <c r="B43" s="121"/>
      <c r="C43" s="121"/>
      <c r="D43" s="124"/>
      <c r="E43" s="125"/>
      <c r="F43" s="15" t="str">
        <f t="shared" si="0"/>
        <v>-</v>
      </c>
      <c r="G43" s="12" t="e">
        <f>VLOOKUP(VALUE(A43),Time!$A$3:$D$33,2,1)</f>
        <v>#N/A</v>
      </c>
      <c r="H43" s="12" t="str">
        <f t="shared" si="13"/>
        <v/>
      </c>
      <c r="I43" s="15"/>
      <c r="L43" s="113" t="str">
        <f t="shared" si="60"/>
        <v>Khác</v>
      </c>
      <c r="M43" s="113" t="str">
        <f t="shared" si="61"/>
        <v>Khác</v>
      </c>
      <c r="N43" s="113" t="str">
        <f t="shared" si="62"/>
        <v>Khác</v>
      </c>
      <c r="O43" s="113" t="str">
        <f t="shared" si="63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4"/>
        <v>Khác</v>
      </c>
      <c r="S43" s="113" t="str">
        <f t="shared" si="15"/>
        <v>Khác</v>
      </c>
      <c r="T43" s="113" t="str">
        <f t="shared" si="16"/>
        <v>Khác</v>
      </c>
      <c r="U43" s="113" t="str">
        <f t="shared" si="17"/>
        <v>Khác</v>
      </c>
      <c r="V43" s="113" t="str">
        <f t="shared" si="64"/>
        <v>Khác</v>
      </c>
      <c r="W43" s="113" t="str">
        <f t="shared" ref="W43:AS43" si="80">IF(V43="Khác",IF(ISNUMBER(SEARCH(W$7,$D43)),W$6,"Khác"),V43)</f>
        <v>Khác</v>
      </c>
      <c r="X43" s="113" t="str">
        <f t="shared" si="10"/>
        <v>Khác</v>
      </c>
      <c r="Y43" s="113" t="str">
        <f t="shared" si="11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Khác</v>
      </c>
      <c r="AI43" s="113" t="str">
        <f t="shared" si="80"/>
        <v>Khác</v>
      </c>
      <c r="AJ43" s="113" t="str">
        <f t="shared" si="80"/>
        <v>Khác</v>
      </c>
      <c r="AK43" s="113" t="str">
        <f t="shared" si="80"/>
        <v>Khác</v>
      </c>
      <c r="AL43" s="113" t="str">
        <f t="shared" si="80"/>
        <v>Khác</v>
      </c>
      <c r="AM43" s="113" t="str">
        <f t="shared" si="80"/>
        <v>Khác</v>
      </c>
      <c r="AN43" s="113" t="str">
        <f t="shared" si="80"/>
        <v>Khác</v>
      </c>
      <c r="AO43" s="113" t="str">
        <f t="shared" si="80"/>
        <v>Khác</v>
      </c>
      <c r="AP43" s="113" t="str">
        <f t="shared" si="80"/>
        <v>Khác</v>
      </c>
      <c r="AQ43" s="113" t="str">
        <f t="shared" si="80"/>
        <v>Khác</v>
      </c>
      <c r="AR43" s="113" t="str">
        <f t="shared" si="80"/>
        <v>Khác</v>
      </c>
      <c r="AS43" s="113" t="str">
        <f t="shared" si="80"/>
        <v>Khác</v>
      </c>
      <c r="AT43" s="113" t="str">
        <f t="shared" si="19"/>
        <v>Khác</v>
      </c>
      <c r="AU43" s="113" t="str">
        <f t="shared" si="20"/>
        <v>Khác</v>
      </c>
      <c r="AV43" s="113" t="str">
        <f t="shared" si="21"/>
        <v>Khác</v>
      </c>
      <c r="AW43" s="113" t="str">
        <f t="shared" si="22"/>
        <v>Khác</v>
      </c>
      <c r="AX43" s="113" t="str">
        <f t="shared" si="23"/>
        <v>Khác</v>
      </c>
      <c r="AY43" s="113" t="str">
        <f t="shared" si="23"/>
        <v>Khác</v>
      </c>
      <c r="AZ43" s="113" t="str">
        <f t="shared" si="24"/>
        <v>Khác</v>
      </c>
      <c r="BA43" s="113" t="str">
        <f t="shared" si="25"/>
        <v>Khác</v>
      </c>
      <c r="BB43" s="113" t="str">
        <f t="shared" si="26"/>
        <v>Khác</v>
      </c>
      <c r="BC43" s="113" t="str">
        <f t="shared" si="27"/>
        <v>Khác</v>
      </c>
      <c r="BD43" s="113" t="str">
        <f t="shared" si="28"/>
        <v>Khác</v>
      </c>
      <c r="BE43" s="113" t="str">
        <f t="shared" si="29"/>
        <v>Khác</v>
      </c>
      <c r="BF43" s="113" t="str">
        <f t="shared" si="30"/>
        <v>Khác</v>
      </c>
      <c r="BG43" s="113" t="str">
        <f t="shared" si="31"/>
        <v>Khác</v>
      </c>
      <c r="BH43" s="113" t="str">
        <f t="shared" si="32"/>
        <v>Khác</v>
      </c>
      <c r="BI43" s="113" t="str">
        <f t="shared" si="33"/>
        <v>Khác</v>
      </c>
      <c r="BJ43" s="113" t="str">
        <f t="shared" si="34"/>
        <v>Khác</v>
      </c>
      <c r="BK43" s="113" t="str">
        <f t="shared" si="35"/>
        <v>Khác</v>
      </c>
      <c r="BL43" s="113" t="str">
        <f t="shared" si="36"/>
        <v>Khác</v>
      </c>
      <c r="BM43" s="113" t="str">
        <f t="shared" si="37"/>
        <v>Khác</v>
      </c>
      <c r="BN43" s="113" t="str">
        <f t="shared" si="38"/>
        <v>Khác</v>
      </c>
      <c r="BO43" s="113" t="str">
        <f t="shared" si="39"/>
        <v>Khác</v>
      </c>
    </row>
    <row r="44" spans="1:67" s="12" customFormat="1" x14ac:dyDescent="0.25">
      <c r="A44" s="121"/>
      <c r="B44" s="121"/>
      <c r="C44" s="121"/>
      <c r="D44" s="124"/>
      <c r="E44" s="125"/>
      <c r="F44" s="15" t="str">
        <f t="shared" si="0"/>
        <v>-</v>
      </c>
      <c r="G44" s="12" t="e">
        <f>VLOOKUP(VALUE(A44),Time!$A$3:$D$33,2,1)</f>
        <v>#N/A</v>
      </c>
      <c r="H44" s="12" t="str">
        <f t="shared" si="13"/>
        <v/>
      </c>
      <c r="I44" s="15"/>
      <c r="L44" s="113" t="str">
        <f t="shared" si="60"/>
        <v>Khác</v>
      </c>
      <c r="M44" s="113" t="str">
        <f t="shared" si="61"/>
        <v>Khác</v>
      </c>
      <c r="N44" s="113" t="str">
        <f t="shared" si="62"/>
        <v>Khác</v>
      </c>
      <c r="O44" s="113" t="str">
        <f t="shared" si="63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4"/>
        <v>Khác</v>
      </c>
      <c r="S44" s="113" t="str">
        <f t="shared" si="15"/>
        <v>Khác</v>
      </c>
      <c r="T44" s="113" t="str">
        <f t="shared" si="16"/>
        <v>Khác</v>
      </c>
      <c r="U44" s="113" t="str">
        <f t="shared" si="17"/>
        <v>Khác</v>
      </c>
      <c r="V44" s="113" t="str">
        <f t="shared" si="64"/>
        <v>Khác</v>
      </c>
      <c r="W44" s="113" t="str">
        <f t="shared" ref="W44:AS44" si="81">IF(V44="Khác",IF(ISNUMBER(SEARCH(W$7,$D44)),W$6,"Khác"),V44)</f>
        <v>Khác</v>
      </c>
      <c r="X44" s="113" t="str">
        <f t="shared" si="10"/>
        <v>Khác</v>
      </c>
      <c r="Y44" s="113" t="str">
        <f t="shared" si="11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9"/>
        <v>Khác</v>
      </c>
      <c r="AU44" s="113" t="str">
        <f t="shared" si="20"/>
        <v>Khác</v>
      </c>
      <c r="AV44" s="113" t="str">
        <f t="shared" si="21"/>
        <v>Khác</v>
      </c>
      <c r="AW44" s="113" t="str">
        <f t="shared" si="22"/>
        <v>Khác</v>
      </c>
      <c r="AX44" s="113" t="str">
        <f t="shared" si="23"/>
        <v>Khác</v>
      </c>
      <c r="AY44" s="113" t="str">
        <f t="shared" si="23"/>
        <v>Khác</v>
      </c>
      <c r="AZ44" s="113" t="str">
        <f t="shared" si="24"/>
        <v>Khác</v>
      </c>
      <c r="BA44" s="113" t="str">
        <f t="shared" si="25"/>
        <v>Khác</v>
      </c>
      <c r="BB44" s="113" t="str">
        <f t="shared" si="26"/>
        <v>Khác</v>
      </c>
      <c r="BC44" s="113" t="str">
        <f t="shared" si="27"/>
        <v>Khác</v>
      </c>
      <c r="BD44" s="113" t="str">
        <f t="shared" si="28"/>
        <v>Khác</v>
      </c>
      <c r="BE44" s="113" t="str">
        <f t="shared" si="29"/>
        <v>Khác</v>
      </c>
      <c r="BF44" s="113" t="str">
        <f t="shared" si="30"/>
        <v>Khác</v>
      </c>
      <c r="BG44" s="113" t="str">
        <f t="shared" si="31"/>
        <v>Khác</v>
      </c>
      <c r="BH44" s="113" t="str">
        <f t="shared" si="32"/>
        <v>Khác</v>
      </c>
      <c r="BI44" s="113" t="str">
        <f t="shared" si="33"/>
        <v>Khác</v>
      </c>
      <c r="BJ44" s="113" t="str">
        <f t="shared" si="34"/>
        <v>Khác</v>
      </c>
      <c r="BK44" s="113" t="str">
        <f t="shared" si="35"/>
        <v>Khác</v>
      </c>
      <c r="BL44" s="113" t="str">
        <f t="shared" si="36"/>
        <v>Khác</v>
      </c>
      <c r="BM44" s="113" t="str">
        <f t="shared" si="37"/>
        <v>Khác</v>
      </c>
      <c r="BN44" s="113" t="str">
        <f t="shared" si="38"/>
        <v>Khác</v>
      </c>
      <c r="BO44" s="113" t="str">
        <f t="shared" si="39"/>
        <v>Khác</v>
      </c>
    </row>
    <row r="45" spans="1:67" s="13" customFormat="1" x14ac:dyDescent="0.25">
      <c r="A45" s="121"/>
      <c r="B45" s="121"/>
      <c r="C45" s="121"/>
      <c r="D45" s="124"/>
      <c r="E45" s="125"/>
      <c r="F45" s="15" t="str">
        <f t="shared" si="0"/>
        <v>-</v>
      </c>
      <c r="G45" s="12" t="e">
        <f>VLOOKUP(VALUE(A45),Time!$A$3:$D$33,2,1)</f>
        <v>#N/A</v>
      </c>
      <c r="H45" s="12" t="str">
        <f t="shared" si="13"/>
        <v/>
      </c>
      <c r="K45" s="12"/>
      <c r="L45" s="113" t="str">
        <f t="shared" si="60"/>
        <v>Khác</v>
      </c>
      <c r="M45" s="113" t="str">
        <f t="shared" si="61"/>
        <v>Khác</v>
      </c>
      <c r="N45" s="113" t="str">
        <f t="shared" si="62"/>
        <v>Khác</v>
      </c>
      <c r="O45" s="113" t="str">
        <f t="shared" si="63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4"/>
        <v>Khác</v>
      </c>
      <c r="S45" s="113" t="str">
        <f t="shared" si="15"/>
        <v>Khác</v>
      </c>
      <c r="T45" s="113" t="str">
        <f t="shared" si="16"/>
        <v>Khác</v>
      </c>
      <c r="U45" s="113" t="str">
        <f t="shared" si="17"/>
        <v>Khác</v>
      </c>
      <c r="V45" s="113" t="str">
        <f t="shared" si="64"/>
        <v>Khác</v>
      </c>
      <c r="W45" s="113" t="str">
        <f t="shared" ref="W45:AS45" si="82">IF(V45="Khác",IF(ISNUMBER(SEARCH(W$7,$D45)),W$6,"Khác"),V45)</f>
        <v>Khác</v>
      </c>
      <c r="X45" s="113" t="str">
        <f t="shared" si="10"/>
        <v>Khác</v>
      </c>
      <c r="Y45" s="113" t="str">
        <f t="shared" si="11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9"/>
        <v>Khác</v>
      </c>
      <c r="AU45" s="113" t="str">
        <f t="shared" si="20"/>
        <v>Khác</v>
      </c>
      <c r="AV45" s="113" t="str">
        <f t="shared" si="21"/>
        <v>Khác</v>
      </c>
      <c r="AW45" s="113" t="str">
        <f t="shared" si="22"/>
        <v>Khác</v>
      </c>
      <c r="AX45" s="113" t="str">
        <f t="shared" si="23"/>
        <v>Khác</v>
      </c>
      <c r="AY45" s="113" t="str">
        <f t="shared" si="23"/>
        <v>Khác</v>
      </c>
      <c r="AZ45" s="113" t="str">
        <f t="shared" si="24"/>
        <v>Khác</v>
      </c>
      <c r="BA45" s="113" t="str">
        <f t="shared" si="25"/>
        <v>Khác</v>
      </c>
      <c r="BB45" s="113" t="str">
        <f t="shared" si="26"/>
        <v>Khác</v>
      </c>
      <c r="BC45" s="113" t="str">
        <f t="shared" si="27"/>
        <v>Khác</v>
      </c>
      <c r="BD45" s="113" t="str">
        <f t="shared" si="28"/>
        <v>Khác</v>
      </c>
      <c r="BE45" s="113" t="str">
        <f t="shared" si="29"/>
        <v>Khác</v>
      </c>
      <c r="BF45" s="113" t="str">
        <f t="shared" si="30"/>
        <v>Khác</v>
      </c>
      <c r="BG45" s="113" t="str">
        <f t="shared" si="31"/>
        <v>Khác</v>
      </c>
      <c r="BH45" s="113" t="str">
        <f t="shared" si="32"/>
        <v>Khác</v>
      </c>
      <c r="BI45" s="113" t="str">
        <f t="shared" si="33"/>
        <v>Khác</v>
      </c>
      <c r="BJ45" s="113" t="str">
        <f t="shared" si="34"/>
        <v>Khác</v>
      </c>
      <c r="BK45" s="113" t="str">
        <f t="shared" si="35"/>
        <v>Khác</v>
      </c>
      <c r="BL45" s="113" t="str">
        <f t="shared" si="36"/>
        <v>Khác</v>
      </c>
      <c r="BM45" s="113" t="str">
        <f t="shared" si="37"/>
        <v>Khác</v>
      </c>
      <c r="BN45" s="113" t="str">
        <f t="shared" si="38"/>
        <v>Khác</v>
      </c>
      <c r="BO45" s="113" t="str">
        <f t="shared" si="39"/>
        <v>Khác</v>
      </c>
    </row>
    <row r="46" spans="1:67" s="12" customFormat="1" x14ac:dyDescent="0.25">
      <c r="A46" s="121"/>
      <c r="B46" s="121"/>
      <c r="C46" s="121"/>
      <c r="D46" s="124"/>
      <c r="E46" s="125"/>
      <c r="F46" s="15" t="str">
        <f t="shared" si="0"/>
        <v>-</v>
      </c>
      <c r="G46" s="12" t="e">
        <f>VLOOKUP(VALUE(A46),Time!$A$3:$D$33,2,1)</f>
        <v>#N/A</v>
      </c>
      <c r="H46" s="12" t="str">
        <f t="shared" si="13"/>
        <v/>
      </c>
      <c r="L46" s="113" t="str">
        <f t="shared" si="60"/>
        <v>Khác</v>
      </c>
      <c r="M46" s="113" t="str">
        <f t="shared" si="61"/>
        <v>Khác</v>
      </c>
      <c r="N46" s="113" t="str">
        <f t="shared" si="62"/>
        <v>Khác</v>
      </c>
      <c r="O46" s="113" t="str">
        <f t="shared" si="63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4"/>
        <v>Khác</v>
      </c>
      <c r="S46" s="113" t="str">
        <f t="shared" si="15"/>
        <v>Khác</v>
      </c>
      <c r="T46" s="113" t="str">
        <f t="shared" si="16"/>
        <v>Khác</v>
      </c>
      <c r="U46" s="113" t="str">
        <f t="shared" si="17"/>
        <v>Khác</v>
      </c>
      <c r="V46" s="113" t="str">
        <f t="shared" si="64"/>
        <v>Khác</v>
      </c>
      <c r="W46" s="113" t="str">
        <f t="shared" ref="W46:AS46" si="83">IF(V46="Khác",IF(ISNUMBER(SEARCH(W$7,$D46)),W$6,"Khác"),V46)</f>
        <v>Khác</v>
      </c>
      <c r="X46" s="113" t="str">
        <f t="shared" si="10"/>
        <v>Khác</v>
      </c>
      <c r="Y46" s="113" t="str">
        <f t="shared" si="11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9"/>
        <v>Khác</v>
      </c>
      <c r="AU46" s="113" t="str">
        <f t="shared" si="20"/>
        <v>Khác</v>
      </c>
      <c r="AV46" s="113" t="str">
        <f t="shared" si="21"/>
        <v>Khác</v>
      </c>
      <c r="AW46" s="113" t="str">
        <f t="shared" si="22"/>
        <v>Khác</v>
      </c>
      <c r="AX46" s="113" t="str">
        <f t="shared" si="23"/>
        <v>Khác</v>
      </c>
      <c r="AY46" s="113" t="str">
        <f t="shared" si="23"/>
        <v>Khác</v>
      </c>
      <c r="AZ46" s="113" t="str">
        <f t="shared" si="24"/>
        <v>Khác</v>
      </c>
      <c r="BA46" s="113" t="str">
        <f t="shared" si="25"/>
        <v>Khác</v>
      </c>
      <c r="BB46" s="113" t="str">
        <f t="shared" si="26"/>
        <v>Khác</v>
      </c>
      <c r="BC46" s="113" t="str">
        <f t="shared" si="27"/>
        <v>Khác</v>
      </c>
      <c r="BD46" s="113" t="str">
        <f t="shared" si="28"/>
        <v>Khác</v>
      </c>
      <c r="BE46" s="113" t="str">
        <f t="shared" si="29"/>
        <v>Khác</v>
      </c>
      <c r="BF46" s="113" t="str">
        <f t="shared" si="30"/>
        <v>Khác</v>
      </c>
      <c r="BG46" s="113" t="str">
        <f t="shared" si="31"/>
        <v>Khác</v>
      </c>
      <c r="BH46" s="113" t="str">
        <f t="shared" si="32"/>
        <v>Khác</v>
      </c>
      <c r="BI46" s="113" t="str">
        <f t="shared" si="33"/>
        <v>Khác</v>
      </c>
      <c r="BJ46" s="113" t="str">
        <f t="shared" si="34"/>
        <v>Khác</v>
      </c>
      <c r="BK46" s="113" t="str">
        <f t="shared" si="35"/>
        <v>Khác</v>
      </c>
      <c r="BL46" s="113" t="str">
        <f t="shared" si="36"/>
        <v>Khác</v>
      </c>
      <c r="BM46" s="113" t="str">
        <f t="shared" si="37"/>
        <v>Khác</v>
      </c>
      <c r="BN46" s="113" t="str">
        <f t="shared" si="38"/>
        <v>Khác</v>
      </c>
      <c r="BO46" s="113" t="str">
        <f t="shared" si="39"/>
        <v>Khác</v>
      </c>
    </row>
    <row r="47" spans="1:67" s="12" customFormat="1" x14ac:dyDescent="0.2">
      <c r="A47" s="122"/>
      <c r="B47" s="122"/>
      <c r="C47" s="122"/>
      <c r="D47" s="132"/>
      <c r="E47" s="133"/>
      <c r="F47" s="15" t="str">
        <f t="shared" si="0"/>
        <v>-</v>
      </c>
      <c r="G47" s="12" t="e">
        <f>VLOOKUP(VALUE(A47),Time!$A$3:$D$33,2,1)</f>
        <v>#N/A</v>
      </c>
      <c r="H47" s="12" t="str">
        <f t="shared" si="13"/>
        <v/>
      </c>
      <c r="L47" s="113" t="str">
        <f t="shared" si="60"/>
        <v>Khác</v>
      </c>
      <c r="M47" s="113" t="str">
        <f t="shared" si="61"/>
        <v>Khác</v>
      </c>
      <c r="N47" s="113" t="str">
        <f t="shared" si="62"/>
        <v>Khác</v>
      </c>
      <c r="O47" s="113" t="str">
        <f t="shared" si="63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4"/>
        <v>Khác</v>
      </c>
      <c r="S47" s="113" t="str">
        <f t="shared" si="15"/>
        <v>Khác</v>
      </c>
      <c r="T47" s="113" t="str">
        <f t="shared" si="16"/>
        <v>Khác</v>
      </c>
      <c r="U47" s="113" t="str">
        <f t="shared" si="17"/>
        <v>Khác</v>
      </c>
      <c r="V47" s="113" t="str">
        <f t="shared" si="64"/>
        <v>Khác</v>
      </c>
      <c r="W47" s="113" t="str">
        <f t="shared" ref="W47:AS47" si="84">IF(V47="Khác",IF(ISNUMBER(SEARCH(W$7,$D47)),W$6,"Khác"),V47)</f>
        <v>Khác</v>
      </c>
      <c r="X47" s="113" t="str">
        <f t="shared" si="10"/>
        <v>Khác</v>
      </c>
      <c r="Y47" s="113" t="str">
        <f t="shared" si="11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9"/>
        <v>Khác</v>
      </c>
      <c r="AU47" s="113" t="str">
        <f t="shared" si="20"/>
        <v>Khác</v>
      </c>
      <c r="AV47" s="113" t="str">
        <f t="shared" si="21"/>
        <v>Khác</v>
      </c>
      <c r="AW47" s="113" t="str">
        <f t="shared" si="22"/>
        <v>Khác</v>
      </c>
      <c r="AX47" s="113" t="str">
        <f t="shared" si="23"/>
        <v>Khác</v>
      </c>
      <c r="AY47" s="113" t="str">
        <f t="shared" si="23"/>
        <v>Khác</v>
      </c>
      <c r="AZ47" s="113" t="str">
        <f t="shared" si="24"/>
        <v>Khác</v>
      </c>
      <c r="BA47" s="113" t="str">
        <f t="shared" si="25"/>
        <v>Khác</v>
      </c>
      <c r="BB47" s="113" t="str">
        <f t="shared" si="26"/>
        <v>Khác</v>
      </c>
      <c r="BC47" s="113" t="str">
        <f t="shared" si="27"/>
        <v>Khác</v>
      </c>
      <c r="BD47" s="113" t="str">
        <f t="shared" si="28"/>
        <v>Khác</v>
      </c>
      <c r="BE47" s="113" t="str">
        <f t="shared" si="29"/>
        <v>Khác</v>
      </c>
      <c r="BF47" s="113" t="str">
        <f t="shared" si="30"/>
        <v>Khác</v>
      </c>
      <c r="BG47" s="113" t="str">
        <f t="shared" si="31"/>
        <v>Khác</v>
      </c>
      <c r="BH47" s="113" t="str">
        <f t="shared" si="32"/>
        <v>Khác</v>
      </c>
      <c r="BI47" s="113" t="str">
        <f t="shared" si="33"/>
        <v>Khác</v>
      </c>
      <c r="BJ47" s="113" t="str">
        <f t="shared" si="34"/>
        <v>Khác</v>
      </c>
      <c r="BK47" s="113" t="str">
        <f t="shared" si="35"/>
        <v>Khác</v>
      </c>
      <c r="BL47" s="113" t="str">
        <f t="shared" si="36"/>
        <v>Khác</v>
      </c>
      <c r="BM47" s="113" t="str">
        <f t="shared" si="37"/>
        <v>Khác</v>
      </c>
      <c r="BN47" s="113" t="str">
        <f t="shared" si="38"/>
        <v>Khác</v>
      </c>
      <c r="BO47" s="113" t="str">
        <f t="shared" si="39"/>
        <v>Khác</v>
      </c>
    </row>
    <row r="48" spans="1:67" s="12" customFormat="1" x14ac:dyDescent="0.25">
      <c r="A48" s="121"/>
      <c r="B48" s="121"/>
      <c r="C48" s="121"/>
      <c r="D48" s="124"/>
      <c r="E48" s="125"/>
      <c r="F48" s="15" t="str">
        <f t="shared" si="0"/>
        <v>-</v>
      </c>
      <c r="G48" s="12" t="e">
        <f>VLOOKUP(VALUE(A48),Time!$A$3:$D$33,2,1)</f>
        <v>#N/A</v>
      </c>
      <c r="H48" s="12" t="str">
        <f t="shared" si="13"/>
        <v/>
      </c>
      <c r="L48" s="113" t="str">
        <f t="shared" si="60"/>
        <v>Khác</v>
      </c>
      <c r="M48" s="113" t="str">
        <f t="shared" si="61"/>
        <v>Khác</v>
      </c>
      <c r="N48" s="113" t="str">
        <f t="shared" si="62"/>
        <v>Khác</v>
      </c>
      <c r="O48" s="113" t="str">
        <f t="shared" si="63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4"/>
        <v>Khác</v>
      </c>
      <c r="S48" s="113" t="str">
        <f t="shared" si="15"/>
        <v>Khác</v>
      </c>
      <c r="T48" s="113" t="str">
        <f t="shared" si="16"/>
        <v>Khác</v>
      </c>
      <c r="U48" s="113" t="str">
        <f t="shared" si="17"/>
        <v>Khác</v>
      </c>
      <c r="V48" s="113" t="str">
        <f t="shared" si="64"/>
        <v>Khác</v>
      </c>
      <c r="W48" s="113" t="str">
        <f t="shared" ref="W48:AS48" si="85">IF(V48="Khác",IF(ISNUMBER(SEARCH(W$7,$D48)),W$6,"Khác"),V48)</f>
        <v>Khác</v>
      </c>
      <c r="X48" s="113" t="str">
        <f t="shared" si="10"/>
        <v>Khác</v>
      </c>
      <c r="Y48" s="113" t="str">
        <f t="shared" si="11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9"/>
        <v>Khác</v>
      </c>
      <c r="AU48" s="113" t="str">
        <f t="shared" si="20"/>
        <v>Khác</v>
      </c>
      <c r="AV48" s="113" t="str">
        <f t="shared" si="21"/>
        <v>Khác</v>
      </c>
      <c r="AW48" s="113" t="str">
        <f t="shared" si="22"/>
        <v>Khác</v>
      </c>
      <c r="AX48" s="113" t="str">
        <f t="shared" si="23"/>
        <v>Khác</v>
      </c>
      <c r="AY48" s="113" t="str">
        <f t="shared" si="23"/>
        <v>Khác</v>
      </c>
      <c r="AZ48" s="113" t="str">
        <f t="shared" si="24"/>
        <v>Khác</v>
      </c>
      <c r="BA48" s="113" t="str">
        <f t="shared" si="25"/>
        <v>Khác</v>
      </c>
      <c r="BB48" s="113" t="str">
        <f t="shared" si="26"/>
        <v>Khác</v>
      </c>
      <c r="BC48" s="113" t="str">
        <f t="shared" si="27"/>
        <v>Khác</v>
      </c>
      <c r="BD48" s="113" t="str">
        <f t="shared" si="28"/>
        <v>Khác</v>
      </c>
      <c r="BE48" s="113" t="str">
        <f t="shared" si="29"/>
        <v>Khác</v>
      </c>
      <c r="BF48" s="113" t="str">
        <f t="shared" si="30"/>
        <v>Khác</v>
      </c>
      <c r="BG48" s="113" t="str">
        <f t="shared" si="31"/>
        <v>Khác</v>
      </c>
      <c r="BH48" s="113" t="str">
        <f t="shared" si="32"/>
        <v>Khác</v>
      </c>
      <c r="BI48" s="113" t="str">
        <f t="shared" si="33"/>
        <v>Khác</v>
      </c>
      <c r="BJ48" s="113" t="str">
        <f t="shared" si="34"/>
        <v>Khác</v>
      </c>
      <c r="BK48" s="113" t="str">
        <f t="shared" si="35"/>
        <v>Khác</v>
      </c>
      <c r="BL48" s="113" t="str">
        <f t="shared" si="36"/>
        <v>Khác</v>
      </c>
      <c r="BM48" s="113" t="str">
        <f t="shared" si="37"/>
        <v>Khác</v>
      </c>
      <c r="BN48" s="113" t="str">
        <f t="shared" si="38"/>
        <v>Khác</v>
      </c>
      <c r="BO48" s="113" t="str">
        <f t="shared" si="39"/>
        <v>Khác</v>
      </c>
    </row>
    <row r="49" spans="1:67" s="12" customFormat="1" x14ac:dyDescent="0.25">
      <c r="A49" s="121"/>
      <c r="B49" s="121"/>
      <c r="C49" s="121"/>
      <c r="D49" s="124"/>
      <c r="E49" s="133"/>
      <c r="F49" s="15" t="str">
        <f t="shared" si="0"/>
        <v>-</v>
      </c>
      <c r="G49" s="12" t="e">
        <f>VLOOKUP(VALUE(A49),Time!$A$3:$D$33,2,1)</f>
        <v>#N/A</v>
      </c>
      <c r="H49" s="12" t="str">
        <f t="shared" si="13"/>
        <v/>
      </c>
      <c r="L49" s="113" t="str">
        <f t="shared" si="60"/>
        <v>Khác</v>
      </c>
      <c r="M49" s="113" t="str">
        <f t="shared" si="61"/>
        <v>Khác</v>
      </c>
      <c r="N49" s="113" t="str">
        <f t="shared" si="62"/>
        <v>Khác</v>
      </c>
      <c r="O49" s="113" t="str">
        <f t="shared" si="63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4"/>
        <v>Khác</v>
      </c>
      <c r="S49" s="113" t="str">
        <f t="shared" si="15"/>
        <v>Khác</v>
      </c>
      <c r="T49" s="113" t="str">
        <f t="shared" si="16"/>
        <v>Khác</v>
      </c>
      <c r="U49" s="113" t="str">
        <f t="shared" si="17"/>
        <v>Khác</v>
      </c>
      <c r="V49" s="113" t="str">
        <f t="shared" si="64"/>
        <v>Khác</v>
      </c>
      <c r="W49" s="113" t="str">
        <f t="shared" ref="W49:AS49" si="86">IF(V49="Khác",IF(ISNUMBER(SEARCH(W$7,$D49)),W$6,"Khác"),V49)</f>
        <v>Khác</v>
      </c>
      <c r="X49" s="113" t="str">
        <f t="shared" si="10"/>
        <v>Khác</v>
      </c>
      <c r="Y49" s="113" t="str">
        <f t="shared" si="11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9"/>
        <v>Khác</v>
      </c>
      <c r="AU49" s="113" t="str">
        <f t="shared" si="20"/>
        <v>Khác</v>
      </c>
      <c r="AV49" s="113" t="str">
        <f t="shared" si="21"/>
        <v>Khác</v>
      </c>
      <c r="AW49" s="113" t="str">
        <f t="shared" si="22"/>
        <v>Khác</v>
      </c>
      <c r="AX49" s="113" t="str">
        <f t="shared" si="23"/>
        <v>Khác</v>
      </c>
      <c r="AY49" s="113" t="str">
        <f t="shared" si="23"/>
        <v>Khác</v>
      </c>
      <c r="AZ49" s="113" t="str">
        <f t="shared" si="24"/>
        <v>Khác</v>
      </c>
      <c r="BA49" s="113" t="str">
        <f t="shared" si="25"/>
        <v>Khác</v>
      </c>
      <c r="BB49" s="113" t="str">
        <f t="shared" si="26"/>
        <v>Khác</v>
      </c>
      <c r="BC49" s="113" t="str">
        <f t="shared" si="27"/>
        <v>Khác</v>
      </c>
      <c r="BD49" s="113" t="str">
        <f t="shared" si="28"/>
        <v>Khác</v>
      </c>
      <c r="BE49" s="113" t="str">
        <f t="shared" si="29"/>
        <v>Khác</v>
      </c>
      <c r="BF49" s="113" t="str">
        <f t="shared" si="30"/>
        <v>Khác</v>
      </c>
      <c r="BG49" s="113" t="str">
        <f t="shared" si="31"/>
        <v>Khác</v>
      </c>
      <c r="BH49" s="113" t="str">
        <f t="shared" si="32"/>
        <v>Khác</v>
      </c>
      <c r="BI49" s="113" t="str">
        <f t="shared" si="33"/>
        <v>Khác</v>
      </c>
      <c r="BJ49" s="113" t="str">
        <f t="shared" si="34"/>
        <v>Khác</v>
      </c>
      <c r="BK49" s="113" t="str">
        <f t="shared" si="35"/>
        <v>Khác</v>
      </c>
      <c r="BL49" s="113" t="str">
        <f t="shared" si="36"/>
        <v>Khác</v>
      </c>
      <c r="BM49" s="113" t="str">
        <f t="shared" si="37"/>
        <v>Khác</v>
      </c>
      <c r="BN49" s="113" t="str">
        <f t="shared" si="38"/>
        <v>Khác</v>
      </c>
      <c r="BO49" s="113" t="str">
        <f t="shared" si="39"/>
        <v>Khác</v>
      </c>
    </row>
    <row r="50" spans="1:67" s="12" customFormat="1" x14ac:dyDescent="0.25">
      <c r="A50" s="121"/>
      <c r="B50" s="121"/>
      <c r="C50" s="121"/>
      <c r="D50" s="124"/>
      <c r="E50" s="165"/>
      <c r="F50" s="15" t="str">
        <f t="shared" si="0"/>
        <v>-</v>
      </c>
      <c r="G50" s="12" t="e">
        <f>VLOOKUP(VALUE(A50),Time!$A$3:$D$33,2,1)</f>
        <v>#N/A</v>
      </c>
      <c r="H50" s="12" t="str">
        <f t="shared" si="13"/>
        <v/>
      </c>
      <c r="L50" s="113" t="str">
        <f t="shared" si="60"/>
        <v>Khác</v>
      </c>
      <c r="M50" s="113" t="str">
        <f t="shared" si="61"/>
        <v>Khác</v>
      </c>
      <c r="N50" s="113" t="str">
        <f t="shared" si="62"/>
        <v>Khác</v>
      </c>
      <c r="O50" s="113" t="str">
        <f t="shared" si="63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4"/>
        <v>Khác</v>
      </c>
      <c r="S50" s="113" t="str">
        <f t="shared" si="15"/>
        <v>Khác</v>
      </c>
      <c r="T50" s="113" t="str">
        <f t="shared" si="16"/>
        <v>Khác</v>
      </c>
      <c r="U50" s="113" t="str">
        <f t="shared" si="17"/>
        <v>Khác</v>
      </c>
      <c r="V50" s="113" t="str">
        <f t="shared" si="64"/>
        <v>Khác</v>
      </c>
      <c r="W50" s="113" t="str">
        <f t="shared" ref="W50:AS50" si="87">IF(V50="Khác",IF(ISNUMBER(SEARCH(W$7,$D50)),W$6,"Khác"),V50)</f>
        <v>Khác</v>
      </c>
      <c r="X50" s="113" t="str">
        <f t="shared" si="10"/>
        <v>Khác</v>
      </c>
      <c r="Y50" s="113" t="str">
        <f t="shared" si="11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9"/>
        <v>Khác</v>
      </c>
      <c r="AU50" s="113" t="str">
        <f t="shared" si="20"/>
        <v>Khác</v>
      </c>
      <c r="AV50" s="113" t="str">
        <f t="shared" si="21"/>
        <v>Khác</v>
      </c>
      <c r="AW50" s="113" t="str">
        <f t="shared" si="22"/>
        <v>Khác</v>
      </c>
      <c r="AX50" s="113" t="str">
        <f t="shared" si="23"/>
        <v>Khác</v>
      </c>
      <c r="AY50" s="113" t="str">
        <f t="shared" si="23"/>
        <v>Khác</v>
      </c>
      <c r="AZ50" s="113" t="str">
        <f t="shared" si="24"/>
        <v>Khác</v>
      </c>
      <c r="BA50" s="113" t="str">
        <f t="shared" si="25"/>
        <v>Khác</v>
      </c>
      <c r="BB50" s="113" t="str">
        <f t="shared" si="26"/>
        <v>Khác</v>
      </c>
      <c r="BC50" s="113" t="str">
        <f t="shared" si="27"/>
        <v>Khác</v>
      </c>
      <c r="BD50" s="113" t="str">
        <f t="shared" si="28"/>
        <v>Khác</v>
      </c>
      <c r="BE50" s="113" t="str">
        <f t="shared" si="29"/>
        <v>Khác</v>
      </c>
      <c r="BF50" s="113" t="str">
        <f t="shared" si="30"/>
        <v>Khác</v>
      </c>
      <c r="BG50" s="113" t="str">
        <f t="shared" si="31"/>
        <v>Khác</v>
      </c>
      <c r="BH50" s="113" t="str">
        <f t="shared" si="32"/>
        <v>Khác</v>
      </c>
      <c r="BI50" s="113" t="str">
        <f t="shared" si="33"/>
        <v>Khác</v>
      </c>
      <c r="BJ50" s="113" t="str">
        <f t="shared" si="34"/>
        <v>Khác</v>
      </c>
      <c r="BK50" s="113" t="str">
        <f t="shared" si="35"/>
        <v>Khác</v>
      </c>
      <c r="BL50" s="113" t="str">
        <f t="shared" si="36"/>
        <v>Khác</v>
      </c>
      <c r="BM50" s="113" t="str">
        <f t="shared" si="37"/>
        <v>Khác</v>
      </c>
      <c r="BN50" s="113" t="str">
        <f t="shared" si="38"/>
        <v>Khác</v>
      </c>
      <c r="BO50" s="113" t="str">
        <f t="shared" si="39"/>
        <v>Khác</v>
      </c>
    </row>
    <row r="51" spans="1:67" s="12" customFormat="1" x14ac:dyDescent="0.25">
      <c r="A51" s="121"/>
      <c r="B51" s="121"/>
      <c r="C51" s="121"/>
      <c r="D51" s="124"/>
      <c r="E51" s="125"/>
      <c r="F51" s="15" t="str">
        <f t="shared" si="0"/>
        <v>-</v>
      </c>
      <c r="G51" s="12" t="e">
        <f>VLOOKUP(VALUE(A51),Time!$A$3:$D$33,2,1)</f>
        <v>#N/A</v>
      </c>
      <c r="H51" s="12" t="str">
        <f t="shared" si="13"/>
        <v/>
      </c>
      <c r="L51" s="113" t="str">
        <f t="shared" si="60"/>
        <v>Khác</v>
      </c>
      <c r="M51" s="113" t="str">
        <f t="shared" si="61"/>
        <v>Khác</v>
      </c>
      <c r="N51" s="113" t="str">
        <f t="shared" si="62"/>
        <v>Khác</v>
      </c>
      <c r="O51" s="113" t="str">
        <f t="shared" si="63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4"/>
        <v>Khác</v>
      </c>
      <c r="S51" s="113" t="str">
        <f t="shared" si="15"/>
        <v>Khác</v>
      </c>
      <c r="T51" s="113" t="str">
        <f t="shared" si="16"/>
        <v>Khác</v>
      </c>
      <c r="U51" s="113" t="str">
        <f t="shared" si="17"/>
        <v>Khác</v>
      </c>
      <c r="V51" s="113" t="str">
        <f t="shared" si="64"/>
        <v>Khác</v>
      </c>
      <c r="W51" s="113" t="str">
        <f t="shared" ref="W51:AS51" si="88">IF(V51="Khác",IF(ISNUMBER(SEARCH(W$7,$D51)),W$6,"Khác"),V51)</f>
        <v>Khác</v>
      </c>
      <c r="X51" s="113" t="str">
        <f t="shared" si="10"/>
        <v>Khác</v>
      </c>
      <c r="Y51" s="113" t="str">
        <f t="shared" si="11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9"/>
        <v>Khác</v>
      </c>
      <c r="AU51" s="113" t="str">
        <f t="shared" si="20"/>
        <v>Khác</v>
      </c>
      <c r="AV51" s="113" t="str">
        <f t="shared" si="21"/>
        <v>Khác</v>
      </c>
      <c r="AW51" s="113" t="str">
        <f t="shared" si="22"/>
        <v>Khác</v>
      </c>
      <c r="AX51" s="113" t="str">
        <f t="shared" si="23"/>
        <v>Khác</v>
      </c>
      <c r="AY51" s="113" t="str">
        <f t="shared" si="23"/>
        <v>Khác</v>
      </c>
      <c r="AZ51" s="113" t="str">
        <f t="shared" si="24"/>
        <v>Khác</v>
      </c>
      <c r="BA51" s="113" t="str">
        <f t="shared" si="25"/>
        <v>Khác</v>
      </c>
      <c r="BB51" s="113" t="str">
        <f t="shared" si="26"/>
        <v>Khác</v>
      </c>
      <c r="BC51" s="113" t="str">
        <f t="shared" si="27"/>
        <v>Khác</v>
      </c>
      <c r="BD51" s="113" t="str">
        <f t="shared" si="28"/>
        <v>Khác</v>
      </c>
      <c r="BE51" s="113" t="str">
        <f t="shared" si="29"/>
        <v>Khác</v>
      </c>
      <c r="BF51" s="113" t="str">
        <f t="shared" si="30"/>
        <v>Khác</v>
      </c>
      <c r="BG51" s="113" t="str">
        <f t="shared" si="31"/>
        <v>Khác</v>
      </c>
      <c r="BH51" s="113" t="str">
        <f t="shared" si="32"/>
        <v>Khác</v>
      </c>
      <c r="BI51" s="113" t="str">
        <f t="shared" si="33"/>
        <v>Khác</v>
      </c>
      <c r="BJ51" s="113" t="str">
        <f t="shared" si="34"/>
        <v>Khác</v>
      </c>
      <c r="BK51" s="113" t="str">
        <f t="shared" si="35"/>
        <v>Khác</v>
      </c>
      <c r="BL51" s="113" t="str">
        <f t="shared" si="36"/>
        <v>Khác</v>
      </c>
      <c r="BM51" s="113" t="str">
        <f t="shared" si="37"/>
        <v>Khác</v>
      </c>
      <c r="BN51" s="113" t="str">
        <f t="shared" si="38"/>
        <v>Khác</v>
      </c>
      <c r="BO51" s="113" t="str">
        <f t="shared" si="39"/>
        <v>Khác</v>
      </c>
    </row>
    <row r="52" spans="1:67" s="12" customFormat="1" x14ac:dyDescent="0.2">
      <c r="A52" s="122"/>
      <c r="B52" s="122"/>
      <c r="C52" s="122"/>
      <c r="D52" s="132"/>
      <c r="E52" s="133"/>
      <c r="F52" s="15" t="str">
        <f t="shared" si="0"/>
        <v>-</v>
      </c>
      <c r="G52" s="12" t="e">
        <f>VLOOKUP(VALUE(A52),Time!$A$3:$D$33,2,1)</f>
        <v>#N/A</v>
      </c>
      <c r="H52" s="12" t="str">
        <f t="shared" si="13"/>
        <v/>
      </c>
      <c r="L52" s="113" t="str">
        <f t="shared" si="60"/>
        <v>Khác</v>
      </c>
      <c r="M52" s="113" t="str">
        <f t="shared" si="61"/>
        <v>Khác</v>
      </c>
      <c r="N52" s="113" t="str">
        <f t="shared" si="62"/>
        <v>Khác</v>
      </c>
      <c r="O52" s="113" t="str">
        <f t="shared" si="63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4"/>
        <v>Khác</v>
      </c>
      <c r="S52" s="113" t="str">
        <f t="shared" si="15"/>
        <v>Khác</v>
      </c>
      <c r="T52" s="113" t="str">
        <f t="shared" si="16"/>
        <v>Khác</v>
      </c>
      <c r="U52" s="113" t="str">
        <f t="shared" si="17"/>
        <v>Khác</v>
      </c>
      <c r="V52" s="113" t="str">
        <f t="shared" si="64"/>
        <v>Khác</v>
      </c>
      <c r="W52" s="113" t="str">
        <f t="shared" ref="W52:AS52" si="89">IF(V52="Khác",IF(ISNUMBER(SEARCH(W$7,$D52)),W$6,"Khác"),V52)</f>
        <v>Khác</v>
      </c>
      <c r="X52" s="113" t="str">
        <f t="shared" si="10"/>
        <v>Khác</v>
      </c>
      <c r="Y52" s="113" t="str">
        <f t="shared" si="11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9"/>
        <v>Khác</v>
      </c>
      <c r="AU52" s="113" t="str">
        <f t="shared" si="20"/>
        <v>Khác</v>
      </c>
      <c r="AV52" s="113" t="str">
        <f t="shared" si="21"/>
        <v>Khác</v>
      </c>
      <c r="AW52" s="113" t="str">
        <f t="shared" si="22"/>
        <v>Khác</v>
      </c>
      <c r="AX52" s="113" t="str">
        <f t="shared" si="23"/>
        <v>Khác</v>
      </c>
      <c r="AY52" s="113" t="str">
        <f t="shared" si="23"/>
        <v>Khác</v>
      </c>
      <c r="AZ52" s="113" t="str">
        <f t="shared" si="24"/>
        <v>Khác</v>
      </c>
      <c r="BA52" s="113" t="str">
        <f t="shared" si="25"/>
        <v>Khác</v>
      </c>
      <c r="BB52" s="113" t="str">
        <f t="shared" si="26"/>
        <v>Khác</v>
      </c>
      <c r="BC52" s="113" t="str">
        <f t="shared" si="27"/>
        <v>Khác</v>
      </c>
      <c r="BD52" s="113" t="str">
        <f t="shared" si="28"/>
        <v>Khác</v>
      </c>
      <c r="BE52" s="113" t="str">
        <f t="shared" si="29"/>
        <v>Khác</v>
      </c>
      <c r="BF52" s="113" t="str">
        <f t="shared" si="30"/>
        <v>Khác</v>
      </c>
      <c r="BG52" s="113" t="str">
        <f t="shared" si="31"/>
        <v>Khác</v>
      </c>
      <c r="BH52" s="113" t="str">
        <f t="shared" si="32"/>
        <v>Khác</v>
      </c>
      <c r="BI52" s="113" t="str">
        <f t="shared" si="33"/>
        <v>Khác</v>
      </c>
      <c r="BJ52" s="113" t="str">
        <f t="shared" si="34"/>
        <v>Khác</v>
      </c>
      <c r="BK52" s="113" t="str">
        <f t="shared" si="35"/>
        <v>Khác</v>
      </c>
      <c r="BL52" s="113" t="str">
        <f t="shared" si="36"/>
        <v>Khác</v>
      </c>
      <c r="BM52" s="113" t="str">
        <f t="shared" si="37"/>
        <v>Khác</v>
      </c>
      <c r="BN52" s="113" t="str">
        <f t="shared" si="38"/>
        <v>Khác</v>
      </c>
      <c r="BO52" s="113" t="str">
        <f t="shared" si="39"/>
        <v>Khác</v>
      </c>
    </row>
    <row r="53" spans="1:67" s="12" customFormat="1" x14ac:dyDescent="0.25">
      <c r="A53" s="121"/>
      <c r="B53" s="121"/>
      <c r="C53" s="121"/>
      <c r="D53" s="124"/>
      <c r="E53" s="125"/>
      <c r="F53" s="15" t="str">
        <f t="shared" si="0"/>
        <v>-</v>
      </c>
      <c r="G53" s="12" t="e">
        <f>VLOOKUP(VALUE(A53),Time!$A$3:$D$33,2,1)</f>
        <v>#N/A</v>
      </c>
      <c r="H53" s="12" t="str">
        <f t="shared" si="13"/>
        <v/>
      </c>
      <c r="L53" s="113" t="str">
        <f t="shared" si="60"/>
        <v>Khác</v>
      </c>
      <c r="M53" s="113" t="str">
        <f t="shared" si="61"/>
        <v>Khác</v>
      </c>
      <c r="N53" s="113" t="str">
        <f t="shared" si="62"/>
        <v>Khác</v>
      </c>
      <c r="O53" s="113" t="str">
        <f t="shared" si="63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4"/>
        <v>Khác</v>
      </c>
      <c r="S53" s="113" t="str">
        <f t="shared" si="15"/>
        <v>Khác</v>
      </c>
      <c r="T53" s="113" t="str">
        <f t="shared" si="16"/>
        <v>Khác</v>
      </c>
      <c r="U53" s="113" t="str">
        <f t="shared" si="17"/>
        <v>Khác</v>
      </c>
      <c r="V53" s="113" t="str">
        <f t="shared" si="64"/>
        <v>Khác</v>
      </c>
      <c r="W53" s="113" t="str">
        <f t="shared" ref="W53:AS53" si="90">IF(V53="Khác",IF(ISNUMBER(SEARCH(W$7,$D53)),W$6,"Khác"),V53)</f>
        <v>Khác</v>
      </c>
      <c r="X53" s="113" t="str">
        <f t="shared" si="10"/>
        <v>Khác</v>
      </c>
      <c r="Y53" s="113" t="str">
        <f t="shared" si="11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9"/>
        <v>Khác</v>
      </c>
      <c r="AU53" s="113" t="str">
        <f t="shared" si="20"/>
        <v>Khác</v>
      </c>
      <c r="AV53" s="113" t="str">
        <f t="shared" si="21"/>
        <v>Khác</v>
      </c>
      <c r="AW53" s="113" t="str">
        <f t="shared" si="22"/>
        <v>Khác</v>
      </c>
      <c r="AX53" s="113" t="str">
        <f t="shared" si="23"/>
        <v>Khác</v>
      </c>
      <c r="AY53" s="113" t="str">
        <f t="shared" si="23"/>
        <v>Khác</v>
      </c>
      <c r="AZ53" s="113" t="str">
        <f t="shared" si="24"/>
        <v>Khác</v>
      </c>
      <c r="BA53" s="113" t="str">
        <f t="shared" si="25"/>
        <v>Khác</v>
      </c>
      <c r="BB53" s="113" t="str">
        <f t="shared" si="26"/>
        <v>Khác</v>
      </c>
      <c r="BC53" s="113" t="str">
        <f t="shared" si="27"/>
        <v>Khác</v>
      </c>
      <c r="BD53" s="113" t="str">
        <f t="shared" si="28"/>
        <v>Khác</v>
      </c>
      <c r="BE53" s="113" t="str">
        <f t="shared" si="29"/>
        <v>Khác</v>
      </c>
      <c r="BF53" s="113" t="str">
        <f t="shared" si="30"/>
        <v>Khác</v>
      </c>
      <c r="BG53" s="113" t="str">
        <f t="shared" si="31"/>
        <v>Khác</v>
      </c>
      <c r="BH53" s="113" t="str">
        <f t="shared" si="32"/>
        <v>Khác</v>
      </c>
      <c r="BI53" s="113" t="str">
        <f t="shared" si="33"/>
        <v>Khác</v>
      </c>
      <c r="BJ53" s="113" t="str">
        <f t="shared" si="34"/>
        <v>Khác</v>
      </c>
      <c r="BK53" s="113" t="str">
        <f t="shared" si="35"/>
        <v>Khác</v>
      </c>
      <c r="BL53" s="113" t="str">
        <f t="shared" si="36"/>
        <v>Khác</v>
      </c>
      <c r="BM53" s="113" t="str">
        <f t="shared" si="37"/>
        <v>Khác</v>
      </c>
      <c r="BN53" s="113" t="str">
        <f t="shared" si="38"/>
        <v>Khác</v>
      </c>
      <c r="BO53" s="113" t="str">
        <f t="shared" si="39"/>
        <v>Khác</v>
      </c>
    </row>
    <row r="54" spans="1:67" s="12" customFormat="1" x14ac:dyDescent="0.25">
      <c r="A54" s="121"/>
      <c r="B54" s="121"/>
      <c r="C54" s="121"/>
      <c r="D54" s="123"/>
      <c r="E54" s="125"/>
      <c r="F54" s="15" t="str">
        <f t="shared" si="0"/>
        <v>-</v>
      </c>
      <c r="G54" s="12" t="e">
        <f>VLOOKUP(VALUE(A54),Time!$A$3:$D$33,2,1)</f>
        <v>#N/A</v>
      </c>
      <c r="H54" s="12" t="str">
        <f t="shared" si="13"/>
        <v/>
      </c>
      <c r="L54" s="113" t="str">
        <f t="shared" si="60"/>
        <v>Khác</v>
      </c>
      <c r="M54" s="113" t="str">
        <f t="shared" si="61"/>
        <v>Khác</v>
      </c>
      <c r="N54" s="113" t="str">
        <f t="shared" si="62"/>
        <v>Khác</v>
      </c>
      <c r="O54" s="113" t="str">
        <f t="shared" si="63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4"/>
        <v>Khác</v>
      </c>
      <c r="S54" s="113" t="str">
        <f t="shared" si="15"/>
        <v>Khác</v>
      </c>
      <c r="T54" s="113" t="str">
        <f t="shared" si="16"/>
        <v>Khác</v>
      </c>
      <c r="U54" s="113" t="str">
        <f t="shared" si="17"/>
        <v>Khác</v>
      </c>
      <c r="V54" s="113" t="str">
        <f t="shared" si="64"/>
        <v>Khác</v>
      </c>
      <c r="W54" s="113" t="str">
        <f t="shared" ref="W54:AS54" si="91">IF(V54="Khác",IF(ISNUMBER(SEARCH(W$7,$D54)),W$6,"Khác"),V54)</f>
        <v>Khác</v>
      </c>
      <c r="X54" s="113" t="str">
        <f t="shared" si="10"/>
        <v>Khác</v>
      </c>
      <c r="Y54" s="113" t="str">
        <f t="shared" si="11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9"/>
        <v>Khác</v>
      </c>
      <c r="AU54" s="113" t="str">
        <f t="shared" si="20"/>
        <v>Khác</v>
      </c>
      <c r="AV54" s="113" t="str">
        <f t="shared" si="21"/>
        <v>Khác</v>
      </c>
      <c r="AW54" s="113" t="str">
        <f t="shared" si="22"/>
        <v>Khác</v>
      </c>
      <c r="AX54" s="113" t="str">
        <f t="shared" si="23"/>
        <v>Khác</v>
      </c>
      <c r="AY54" s="113" t="str">
        <f t="shared" si="23"/>
        <v>Khác</v>
      </c>
      <c r="AZ54" s="113" t="str">
        <f t="shared" si="24"/>
        <v>Khác</v>
      </c>
      <c r="BA54" s="113" t="str">
        <f t="shared" si="25"/>
        <v>Khác</v>
      </c>
      <c r="BB54" s="113" t="str">
        <f t="shared" si="26"/>
        <v>Khác</v>
      </c>
      <c r="BC54" s="113" t="str">
        <f t="shared" si="27"/>
        <v>Khác</v>
      </c>
      <c r="BD54" s="113" t="str">
        <f t="shared" si="28"/>
        <v>Khác</v>
      </c>
      <c r="BE54" s="113" t="str">
        <f t="shared" si="29"/>
        <v>Khác</v>
      </c>
      <c r="BF54" s="113" t="str">
        <f t="shared" si="30"/>
        <v>Khác</v>
      </c>
      <c r="BG54" s="113" t="str">
        <f t="shared" si="31"/>
        <v>Khác</v>
      </c>
      <c r="BH54" s="113" t="str">
        <f t="shared" si="32"/>
        <v>Khác</v>
      </c>
      <c r="BI54" s="113" t="str">
        <f t="shared" si="33"/>
        <v>Khác</v>
      </c>
      <c r="BJ54" s="113" t="str">
        <f t="shared" si="34"/>
        <v>Khác</v>
      </c>
      <c r="BK54" s="113" t="str">
        <f t="shared" si="35"/>
        <v>Khác</v>
      </c>
      <c r="BL54" s="113" t="str">
        <f t="shared" si="36"/>
        <v>Khác</v>
      </c>
      <c r="BM54" s="113" t="str">
        <f t="shared" si="37"/>
        <v>Khác</v>
      </c>
      <c r="BN54" s="113" t="str">
        <f t="shared" si="38"/>
        <v>Khác</v>
      </c>
      <c r="BO54" s="113" t="str">
        <f t="shared" si="39"/>
        <v>Khác</v>
      </c>
    </row>
    <row r="55" spans="1:67" s="12" customFormat="1" x14ac:dyDescent="0.25">
      <c r="A55" s="121"/>
      <c r="B55" s="121"/>
      <c r="C55" s="121"/>
      <c r="D55" s="124"/>
      <c r="E55" s="125"/>
      <c r="F55" s="15" t="str">
        <f t="shared" si="0"/>
        <v>-</v>
      </c>
      <c r="G55" s="12" t="e">
        <f>VLOOKUP(VALUE(A55),Time!$A$3:$D$33,2,1)</f>
        <v>#N/A</v>
      </c>
      <c r="H55" s="12" t="str">
        <f t="shared" si="13"/>
        <v/>
      </c>
      <c r="L55" s="113" t="str">
        <f t="shared" si="60"/>
        <v>Khác</v>
      </c>
      <c r="M55" s="113" t="str">
        <f t="shared" si="61"/>
        <v>Khác</v>
      </c>
      <c r="N55" s="113" t="str">
        <f t="shared" si="62"/>
        <v>Khác</v>
      </c>
      <c r="O55" s="113" t="str">
        <f t="shared" si="63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4"/>
        <v>Khác</v>
      </c>
      <c r="S55" s="113" t="str">
        <f t="shared" si="15"/>
        <v>Khác</v>
      </c>
      <c r="T55" s="113" t="str">
        <f t="shared" si="16"/>
        <v>Khác</v>
      </c>
      <c r="U55" s="113" t="str">
        <f t="shared" si="17"/>
        <v>Khác</v>
      </c>
      <c r="V55" s="113" t="str">
        <f t="shared" si="64"/>
        <v>Khác</v>
      </c>
      <c r="W55" s="113" t="str">
        <f t="shared" ref="W55:AS55" si="92">IF(V55="Khác",IF(ISNUMBER(SEARCH(W$7,$D55)),W$6,"Khác"),V55)</f>
        <v>Khác</v>
      </c>
      <c r="X55" s="113" t="str">
        <f t="shared" si="10"/>
        <v>Khác</v>
      </c>
      <c r="Y55" s="113" t="str">
        <f t="shared" si="11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9"/>
        <v>Khác</v>
      </c>
      <c r="AU55" s="113" t="str">
        <f t="shared" si="20"/>
        <v>Khác</v>
      </c>
      <c r="AV55" s="113" t="str">
        <f t="shared" si="21"/>
        <v>Khác</v>
      </c>
      <c r="AW55" s="113" t="str">
        <f t="shared" si="22"/>
        <v>Khác</v>
      </c>
      <c r="AX55" s="113" t="str">
        <f t="shared" si="23"/>
        <v>Khác</v>
      </c>
      <c r="AY55" s="113" t="str">
        <f t="shared" si="23"/>
        <v>Khác</v>
      </c>
      <c r="AZ55" s="113" t="str">
        <f t="shared" si="24"/>
        <v>Khác</v>
      </c>
      <c r="BA55" s="113" t="str">
        <f t="shared" si="25"/>
        <v>Khác</v>
      </c>
      <c r="BB55" s="113" t="str">
        <f t="shared" si="26"/>
        <v>Khác</v>
      </c>
      <c r="BC55" s="113" t="str">
        <f t="shared" si="27"/>
        <v>Khác</v>
      </c>
      <c r="BD55" s="113" t="str">
        <f t="shared" si="28"/>
        <v>Khác</v>
      </c>
      <c r="BE55" s="113" t="str">
        <f t="shared" si="29"/>
        <v>Khác</v>
      </c>
      <c r="BF55" s="113" t="str">
        <f t="shared" si="30"/>
        <v>Khác</v>
      </c>
      <c r="BG55" s="113" t="str">
        <f t="shared" si="31"/>
        <v>Khác</v>
      </c>
      <c r="BH55" s="113" t="str">
        <f t="shared" si="32"/>
        <v>Khác</v>
      </c>
      <c r="BI55" s="113" t="str">
        <f t="shared" si="33"/>
        <v>Khác</v>
      </c>
      <c r="BJ55" s="113" t="str">
        <f t="shared" si="34"/>
        <v>Khác</v>
      </c>
      <c r="BK55" s="113" t="str">
        <f t="shared" si="35"/>
        <v>Khác</v>
      </c>
      <c r="BL55" s="113" t="str">
        <f t="shared" si="36"/>
        <v>Khác</v>
      </c>
      <c r="BM55" s="113" t="str">
        <f t="shared" si="37"/>
        <v>Khác</v>
      </c>
      <c r="BN55" s="113" t="str">
        <f t="shared" si="38"/>
        <v>Khác</v>
      </c>
      <c r="BO55" s="113" t="str">
        <f t="shared" si="39"/>
        <v>Khác</v>
      </c>
    </row>
    <row r="56" spans="1:67" s="12" customFormat="1" x14ac:dyDescent="0.25">
      <c r="A56" s="121"/>
      <c r="B56" s="121"/>
      <c r="C56" s="121"/>
      <c r="D56" s="124"/>
      <c r="E56" s="125"/>
      <c r="F56" s="15" t="str">
        <f t="shared" si="0"/>
        <v>-</v>
      </c>
      <c r="G56" s="12" t="e">
        <f>VLOOKUP(VALUE(A56),Time!$A$3:$D$33,2,1)</f>
        <v>#N/A</v>
      </c>
      <c r="H56" s="12" t="str">
        <f t="shared" si="13"/>
        <v/>
      </c>
      <c r="L56" s="113" t="str">
        <f t="shared" si="60"/>
        <v>Khác</v>
      </c>
      <c r="M56" s="113" t="str">
        <f t="shared" si="61"/>
        <v>Khác</v>
      </c>
      <c r="N56" s="113" t="str">
        <f t="shared" si="62"/>
        <v>Khác</v>
      </c>
      <c r="O56" s="113" t="str">
        <f t="shared" si="63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4"/>
        <v>Khác</v>
      </c>
      <c r="S56" s="113" t="str">
        <f t="shared" si="15"/>
        <v>Khác</v>
      </c>
      <c r="T56" s="113" t="str">
        <f t="shared" si="16"/>
        <v>Khác</v>
      </c>
      <c r="U56" s="113" t="str">
        <f t="shared" si="17"/>
        <v>Khác</v>
      </c>
      <c r="V56" s="113" t="str">
        <f t="shared" si="64"/>
        <v>Khác</v>
      </c>
      <c r="W56" s="113" t="str">
        <f t="shared" ref="W56:AS56" si="93">IF(V56="Khác",IF(ISNUMBER(SEARCH(W$7,$D56)),W$6,"Khác"),V56)</f>
        <v>Khác</v>
      </c>
      <c r="X56" s="113" t="str">
        <f t="shared" si="10"/>
        <v>Khác</v>
      </c>
      <c r="Y56" s="113" t="str">
        <f t="shared" si="11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Khác</v>
      </c>
      <c r="AI56" s="113" t="str">
        <f t="shared" si="93"/>
        <v>Khác</v>
      </c>
      <c r="AJ56" s="113" t="str">
        <f t="shared" si="93"/>
        <v>Khác</v>
      </c>
      <c r="AK56" s="113" t="str">
        <f t="shared" si="93"/>
        <v>Khác</v>
      </c>
      <c r="AL56" s="113" t="str">
        <f t="shared" si="93"/>
        <v>Khác</v>
      </c>
      <c r="AM56" s="113" t="str">
        <f t="shared" si="93"/>
        <v>Khác</v>
      </c>
      <c r="AN56" s="113" t="str">
        <f t="shared" si="93"/>
        <v>Khác</v>
      </c>
      <c r="AO56" s="113" t="str">
        <f t="shared" si="93"/>
        <v>Khác</v>
      </c>
      <c r="AP56" s="113" t="str">
        <f t="shared" si="93"/>
        <v>Khác</v>
      </c>
      <c r="AQ56" s="113" t="str">
        <f t="shared" si="93"/>
        <v>Khác</v>
      </c>
      <c r="AR56" s="113" t="str">
        <f t="shared" si="93"/>
        <v>Khác</v>
      </c>
      <c r="AS56" s="113" t="str">
        <f t="shared" si="93"/>
        <v>Khác</v>
      </c>
      <c r="AT56" s="113" t="str">
        <f t="shared" si="19"/>
        <v>Khác</v>
      </c>
      <c r="AU56" s="113" t="str">
        <f t="shared" si="20"/>
        <v>Khác</v>
      </c>
      <c r="AV56" s="113" t="str">
        <f t="shared" si="21"/>
        <v>Khác</v>
      </c>
      <c r="AW56" s="113" t="str">
        <f t="shared" si="22"/>
        <v>Khác</v>
      </c>
      <c r="AX56" s="113" t="str">
        <f t="shared" si="23"/>
        <v>Khác</v>
      </c>
      <c r="AY56" s="113" t="str">
        <f t="shared" si="23"/>
        <v>Khác</v>
      </c>
      <c r="AZ56" s="113" t="str">
        <f t="shared" si="24"/>
        <v>Khác</v>
      </c>
      <c r="BA56" s="113" t="str">
        <f t="shared" si="25"/>
        <v>Khác</v>
      </c>
      <c r="BB56" s="113" t="str">
        <f t="shared" si="26"/>
        <v>Khác</v>
      </c>
      <c r="BC56" s="113" t="str">
        <f t="shared" si="27"/>
        <v>Khác</v>
      </c>
      <c r="BD56" s="113" t="str">
        <f t="shared" si="28"/>
        <v>Khác</v>
      </c>
      <c r="BE56" s="113" t="str">
        <f t="shared" si="29"/>
        <v>Khác</v>
      </c>
      <c r="BF56" s="113" t="str">
        <f t="shared" si="30"/>
        <v>Khác</v>
      </c>
      <c r="BG56" s="113" t="str">
        <f t="shared" si="31"/>
        <v>Khác</v>
      </c>
      <c r="BH56" s="113" t="str">
        <f t="shared" si="32"/>
        <v>Khác</v>
      </c>
      <c r="BI56" s="113" t="str">
        <f t="shared" si="33"/>
        <v>Khác</v>
      </c>
      <c r="BJ56" s="113" t="str">
        <f t="shared" si="34"/>
        <v>Khác</v>
      </c>
      <c r="BK56" s="113" t="str">
        <f t="shared" si="35"/>
        <v>Khác</v>
      </c>
      <c r="BL56" s="113" t="str">
        <f t="shared" si="36"/>
        <v>Khác</v>
      </c>
      <c r="BM56" s="113" t="str">
        <f t="shared" si="37"/>
        <v>Khác</v>
      </c>
      <c r="BN56" s="113" t="str">
        <f t="shared" si="38"/>
        <v>Khác</v>
      </c>
      <c r="BO56" s="113" t="str">
        <f t="shared" si="39"/>
        <v>Khác</v>
      </c>
    </row>
    <row r="57" spans="1:67" s="12" customFormat="1" ht="15.75" x14ac:dyDescent="0.25">
      <c r="A57" s="121"/>
      <c r="B57" s="121"/>
      <c r="C57" s="121"/>
      <c r="D57" s="134"/>
      <c r="E57" s="135"/>
      <c r="F57" s="15" t="str">
        <f t="shared" si="0"/>
        <v>-</v>
      </c>
      <c r="G57" s="12" t="e">
        <f>VLOOKUP(VALUE(A57),Time!$A$3:$D$33,2,1)</f>
        <v>#N/A</v>
      </c>
      <c r="H57" s="12" t="str">
        <f t="shared" si="13"/>
        <v/>
      </c>
      <c r="I57" s="137"/>
      <c r="L57" s="113" t="str">
        <f t="shared" si="60"/>
        <v>Khác</v>
      </c>
      <c r="M57" s="113" t="str">
        <f t="shared" si="61"/>
        <v>Khác</v>
      </c>
      <c r="N57" s="113" t="str">
        <f t="shared" si="62"/>
        <v>Khác</v>
      </c>
      <c r="O57" s="113" t="str">
        <f t="shared" si="63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4"/>
        <v>Khác</v>
      </c>
      <c r="S57" s="113" t="str">
        <f t="shared" si="15"/>
        <v>Khác</v>
      </c>
      <c r="T57" s="113" t="str">
        <f t="shared" si="16"/>
        <v>Khác</v>
      </c>
      <c r="U57" s="113" t="str">
        <f t="shared" si="17"/>
        <v>Khác</v>
      </c>
      <c r="V57" s="113" t="str">
        <f t="shared" si="64"/>
        <v>Khác</v>
      </c>
      <c r="W57" s="113" t="str">
        <f t="shared" ref="W57:AS57" si="94">IF(V57="Khác",IF(ISNUMBER(SEARCH(W$7,$D57)),W$6,"Khác"),V57)</f>
        <v>Khác</v>
      </c>
      <c r="X57" s="113" t="str">
        <f t="shared" si="10"/>
        <v>Khác</v>
      </c>
      <c r="Y57" s="113" t="str">
        <f t="shared" si="11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Khác</v>
      </c>
      <c r="AD57" s="113" t="str">
        <f t="shared" si="94"/>
        <v>Khác</v>
      </c>
      <c r="AE57" s="113" t="str">
        <f t="shared" si="94"/>
        <v>Khác</v>
      </c>
      <c r="AF57" s="113" t="str">
        <f t="shared" si="94"/>
        <v>Khác</v>
      </c>
      <c r="AG57" s="113" t="str">
        <f t="shared" si="94"/>
        <v>Khác</v>
      </c>
      <c r="AH57" s="113" t="str">
        <f t="shared" si="94"/>
        <v>Khác</v>
      </c>
      <c r="AI57" s="113" t="str">
        <f t="shared" si="94"/>
        <v>Khác</v>
      </c>
      <c r="AJ57" s="113" t="str">
        <f t="shared" si="94"/>
        <v>Khác</v>
      </c>
      <c r="AK57" s="113" t="str">
        <f t="shared" si="94"/>
        <v>Khác</v>
      </c>
      <c r="AL57" s="113" t="str">
        <f t="shared" si="94"/>
        <v>Khác</v>
      </c>
      <c r="AM57" s="113" t="str">
        <f t="shared" si="94"/>
        <v>Khác</v>
      </c>
      <c r="AN57" s="113" t="str">
        <f t="shared" si="94"/>
        <v>Khác</v>
      </c>
      <c r="AO57" s="113" t="str">
        <f t="shared" si="94"/>
        <v>Khác</v>
      </c>
      <c r="AP57" s="113" t="str">
        <f t="shared" si="94"/>
        <v>Khác</v>
      </c>
      <c r="AQ57" s="113" t="str">
        <f t="shared" si="94"/>
        <v>Khác</v>
      </c>
      <c r="AR57" s="113" t="str">
        <f t="shared" si="94"/>
        <v>Khác</v>
      </c>
      <c r="AS57" s="113" t="str">
        <f t="shared" si="94"/>
        <v>Khác</v>
      </c>
      <c r="AT57" s="113" t="str">
        <f t="shared" si="19"/>
        <v>Khác</v>
      </c>
      <c r="AU57" s="113" t="str">
        <f t="shared" si="20"/>
        <v>Khác</v>
      </c>
      <c r="AV57" s="113" t="str">
        <f t="shared" si="21"/>
        <v>Khác</v>
      </c>
      <c r="AW57" s="113" t="str">
        <f t="shared" si="22"/>
        <v>Khác</v>
      </c>
      <c r="AX57" s="113" t="str">
        <f t="shared" si="23"/>
        <v>Khác</v>
      </c>
      <c r="AY57" s="113" t="str">
        <f t="shared" si="23"/>
        <v>Khác</v>
      </c>
      <c r="AZ57" s="113" t="str">
        <f t="shared" si="24"/>
        <v>Khác</v>
      </c>
      <c r="BA57" s="113" t="str">
        <f t="shared" si="25"/>
        <v>Khác</v>
      </c>
      <c r="BB57" s="113" t="str">
        <f t="shared" si="26"/>
        <v>Khác</v>
      </c>
      <c r="BC57" s="113" t="str">
        <f t="shared" si="27"/>
        <v>Khác</v>
      </c>
      <c r="BD57" s="113" t="str">
        <f t="shared" si="28"/>
        <v>Khác</v>
      </c>
      <c r="BE57" s="113" t="str">
        <f t="shared" si="29"/>
        <v>Khác</v>
      </c>
      <c r="BF57" s="113" t="str">
        <f t="shared" si="30"/>
        <v>Khác</v>
      </c>
      <c r="BG57" s="113" t="str">
        <f t="shared" si="31"/>
        <v>Khác</v>
      </c>
      <c r="BH57" s="113" t="str">
        <f t="shared" si="32"/>
        <v>Khác</v>
      </c>
      <c r="BI57" s="113" t="str">
        <f t="shared" si="33"/>
        <v>Khác</v>
      </c>
      <c r="BJ57" s="113" t="str">
        <f t="shared" si="34"/>
        <v>Khác</v>
      </c>
      <c r="BK57" s="113" t="str">
        <f t="shared" si="35"/>
        <v>Khác</v>
      </c>
      <c r="BL57" s="113" t="str">
        <f t="shared" si="36"/>
        <v>Khác</v>
      </c>
      <c r="BM57" s="113" t="str">
        <f t="shared" si="37"/>
        <v>Khác</v>
      </c>
      <c r="BN57" s="113" t="str">
        <f t="shared" si="38"/>
        <v>Khác</v>
      </c>
      <c r="BO57" s="113" t="str">
        <f t="shared" si="39"/>
        <v>Khác</v>
      </c>
    </row>
    <row r="58" spans="1:67" s="13" customFormat="1" x14ac:dyDescent="0.25">
      <c r="A58" s="121"/>
      <c r="B58" s="121"/>
      <c r="C58" s="121"/>
      <c r="D58" s="124"/>
      <c r="E58" s="125"/>
      <c r="F58" s="15" t="str">
        <f t="shared" si="0"/>
        <v>-</v>
      </c>
      <c r="G58" s="12" t="e">
        <f>VLOOKUP(VALUE(A58),Time!$A$3:$D$33,2,1)</f>
        <v>#N/A</v>
      </c>
      <c r="H58" s="12" t="str">
        <f t="shared" si="13"/>
        <v/>
      </c>
      <c r="I58" s="137"/>
      <c r="K58" s="12"/>
      <c r="L58" s="113" t="str">
        <f t="shared" si="60"/>
        <v>Khác</v>
      </c>
      <c r="M58" s="113" t="str">
        <f t="shared" si="61"/>
        <v>Khác</v>
      </c>
      <c r="N58" s="113" t="str">
        <f t="shared" si="62"/>
        <v>Khác</v>
      </c>
      <c r="O58" s="113" t="str">
        <f t="shared" si="63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4"/>
        <v>Khác</v>
      </c>
      <c r="S58" s="113" t="str">
        <f t="shared" si="15"/>
        <v>Khác</v>
      </c>
      <c r="T58" s="113" t="str">
        <f t="shared" si="16"/>
        <v>Khác</v>
      </c>
      <c r="U58" s="113" t="str">
        <f t="shared" si="17"/>
        <v>Khác</v>
      </c>
      <c r="V58" s="113" t="str">
        <f t="shared" si="64"/>
        <v>Khác</v>
      </c>
      <c r="W58" s="113" t="str">
        <f t="shared" ref="W58:AS58" si="95">IF(V58="Khác",IF(ISNUMBER(SEARCH(W$7,$D58)),W$6,"Khác"),V58)</f>
        <v>Khác</v>
      </c>
      <c r="X58" s="113" t="str">
        <f t="shared" si="10"/>
        <v>Khác</v>
      </c>
      <c r="Y58" s="113" t="str">
        <f t="shared" si="11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Khác</v>
      </c>
      <c r="AL58" s="113" t="str">
        <f t="shared" si="95"/>
        <v>Khác</v>
      </c>
      <c r="AM58" s="113" t="str">
        <f t="shared" si="95"/>
        <v>Khác</v>
      </c>
      <c r="AN58" s="113" t="str">
        <f t="shared" si="95"/>
        <v>Khác</v>
      </c>
      <c r="AO58" s="113" t="str">
        <f t="shared" si="95"/>
        <v>Khác</v>
      </c>
      <c r="AP58" s="113" t="str">
        <f t="shared" si="95"/>
        <v>Khác</v>
      </c>
      <c r="AQ58" s="113" t="str">
        <f t="shared" si="95"/>
        <v>Khác</v>
      </c>
      <c r="AR58" s="113" t="str">
        <f t="shared" si="95"/>
        <v>Khác</v>
      </c>
      <c r="AS58" s="113" t="str">
        <f t="shared" si="95"/>
        <v>Khác</v>
      </c>
      <c r="AT58" s="113" t="str">
        <f t="shared" si="19"/>
        <v>Khác</v>
      </c>
      <c r="AU58" s="113" t="str">
        <f t="shared" si="20"/>
        <v>Khác</v>
      </c>
      <c r="AV58" s="113" t="str">
        <f t="shared" si="21"/>
        <v>Khác</v>
      </c>
      <c r="AW58" s="113" t="str">
        <f t="shared" si="22"/>
        <v>Khác</v>
      </c>
      <c r="AX58" s="113" t="str">
        <f t="shared" si="23"/>
        <v>Khác</v>
      </c>
      <c r="AY58" s="113" t="str">
        <f t="shared" si="23"/>
        <v>Khác</v>
      </c>
      <c r="AZ58" s="113" t="str">
        <f t="shared" si="24"/>
        <v>Khác</v>
      </c>
      <c r="BA58" s="113" t="str">
        <f t="shared" si="25"/>
        <v>Khác</v>
      </c>
      <c r="BB58" s="113" t="str">
        <f t="shared" si="26"/>
        <v>Khác</v>
      </c>
      <c r="BC58" s="113" t="str">
        <f t="shared" si="27"/>
        <v>Khác</v>
      </c>
      <c r="BD58" s="113" t="str">
        <f t="shared" si="28"/>
        <v>Khác</v>
      </c>
      <c r="BE58" s="113" t="str">
        <f t="shared" si="29"/>
        <v>Khác</v>
      </c>
      <c r="BF58" s="113" t="str">
        <f t="shared" si="30"/>
        <v>Khác</v>
      </c>
      <c r="BG58" s="113" t="str">
        <f t="shared" si="31"/>
        <v>Khác</v>
      </c>
      <c r="BH58" s="113" t="str">
        <f t="shared" si="32"/>
        <v>Khác</v>
      </c>
      <c r="BI58" s="113" t="str">
        <f t="shared" si="33"/>
        <v>Khác</v>
      </c>
      <c r="BJ58" s="113" t="str">
        <f t="shared" si="34"/>
        <v>Khác</v>
      </c>
      <c r="BK58" s="113" t="str">
        <f t="shared" si="35"/>
        <v>Khác</v>
      </c>
      <c r="BL58" s="113" t="str">
        <f t="shared" si="36"/>
        <v>Khác</v>
      </c>
      <c r="BM58" s="113" t="str">
        <f t="shared" si="37"/>
        <v>Khác</v>
      </c>
      <c r="BN58" s="113" t="str">
        <f t="shared" si="38"/>
        <v>Khác</v>
      </c>
      <c r="BO58" s="113" t="str">
        <f t="shared" si="39"/>
        <v>Khác</v>
      </c>
    </row>
    <row r="59" spans="1:67" s="12" customFormat="1" x14ac:dyDescent="0.25">
      <c r="A59" s="121"/>
      <c r="B59" s="121"/>
      <c r="C59" s="121"/>
      <c r="D59" s="124"/>
      <c r="E59" s="125"/>
      <c r="F59" s="15" t="str">
        <f t="shared" si="0"/>
        <v>-</v>
      </c>
      <c r="G59" s="12" t="e">
        <f>VLOOKUP(VALUE(A59),Time!$A$3:$D$33,2,1)</f>
        <v>#N/A</v>
      </c>
      <c r="H59" s="12" t="str">
        <f t="shared" si="13"/>
        <v/>
      </c>
      <c r="I59" s="137"/>
      <c r="L59" s="113" t="str">
        <f t="shared" si="60"/>
        <v>Khác</v>
      </c>
      <c r="M59" s="113" t="str">
        <f t="shared" si="61"/>
        <v>Khác</v>
      </c>
      <c r="N59" s="113" t="str">
        <f t="shared" si="62"/>
        <v>Khác</v>
      </c>
      <c r="O59" s="113" t="str">
        <f t="shared" si="63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4"/>
        <v>Khác</v>
      </c>
      <c r="S59" s="113" t="str">
        <f t="shared" si="15"/>
        <v>Khác</v>
      </c>
      <c r="T59" s="113" t="str">
        <f t="shared" si="16"/>
        <v>Khác</v>
      </c>
      <c r="U59" s="113" t="str">
        <f t="shared" si="17"/>
        <v>Khác</v>
      </c>
      <c r="V59" s="113" t="str">
        <f t="shared" si="64"/>
        <v>Khác</v>
      </c>
      <c r="W59" s="113" t="str">
        <f t="shared" ref="W59:AS59" si="96">IF(V59="Khác",IF(ISNUMBER(SEARCH(W$7,$D59)),W$6,"Khác"),V59)</f>
        <v>Khác</v>
      </c>
      <c r="X59" s="113" t="str">
        <f t="shared" si="10"/>
        <v>Khác</v>
      </c>
      <c r="Y59" s="113" t="str">
        <f t="shared" si="11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9"/>
        <v>Khác</v>
      </c>
      <c r="AU59" s="113" t="str">
        <f t="shared" si="20"/>
        <v>Khác</v>
      </c>
      <c r="AV59" s="113" t="str">
        <f t="shared" si="21"/>
        <v>Khác</v>
      </c>
      <c r="AW59" s="113" t="str">
        <f t="shared" si="22"/>
        <v>Khác</v>
      </c>
      <c r="AX59" s="113" t="str">
        <f t="shared" si="23"/>
        <v>Khác</v>
      </c>
      <c r="AY59" s="113" t="str">
        <f t="shared" si="23"/>
        <v>Khác</v>
      </c>
      <c r="AZ59" s="113" t="str">
        <f t="shared" si="24"/>
        <v>Khác</v>
      </c>
      <c r="BA59" s="113" t="str">
        <f t="shared" si="25"/>
        <v>Khác</v>
      </c>
      <c r="BB59" s="113" t="str">
        <f t="shared" si="26"/>
        <v>Khác</v>
      </c>
      <c r="BC59" s="113" t="str">
        <f t="shared" si="27"/>
        <v>Khác</v>
      </c>
      <c r="BD59" s="113" t="str">
        <f t="shared" si="28"/>
        <v>Khác</v>
      </c>
      <c r="BE59" s="113" t="str">
        <f t="shared" si="29"/>
        <v>Khác</v>
      </c>
      <c r="BF59" s="113" t="str">
        <f t="shared" si="30"/>
        <v>Khác</v>
      </c>
      <c r="BG59" s="113" t="str">
        <f t="shared" si="31"/>
        <v>Khác</v>
      </c>
      <c r="BH59" s="113" t="str">
        <f t="shared" si="32"/>
        <v>Khác</v>
      </c>
      <c r="BI59" s="113" t="str">
        <f t="shared" si="33"/>
        <v>Khác</v>
      </c>
      <c r="BJ59" s="113" t="str">
        <f t="shared" si="34"/>
        <v>Khác</v>
      </c>
      <c r="BK59" s="113" t="str">
        <f t="shared" si="35"/>
        <v>Khác</v>
      </c>
      <c r="BL59" s="113" t="str">
        <f t="shared" si="36"/>
        <v>Khác</v>
      </c>
      <c r="BM59" s="113" t="str">
        <f t="shared" si="37"/>
        <v>Khác</v>
      </c>
      <c r="BN59" s="113" t="str">
        <f t="shared" si="38"/>
        <v>Khác</v>
      </c>
      <c r="BO59" s="113" t="str">
        <f t="shared" si="39"/>
        <v>Khác</v>
      </c>
    </row>
    <row r="60" spans="1:67" s="12" customFormat="1" x14ac:dyDescent="0.25">
      <c r="A60" s="121"/>
      <c r="B60" s="121"/>
      <c r="C60" s="121"/>
      <c r="D60" s="124"/>
      <c r="E60" s="125"/>
      <c r="F60" s="15" t="str">
        <f t="shared" si="0"/>
        <v>-</v>
      </c>
      <c r="G60" s="12" t="e">
        <f>VLOOKUP(VALUE(A60),Time!$A$3:$D$33,2,1)</f>
        <v>#N/A</v>
      </c>
      <c r="H60" s="12" t="str">
        <f t="shared" si="13"/>
        <v/>
      </c>
      <c r="I60" s="137"/>
      <c r="L60" s="113" t="str">
        <f t="shared" si="60"/>
        <v>Khác</v>
      </c>
      <c r="M60" s="113" t="str">
        <f t="shared" si="61"/>
        <v>Khác</v>
      </c>
      <c r="N60" s="113" t="str">
        <f t="shared" si="62"/>
        <v>Khác</v>
      </c>
      <c r="O60" s="113" t="str">
        <f t="shared" si="63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4"/>
        <v>Khác</v>
      </c>
      <c r="S60" s="113" t="str">
        <f t="shared" si="15"/>
        <v>Khác</v>
      </c>
      <c r="T60" s="113" t="str">
        <f t="shared" si="16"/>
        <v>Khác</v>
      </c>
      <c r="U60" s="113" t="str">
        <f t="shared" si="17"/>
        <v>Khác</v>
      </c>
      <c r="V60" s="113" t="str">
        <f t="shared" si="64"/>
        <v>Khác</v>
      </c>
      <c r="W60" s="113" t="str">
        <f t="shared" ref="W60:AS60" si="97">IF(V60="Khác",IF(ISNUMBER(SEARCH(W$7,$D60)),W$6,"Khác"),V60)</f>
        <v>Khác</v>
      </c>
      <c r="X60" s="113" t="str">
        <f t="shared" si="10"/>
        <v>Khác</v>
      </c>
      <c r="Y60" s="113" t="str">
        <f t="shared" si="11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9"/>
        <v>Khác</v>
      </c>
      <c r="AU60" s="113" t="str">
        <f t="shared" si="20"/>
        <v>Khác</v>
      </c>
      <c r="AV60" s="113" t="str">
        <f t="shared" si="21"/>
        <v>Khác</v>
      </c>
      <c r="AW60" s="113" t="str">
        <f t="shared" si="22"/>
        <v>Khác</v>
      </c>
      <c r="AX60" s="113" t="str">
        <f t="shared" si="23"/>
        <v>Khác</v>
      </c>
      <c r="AY60" s="113" t="str">
        <f t="shared" si="23"/>
        <v>Khác</v>
      </c>
      <c r="AZ60" s="113" t="str">
        <f t="shared" si="24"/>
        <v>Khác</v>
      </c>
      <c r="BA60" s="113" t="str">
        <f t="shared" si="25"/>
        <v>Khác</v>
      </c>
      <c r="BB60" s="113" t="str">
        <f t="shared" si="26"/>
        <v>Khác</v>
      </c>
      <c r="BC60" s="113" t="str">
        <f t="shared" si="27"/>
        <v>Khác</v>
      </c>
      <c r="BD60" s="113" t="str">
        <f t="shared" si="28"/>
        <v>Khác</v>
      </c>
      <c r="BE60" s="113" t="str">
        <f t="shared" si="29"/>
        <v>Khác</v>
      </c>
      <c r="BF60" s="113" t="str">
        <f t="shared" si="30"/>
        <v>Khác</v>
      </c>
      <c r="BG60" s="113" t="str">
        <f t="shared" si="31"/>
        <v>Khác</v>
      </c>
      <c r="BH60" s="113" t="str">
        <f t="shared" si="32"/>
        <v>Khác</v>
      </c>
      <c r="BI60" s="113" t="str">
        <f t="shared" si="33"/>
        <v>Khác</v>
      </c>
      <c r="BJ60" s="113" t="str">
        <f t="shared" si="34"/>
        <v>Khác</v>
      </c>
      <c r="BK60" s="113" t="str">
        <f t="shared" si="35"/>
        <v>Khác</v>
      </c>
      <c r="BL60" s="113" t="str">
        <f t="shared" si="36"/>
        <v>Khác</v>
      </c>
      <c r="BM60" s="113" t="str">
        <f t="shared" si="37"/>
        <v>Khác</v>
      </c>
      <c r="BN60" s="113" t="str">
        <f t="shared" si="38"/>
        <v>Khác</v>
      </c>
      <c r="BO60" s="113" t="str">
        <f t="shared" si="39"/>
        <v>Khác</v>
      </c>
    </row>
    <row r="61" spans="1:67" s="12" customFormat="1" x14ac:dyDescent="0.25">
      <c r="A61" s="121"/>
      <c r="B61" s="121"/>
      <c r="C61" s="121"/>
      <c r="D61" s="124"/>
      <c r="E61" s="125"/>
      <c r="F61" s="15" t="str">
        <f t="shared" si="0"/>
        <v>-</v>
      </c>
      <c r="G61" s="12" t="e">
        <f>VLOOKUP(VALUE(A61),Time!$A$3:$D$33,2,1)</f>
        <v>#N/A</v>
      </c>
      <c r="H61" s="12" t="str">
        <f t="shared" si="13"/>
        <v/>
      </c>
      <c r="I61" s="137"/>
      <c r="L61" s="113" t="str">
        <f t="shared" si="60"/>
        <v>Khác</v>
      </c>
      <c r="M61" s="113" t="str">
        <f t="shared" si="61"/>
        <v>Khác</v>
      </c>
      <c r="N61" s="113" t="str">
        <f t="shared" si="62"/>
        <v>Khác</v>
      </c>
      <c r="O61" s="113" t="str">
        <f t="shared" si="63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4"/>
        <v>Khác</v>
      </c>
      <c r="S61" s="113" t="str">
        <f t="shared" si="15"/>
        <v>Khác</v>
      </c>
      <c r="T61" s="113" t="str">
        <f t="shared" si="16"/>
        <v>Khác</v>
      </c>
      <c r="U61" s="113" t="str">
        <f t="shared" si="17"/>
        <v>Khác</v>
      </c>
      <c r="V61" s="113" t="str">
        <f t="shared" si="64"/>
        <v>Khác</v>
      </c>
      <c r="W61" s="113" t="str">
        <f t="shared" ref="W61:AS61" si="98">IF(V61="Khác",IF(ISNUMBER(SEARCH(W$7,$D61)),W$6,"Khác"),V61)</f>
        <v>Khác</v>
      </c>
      <c r="X61" s="113" t="str">
        <f t="shared" si="10"/>
        <v>Khác</v>
      </c>
      <c r="Y61" s="113" t="str">
        <f t="shared" si="11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9"/>
        <v>Khác</v>
      </c>
      <c r="AU61" s="113" t="str">
        <f t="shared" si="20"/>
        <v>Khác</v>
      </c>
      <c r="AV61" s="113" t="str">
        <f t="shared" si="21"/>
        <v>Khác</v>
      </c>
      <c r="AW61" s="113" t="str">
        <f t="shared" si="22"/>
        <v>Khác</v>
      </c>
      <c r="AX61" s="113" t="str">
        <f t="shared" si="23"/>
        <v>Khác</v>
      </c>
      <c r="AY61" s="113" t="str">
        <f t="shared" si="23"/>
        <v>Khác</v>
      </c>
      <c r="AZ61" s="113" t="str">
        <f t="shared" si="24"/>
        <v>Khác</v>
      </c>
      <c r="BA61" s="113" t="str">
        <f t="shared" si="25"/>
        <v>Khác</v>
      </c>
      <c r="BB61" s="113" t="str">
        <f t="shared" si="26"/>
        <v>Khác</v>
      </c>
      <c r="BC61" s="113" t="str">
        <f t="shared" si="27"/>
        <v>Khác</v>
      </c>
      <c r="BD61" s="113" t="str">
        <f t="shared" si="28"/>
        <v>Khác</v>
      </c>
      <c r="BE61" s="113" t="str">
        <f t="shared" si="29"/>
        <v>Khác</v>
      </c>
      <c r="BF61" s="113" t="str">
        <f t="shared" si="30"/>
        <v>Khác</v>
      </c>
      <c r="BG61" s="113" t="str">
        <f t="shared" si="31"/>
        <v>Khác</v>
      </c>
      <c r="BH61" s="113" t="str">
        <f t="shared" si="32"/>
        <v>Khác</v>
      </c>
      <c r="BI61" s="113" t="str">
        <f t="shared" si="33"/>
        <v>Khác</v>
      </c>
      <c r="BJ61" s="113" t="str">
        <f t="shared" si="34"/>
        <v>Khác</v>
      </c>
      <c r="BK61" s="113" t="str">
        <f t="shared" si="35"/>
        <v>Khác</v>
      </c>
      <c r="BL61" s="113" t="str">
        <f t="shared" si="36"/>
        <v>Khác</v>
      </c>
      <c r="BM61" s="113" t="str">
        <f t="shared" si="37"/>
        <v>Khác</v>
      </c>
      <c r="BN61" s="113" t="str">
        <f t="shared" si="38"/>
        <v>Khác</v>
      </c>
      <c r="BO61" s="113" t="str">
        <f t="shared" si="39"/>
        <v>Khác</v>
      </c>
    </row>
    <row r="62" spans="1:67" s="12" customFormat="1" x14ac:dyDescent="0.25">
      <c r="A62" s="121"/>
      <c r="B62" s="121"/>
      <c r="C62" s="121"/>
      <c r="D62" s="124"/>
      <c r="E62" s="125"/>
      <c r="F62" s="15" t="str">
        <f t="shared" si="0"/>
        <v>-</v>
      </c>
      <c r="G62" s="12" t="e">
        <f>VLOOKUP(VALUE(A62),Time!$A$3:$D$33,2,1)</f>
        <v>#N/A</v>
      </c>
      <c r="H62" s="12" t="str">
        <f t="shared" si="13"/>
        <v/>
      </c>
      <c r="I62" s="137"/>
      <c r="L62" s="113" t="str">
        <f t="shared" si="60"/>
        <v>Khác</v>
      </c>
      <c r="M62" s="113" t="str">
        <f t="shared" si="61"/>
        <v>Khác</v>
      </c>
      <c r="N62" s="113" t="str">
        <f t="shared" si="62"/>
        <v>Khác</v>
      </c>
      <c r="O62" s="113" t="str">
        <f t="shared" si="63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4"/>
        <v>Khác</v>
      </c>
      <c r="S62" s="113" t="str">
        <f t="shared" si="15"/>
        <v>Khác</v>
      </c>
      <c r="T62" s="113" t="str">
        <f t="shared" si="16"/>
        <v>Khác</v>
      </c>
      <c r="U62" s="113" t="str">
        <f t="shared" si="17"/>
        <v>Khác</v>
      </c>
      <c r="V62" s="113" t="str">
        <f t="shared" si="64"/>
        <v>Khác</v>
      </c>
      <c r="W62" s="113" t="str">
        <f t="shared" ref="W62:AS62" si="99">IF(V62="Khác",IF(ISNUMBER(SEARCH(W$7,$D62)),W$6,"Khác"),V62)</f>
        <v>Khác</v>
      </c>
      <c r="X62" s="113" t="str">
        <f t="shared" si="10"/>
        <v>Khác</v>
      </c>
      <c r="Y62" s="113" t="str">
        <f t="shared" si="11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9"/>
        <v>Khác</v>
      </c>
      <c r="AU62" s="113" t="str">
        <f t="shared" si="20"/>
        <v>Khác</v>
      </c>
      <c r="AV62" s="113" t="str">
        <f t="shared" si="21"/>
        <v>Khác</v>
      </c>
      <c r="AW62" s="113" t="str">
        <f t="shared" si="22"/>
        <v>Khác</v>
      </c>
      <c r="AX62" s="113" t="str">
        <f t="shared" si="23"/>
        <v>Khác</v>
      </c>
      <c r="AY62" s="113" t="str">
        <f t="shared" si="23"/>
        <v>Khác</v>
      </c>
      <c r="AZ62" s="113" t="str">
        <f t="shared" si="24"/>
        <v>Khác</v>
      </c>
      <c r="BA62" s="113" t="str">
        <f t="shared" si="25"/>
        <v>Khác</v>
      </c>
      <c r="BB62" s="113" t="str">
        <f t="shared" si="26"/>
        <v>Khác</v>
      </c>
      <c r="BC62" s="113" t="str">
        <f t="shared" si="27"/>
        <v>Khác</v>
      </c>
      <c r="BD62" s="113" t="str">
        <f t="shared" si="28"/>
        <v>Khác</v>
      </c>
      <c r="BE62" s="113" t="str">
        <f t="shared" si="29"/>
        <v>Khác</v>
      </c>
      <c r="BF62" s="113" t="str">
        <f t="shared" si="30"/>
        <v>Khác</v>
      </c>
      <c r="BG62" s="113" t="str">
        <f t="shared" si="31"/>
        <v>Khác</v>
      </c>
      <c r="BH62" s="113" t="str">
        <f t="shared" si="32"/>
        <v>Khác</v>
      </c>
      <c r="BI62" s="113" t="str">
        <f t="shared" si="33"/>
        <v>Khác</v>
      </c>
      <c r="BJ62" s="113" t="str">
        <f t="shared" si="34"/>
        <v>Khác</v>
      </c>
      <c r="BK62" s="113" t="str">
        <f t="shared" si="35"/>
        <v>Khác</v>
      </c>
      <c r="BL62" s="113" t="str">
        <f t="shared" si="36"/>
        <v>Khác</v>
      </c>
      <c r="BM62" s="113" t="str">
        <f t="shared" si="37"/>
        <v>Khác</v>
      </c>
      <c r="BN62" s="113" t="str">
        <f t="shared" si="38"/>
        <v>Khác</v>
      </c>
      <c r="BO62" s="113" t="str">
        <f t="shared" si="39"/>
        <v>Khác</v>
      </c>
    </row>
    <row r="63" spans="1:67" s="12" customFormat="1" x14ac:dyDescent="0.25">
      <c r="A63" s="121"/>
      <c r="B63" s="121"/>
      <c r="C63" s="121"/>
      <c r="D63" s="124"/>
      <c r="E63" s="125"/>
      <c r="F63" s="15" t="str">
        <f t="shared" si="0"/>
        <v>-</v>
      </c>
      <c r="G63" s="12" t="e">
        <f>VLOOKUP(VALUE(A63),Time!$A$3:$D$33,2,1)</f>
        <v>#N/A</v>
      </c>
      <c r="H63" s="12" t="str">
        <f t="shared" si="13"/>
        <v/>
      </c>
      <c r="I63" s="137"/>
      <c r="L63" s="113" t="str">
        <f t="shared" si="60"/>
        <v>Khác</v>
      </c>
      <c r="M63" s="113" t="str">
        <f t="shared" si="61"/>
        <v>Khác</v>
      </c>
      <c r="N63" s="113" t="str">
        <f t="shared" si="62"/>
        <v>Khác</v>
      </c>
      <c r="O63" s="113" t="str">
        <f t="shared" si="63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4"/>
        <v>Khác</v>
      </c>
      <c r="S63" s="113" t="str">
        <f t="shared" si="15"/>
        <v>Khác</v>
      </c>
      <c r="T63" s="113" t="str">
        <f t="shared" si="16"/>
        <v>Khác</v>
      </c>
      <c r="U63" s="113" t="str">
        <f t="shared" si="17"/>
        <v>Khác</v>
      </c>
      <c r="V63" s="113" t="str">
        <f t="shared" si="64"/>
        <v>Khác</v>
      </c>
      <c r="W63" s="113" t="str">
        <f t="shared" ref="W63:AS63" si="100">IF(V63="Khác",IF(ISNUMBER(SEARCH(W$7,$D63)),W$6,"Khác"),V63)</f>
        <v>Khác</v>
      </c>
      <c r="X63" s="113" t="str">
        <f t="shared" si="10"/>
        <v>Khác</v>
      </c>
      <c r="Y63" s="113" t="str">
        <f t="shared" si="11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Khác</v>
      </c>
      <c r="AL63" s="113" t="str">
        <f t="shared" si="100"/>
        <v>Khác</v>
      </c>
      <c r="AM63" s="113" t="str">
        <f t="shared" si="100"/>
        <v>Khác</v>
      </c>
      <c r="AN63" s="113" t="str">
        <f t="shared" si="100"/>
        <v>Khác</v>
      </c>
      <c r="AO63" s="113" t="str">
        <f t="shared" si="100"/>
        <v>Khác</v>
      </c>
      <c r="AP63" s="113" t="str">
        <f t="shared" si="100"/>
        <v>Khác</v>
      </c>
      <c r="AQ63" s="113" t="str">
        <f t="shared" si="100"/>
        <v>Khác</v>
      </c>
      <c r="AR63" s="113" t="str">
        <f t="shared" si="100"/>
        <v>Khác</v>
      </c>
      <c r="AS63" s="113" t="str">
        <f t="shared" si="100"/>
        <v>Khác</v>
      </c>
      <c r="AT63" s="113" t="str">
        <f t="shared" si="19"/>
        <v>Khác</v>
      </c>
      <c r="AU63" s="113" t="str">
        <f t="shared" si="20"/>
        <v>Khác</v>
      </c>
      <c r="AV63" s="113" t="str">
        <f t="shared" si="21"/>
        <v>Khác</v>
      </c>
      <c r="AW63" s="113" t="str">
        <f t="shared" si="22"/>
        <v>Khác</v>
      </c>
      <c r="AX63" s="113" t="str">
        <f t="shared" si="23"/>
        <v>Khác</v>
      </c>
      <c r="AY63" s="113" t="str">
        <f t="shared" si="23"/>
        <v>Khác</v>
      </c>
      <c r="AZ63" s="113" t="str">
        <f t="shared" si="24"/>
        <v>Khác</v>
      </c>
      <c r="BA63" s="113" t="str">
        <f t="shared" si="25"/>
        <v>Khác</v>
      </c>
      <c r="BB63" s="113" t="str">
        <f t="shared" si="26"/>
        <v>Khác</v>
      </c>
      <c r="BC63" s="113" t="str">
        <f t="shared" si="27"/>
        <v>Khác</v>
      </c>
      <c r="BD63" s="113" t="str">
        <f t="shared" si="28"/>
        <v>Khác</v>
      </c>
      <c r="BE63" s="113" t="str">
        <f t="shared" si="29"/>
        <v>Khác</v>
      </c>
      <c r="BF63" s="113" t="str">
        <f t="shared" si="30"/>
        <v>Khác</v>
      </c>
      <c r="BG63" s="113" t="str">
        <f t="shared" si="31"/>
        <v>Khác</v>
      </c>
      <c r="BH63" s="113" t="str">
        <f t="shared" si="32"/>
        <v>Khác</v>
      </c>
      <c r="BI63" s="113" t="str">
        <f t="shared" si="33"/>
        <v>Khác</v>
      </c>
      <c r="BJ63" s="113" t="str">
        <f t="shared" si="34"/>
        <v>Khác</v>
      </c>
      <c r="BK63" s="113" t="str">
        <f t="shared" si="35"/>
        <v>Khác</v>
      </c>
      <c r="BL63" s="113" t="str">
        <f t="shared" si="36"/>
        <v>Khác</v>
      </c>
      <c r="BM63" s="113" t="str">
        <f t="shared" si="37"/>
        <v>Khác</v>
      </c>
      <c r="BN63" s="113" t="str">
        <f t="shared" si="38"/>
        <v>Khác</v>
      </c>
      <c r="BO63" s="113" t="str">
        <f t="shared" si="39"/>
        <v>Khác</v>
      </c>
    </row>
    <row r="64" spans="1:67" s="12" customFormat="1" x14ac:dyDescent="0.25">
      <c r="A64" s="121"/>
      <c r="B64" s="121"/>
      <c r="C64" s="121"/>
      <c r="D64" s="124"/>
      <c r="E64" s="125"/>
      <c r="F64" s="15" t="str">
        <f t="shared" si="0"/>
        <v>-</v>
      </c>
      <c r="G64" s="12" t="e">
        <f>VLOOKUP(VALUE(A64),Time!$A$3:$D$33,2,1)</f>
        <v>#N/A</v>
      </c>
      <c r="H64" s="12" t="str">
        <f t="shared" si="13"/>
        <v/>
      </c>
      <c r="I64" s="137"/>
      <c r="L64" s="113" t="str">
        <f t="shared" si="60"/>
        <v>Khác</v>
      </c>
      <c r="M64" s="113" t="str">
        <f t="shared" si="61"/>
        <v>Khác</v>
      </c>
      <c r="N64" s="113" t="str">
        <f t="shared" si="62"/>
        <v>Khác</v>
      </c>
      <c r="O64" s="113" t="str">
        <f t="shared" si="63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4"/>
        <v>Khác</v>
      </c>
      <c r="S64" s="113" t="str">
        <f t="shared" si="15"/>
        <v>Khác</v>
      </c>
      <c r="T64" s="113" t="str">
        <f t="shared" si="16"/>
        <v>Khác</v>
      </c>
      <c r="U64" s="113" t="str">
        <f t="shared" si="17"/>
        <v>Khác</v>
      </c>
      <c r="V64" s="113" t="str">
        <f t="shared" si="64"/>
        <v>Khác</v>
      </c>
      <c r="W64" s="113" t="str">
        <f t="shared" ref="W64:AS64" si="101">IF(V64="Khác",IF(ISNUMBER(SEARCH(W$7,$D64)),W$6,"Khác"),V64)</f>
        <v>Khác</v>
      </c>
      <c r="X64" s="113" t="str">
        <f t="shared" si="10"/>
        <v>Khác</v>
      </c>
      <c r="Y64" s="113" t="str">
        <f t="shared" si="11"/>
        <v>Khác</v>
      </c>
      <c r="Z64" s="113" t="str">
        <f t="shared" si="101"/>
        <v>Khác</v>
      </c>
      <c r="AA64" s="113" t="str">
        <f t="shared" si="101"/>
        <v>Khác</v>
      </c>
      <c r="AB64" s="113" t="str">
        <f t="shared" si="101"/>
        <v>Khác</v>
      </c>
      <c r="AC64" s="113" t="str">
        <f t="shared" si="101"/>
        <v>Khác</v>
      </c>
      <c r="AD64" s="113" t="str">
        <f t="shared" si="101"/>
        <v>Khác</v>
      </c>
      <c r="AE64" s="113" t="str">
        <f t="shared" si="101"/>
        <v>Khác</v>
      </c>
      <c r="AF64" s="113" t="str">
        <f t="shared" si="101"/>
        <v>Khác</v>
      </c>
      <c r="AG64" s="113" t="str">
        <f t="shared" si="101"/>
        <v>Khác</v>
      </c>
      <c r="AH64" s="113" t="str">
        <f t="shared" si="101"/>
        <v>Khác</v>
      </c>
      <c r="AI64" s="113" t="str">
        <f t="shared" si="101"/>
        <v>Khác</v>
      </c>
      <c r="AJ64" s="113" t="str">
        <f t="shared" si="101"/>
        <v>Khác</v>
      </c>
      <c r="AK64" s="113" t="str">
        <f t="shared" si="101"/>
        <v>Khác</v>
      </c>
      <c r="AL64" s="113" t="str">
        <f t="shared" si="101"/>
        <v>Khác</v>
      </c>
      <c r="AM64" s="113" t="str">
        <f t="shared" si="101"/>
        <v>Khác</v>
      </c>
      <c r="AN64" s="113" t="str">
        <f t="shared" si="101"/>
        <v>Khác</v>
      </c>
      <c r="AO64" s="113" t="str">
        <f t="shared" si="101"/>
        <v>Khác</v>
      </c>
      <c r="AP64" s="113" t="str">
        <f t="shared" si="101"/>
        <v>Khác</v>
      </c>
      <c r="AQ64" s="113" t="str">
        <f t="shared" si="101"/>
        <v>Khác</v>
      </c>
      <c r="AR64" s="113" t="str">
        <f t="shared" si="101"/>
        <v>Khác</v>
      </c>
      <c r="AS64" s="113" t="str">
        <f t="shared" si="101"/>
        <v>Khác</v>
      </c>
      <c r="AT64" s="113" t="str">
        <f t="shared" si="19"/>
        <v>Khác</v>
      </c>
      <c r="AU64" s="113" t="str">
        <f t="shared" si="20"/>
        <v>Khác</v>
      </c>
      <c r="AV64" s="113" t="str">
        <f t="shared" si="21"/>
        <v>Khác</v>
      </c>
      <c r="AW64" s="113" t="str">
        <f t="shared" si="22"/>
        <v>Khác</v>
      </c>
      <c r="AX64" s="113" t="str">
        <f t="shared" si="23"/>
        <v>Khác</v>
      </c>
      <c r="AY64" s="113" t="str">
        <f t="shared" si="23"/>
        <v>Khác</v>
      </c>
      <c r="AZ64" s="113" t="str">
        <f t="shared" si="24"/>
        <v>Khác</v>
      </c>
      <c r="BA64" s="113" t="str">
        <f t="shared" si="25"/>
        <v>Khác</v>
      </c>
      <c r="BB64" s="113" t="str">
        <f t="shared" si="26"/>
        <v>Khác</v>
      </c>
      <c r="BC64" s="113" t="str">
        <f t="shared" si="27"/>
        <v>Khác</v>
      </c>
      <c r="BD64" s="113" t="str">
        <f t="shared" si="28"/>
        <v>Khác</v>
      </c>
      <c r="BE64" s="113" t="str">
        <f t="shared" si="29"/>
        <v>Khác</v>
      </c>
      <c r="BF64" s="113" t="str">
        <f t="shared" si="30"/>
        <v>Khác</v>
      </c>
      <c r="BG64" s="113" t="str">
        <f t="shared" si="31"/>
        <v>Khác</v>
      </c>
      <c r="BH64" s="113" t="str">
        <f t="shared" si="32"/>
        <v>Khác</v>
      </c>
      <c r="BI64" s="113" t="str">
        <f t="shared" si="33"/>
        <v>Khác</v>
      </c>
      <c r="BJ64" s="113" t="str">
        <f t="shared" si="34"/>
        <v>Khác</v>
      </c>
      <c r="BK64" s="113" t="str">
        <f t="shared" si="35"/>
        <v>Khác</v>
      </c>
      <c r="BL64" s="113" t="str">
        <f t="shared" si="36"/>
        <v>Khác</v>
      </c>
      <c r="BM64" s="113" t="str">
        <f t="shared" si="37"/>
        <v>Khác</v>
      </c>
      <c r="BN64" s="113" t="str">
        <f t="shared" si="38"/>
        <v>Khác</v>
      </c>
      <c r="BO64" s="113" t="str">
        <f t="shared" si="39"/>
        <v>Khác</v>
      </c>
    </row>
    <row r="65" spans="1:67" s="12" customFormat="1" x14ac:dyDescent="0.25">
      <c r="A65" s="121"/>
      <c r="B65" s="121"/>
      <c r="C65" s="121"/>
      <c r="D65" s="124"/>
      <c r="E65" s="125"/>
      <c r="F65" s="15" t="str">
        <f t="shared" si="0"/>
        <v>-</v>
      </c>
      <c r="G65" s="12" t="e">
        <f>VLOOKUP(VALUE(A65),Time!$A$3:$D$33,2,1)</f>
        <v>#N/A</v>
      </c>
      <c r="H65" s="12" t="str">
        <f t="shared" si="13"/>
        <v/>
      </c>
      <c r="I65" s="137"/>
      <c r="L65" s="113" t="str">
        <f t="shared" si="60"/>
        <v>Khác</v>
      </c>
      <c r="M65" s="113" t="str">
        <f t="shared" si="61"/>
        <v>Khác</v>
      </c>
      <c r="N65" s="113" t="str">
        <f t="shared" si="62"/>
        <v>Khác</v>
      </c>
      <c r="O65" s="113" t="str">
        <f t="shared" si="63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4"/>
        <v>Khác</v>
      </c>
      <c r="S65" s="113" t="str">
        <f t="shared" si="15"/>
        <v>Khác</v>
      </c>
      <c r="T65" s="113" t="str">
        <f t="shared" si="16"/>
        <v>Khác</v>
      </c>
      <c r="U65" s="113" t="str">
        <f t="shared" si="17"/>
        <v>Khác</v>
      </c>
      <c r="V65" s="113" t="str">
        <f t="shared" si="64"/>
        <v>Khác</v>
      </c>
      <c r="W65" s="113" t="str">
        <f t="shared" ref="W65:AS65" si="102">IF(V65="Khác",IF(ISNUMBER(SEARCH(W$7,$D65)),W$6,"Khác"),V65)</f>
        <v>Khác</v>
      </c>
      <c r="X65" s="113" t="str">
        <f t="shared" si="10"/>
        <v>Khác</v>
      </c>
      <c r="Y65" s="113" t="str">
        <f t="shared" si="11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9"/>
        <v>Khác</v>
      </c>
      <c r="AU65" s="113" t="str">
        <f t="shared" si="20"/>
        <v>Khác</v>
      </c>
      <c r="AV65" s="113" t="str">
        <f t="shared" si="21"/>
        <v>Khác</v>
      </c>
      <c r="AW65" s="113" t="str">
        <f t="shared" si="22"/>
        <v>Khác</v>
      </c>
      <c r="AX65" s="113" t="str">
        <f t="shared" si="23"/>
        <v>Khác</v>
      </c>
      <c r="AY65" s="113" t="str">
        <f t="shared" si="23"/>
        <v>Khác</v>
      </c>
      <c r="AZ65" s="113" t="str">
        <f t="shared" si="24"/>
        <v>Khác</v>
      </c>
      <c r="BA65" s="113" t="str">
        <f t="shared" si="25"/>
        <v>Khác</v>
      </c>
      <c r="BB65" s="113" t="str">
        <f t="shared" si="26"/>
        <v>Khác</v>
      </c>
      <c r="BC65" s="113" t="str">
        <f t="shared" si="27"/>
        <v>Khác</v>
      </c>
      <c r="BD65" s="113" t="str">
        <f t="shared" si="28"/>
        <v>Khác</v>
      </c>
      <c r="BE65" s="113" t="str">
        <f t="shared" si="29"/>
        <v>Khác</v>
      </c>
      <c r="BF65" s="113" t="str">
        <f t="shared" si="30"/>
        <v>Khác</v>
      </c>
      <c r="BG65" s="113" t="str">
        <f t="shared" si="31"/>
        <v>Khác</v>
      </c>
      <c r="BH65" s="113" t="str">
        <f t="shared" si="32"/>
        <v>Khác</v>
      </c>
      <c r="BI65" s="113" t="str">
        <f t="shared" si="33"/>
        <v>Khác</v>
      </c>
      <c r="BJ65" s="113" t="str">
        <f t="shared" si="34"/>
        <v>Khác</v>
      </c>
      <c r="BK65" s="113" t="str">
        <f t="shared" si="35"/>
        <v>Khác</v>
      </c>
      <c r="BL65" s="113" t="str">
        <f t="shared" si="36"/>
        <v>Khác</v>
      </c>
      <c r="BM65" s="113" t="str">
        <f t="shared" si="37"/>
        <v>Khác</v>
      </c>
      <c r="BN65" s="113" t="str">
        <f t="shared" si="38"/>
        <v>Khác</v>
      </c>
      <c r="BO65" s="113" t="str">
        <f t="shared" si="39"/>
        <v>Khác</v>
      </c>
    </row>
    <row r="66" spans="1:67" s="12" customFormat="1" x14ac:dyDescent="0.25">
      <c r="A66" s="121"/>
      <c r="B66" s="121"/>
      <c r="C66" s="121"/>
      <c r="D66" s="124"/>
      <c r="E66" s="125"/>
      <c r="F66" s="15" t="str">
        <f t="shared" si="0"/>
        <v>-</v>
      </c>
      <c r="G66" s="12" t="e">
        <f>VLOOKUP(VALUE(A66),Time!$A$3:$D$33,2,1)</f>
        <v>#N/A</v>
      </c>
      <c r="H66" s="12" t="str">
        <f t="shared" si="13"/>
        <v/>
      </c>
      <c r="I66" s="137"/>
      <c r="L66" s="113" t="str">
        <f t="shared" si="60"/>
        <v>Khác</v>
      </c>
      <c r="M66" s="113" t="str">
        <f t="shared" si="61"/>
        <v>Khác</v>
      </c>
      <c r="N66" s="113" t="str">
        <f t="shared" si="62"/>
        <v>Khác</v>
      </c>
      <c r="O66" s="113" t="str">
        <f t="shared" si="63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4"/>
        <v>Khác</v>
      </c>
      <c r="S66" s="113" t="str">
        <f t="shared" si="15"/>
        <v>Khác</v>
      </c>
      <c r="T66" s="113" t="str">
        <f t="shared" si="16"/>
        <v>Khác</v>
      </c>
      <c r="U66" s="113" t="str">
        <f t="shared" si="17"/>
        <v>Khác</v>
      </c>
      <c r="V66" s="113" t="str">
        <f t="shared" si="64"/>
        <v>Khác</v>
      </c>
      <c r="W66" s="113" t="str">
        <f t="shared" ref="W66:AS66" si="103">IF(V66="Khác",IF(ISNUMBER(SEARCH(W$7,$D66)),W$6,"Khác"),V66)</f>
        <v>Khác</v>
      </c>
      <c r="X66" s="113" t="str">
        <f t="shared" si="10"/>
        <v>Khác</v>
      </c>
      <c r="Y66" s="113" t="str">
        <f t="shared" si="11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9"/>
        <v>Khác</v>
      </c>
      <c r="AU66" s="113" t="str">
        <f t="shared" si="20"/>
        <v>Khác</v>
      </c>
      <c r="AV66" s="113" t="str">
        <f t="shared" si="21"/>
        <v>Khác</v>
      </c>
      <c r="AW66" s="113" t="str">
        <f t="shared" si="22"/>
        <v>Khác</v>
      </c>
      <c r="AX66" s="113" t="str">
        <f t="shared" si="23"/>
        <v>Khác</v>
      </c>
      <c r="AY66" s="113" t="str">
        <f t="shared" si="23"/>
        <v>Khác</v>
      </c>
      <c r="AZ66" s="113" t="str">
        <f t="shared" si="24"/>
        <v>Khác</v>
      </c>
      <c r="BA66" s="113" t="str">
        <f t="shared" si="25"/>
        <v>Khác</v>
      </c>
      <c r="BB66" s="113" t="str">
        <f t="shared" si="26"/>
        <v>Khác</v>
      </c>
      <c r="BC66" s="113" t="str">
        <f t="shared" si="27"/>
        <v>Khác</v>
      </c>
      <c r="BD66" s="113" t="str">
        <f t="shared" si="28"/>
        <v>Khác</v>
      </c>
      <c r="BE66" s="113" t="str">
        <f t="shared" si="29"/>
        <v>Khác</v>
      </c>
      <c r="BF66" s="113" t="str">
        <f t="shared" si="30"/>
        <v>Khác</v>
      </c>
      <c r="BG66" s="113" t="str">
        <f t="shared" si="31"/>
        <v>Khác</v>
      </c>
      <c r="BH66" s="113" t="str">
        <f t="shared" si="32"/>
        <v>Khác</v>
      </c>
      <c r="BI66" s="113" t="str">
        <f t="shared" si="33"/>
        <v>Khác</v>
      </c>
      <c r="BJ66" s="113" t="str">
        <f t="shared" si="34"/>
        <v>Khác</v>
      </c>
      <c r="BK66" s="113" t="str">
        <f t="shared" si="35"/>
        <v>Khác</v>
      </c>
      <c r="BL66" s="113" t="str">
        <f t="shared" si="36"/>
        <v>Khác</v>
      </c>
      <c r="BM66" s="113" t="str">
        <f t="shared" si="37"/>
        <v>Khác</v>
      </c>
      <c r="BN66" s="113" t="str">
        <f t="shared" si="38"/>
        <v>Khác</v>
      </c>
      <c r="BO66" s="113" t="str">
        <f t="shared" si="39"/>
        <v>Khác</v>
      </c>
    </row>
    <row r="67" spans="1:67" s="12" customFormat="1" x14ac:dyDescent="0.25">
      <c r="A67" s="121"/>
      <c r="B67" s="121"/>
      <c r="C67" s="121"/>
      <c r="D67" s="124"/>
      <c r="E67" s="125"/>
      <c r="F67" s="15" t="str">
        <f t="shared" si="0"/>
        <v>-</v>
      </c>
      <c r="G67" s="12" t="e">
        <f>VLOOKUP(VALUE(A67),Time!$A$3:$D$33,2,1)</f>
        <v>#N/A</v>
      </c>
      <c r="H67" s="12" t="str">
        <f t="shared" si="13"/>
        <v/>
      </c>
      <c r="I67" s="137"/>
      <c r="L67" s="113" t="str">
        <f t="shared" si="60"/>
        <v>Khác</v>
      </c>
      <c r="M67" s="113" t="str">
        <f t="shared" si="61"/>
        <v>Khác</v>
      </c>
      <c r="N67" s="113" t="str">
        <f t="shared" si="62"/>
        <v>Khác</v>
      </c>
      <c r="O67" s="113" t="str">
        <f t="shared" si="63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4"/>
        <v>Khác</v>
      </c>
      <c r="S67" s="113" t="str">
        <f t="shared" si="15"/>
        <v>Khác</v>
      </c>
      <c r="T67" s="113" t="str">
        <f t="shared" si="16"/>
        <v>Khác</v>
      </c>
      <c r="U67" s="113" t="str">
        <f t="shared" si="17"/>
        <v>Khác</v>
      </c>
      <c r="V67" s="113" t="str">
        <f t="shared" si="64"/>
        <v>Khác</v>
      </c>
      <c r="W67" s="113" t="str">
        <f t="shared" ref="W67:AS67" si="104">IF(V67="Khác",IF(ISNUMBER(SEARCH(W$7,$D67)),W$6,"Khác"),V67)</f>
        <v>Khác</v>
      </c>
      <c r="X67" s="113" t="str">
        <f t="shared" si="10"/>
        <v>Khác</v>
      </c>
      <c r="Y67" s="113" t="str">
        <f t="shared" si="11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9"/>
        <v>Khác</v>
      </c>
      <c r="AU67" s="113" t="str">
        <f t="shared" si="20"/>
        <v>Khác</v>
      </c>
      <c r="AV67" s="113" t="str">
        <f t="shared" si="21"/>
        <v>Khác</v>
      </c>
      <c r="AW67" s="113" t="str">
        <f t="shared" si="22"/>
        <v>Khác</v>
      </c>
      <c r="AX67" s="113" t="str">
        <f t="shared" si="23"/>
        <v>Khác</v>
      </c>
      <c r="AY67" s="113" t="str">
        <f t="shared" si="23"/>
        <v>Khác</v>
      </c>
      <c r="AZ67" s="113" t="str">
        <f t="shared" si="24"/>
        <v>Khác</v>
      </c>
      <c r="BA67" s="113" t="str">
        <f t="shared" si="25"/>
        <v>Khác</v>
      </c>
      <c r="BB67" s="113" t="str">
        <f t="shared" si="26"/>
        <v>Khác</v>
      </c>
      <c r="BC67" s="113" t="str">
        <f t="shared" si="27"/>
        <v>Khác</v>
      </c>
      <c r="BD67" s="113" t="str">
        <f t="shared" si="28"/>
        <v>Khác</v>
      </c>
      <c r="BE67" s="113" t="str">
        <f t="shared" si="29"/>
        <v>Khác</v>
      </c>
      <c r="BF67" s="113" t="str">
        <f t="shared" si="30"/>
        <v>Khác</v>
      </c>
      <c r="BG67" s="113" t="str">
        <f t="shared" si="31"/>
        <v>Khác</v>
      </c>
      <c r="BH67" s="113" t="str">
        <f t="shared" si="32"/>
        <v>Khác</v>
      </c>
      <c r="BI67" s="113" t="str">
        <f t="shared" si="33"/>
        <v>Khác</v>
      </c>
      <c r="BJ67" s="113" t="str">
        <f t="shared" si="34"/>
        <v>Khác</v>
      </c>
      <c r="BK67" s="113" t="str">
        <f t="shared" si="35"/>
        <v>Khác</v>
      </c>
      <c r="BL67" s="113" t="str">
        <f t="shared" si="36"/>
        <v>Khác</v>
      </c>
      <c r="BM67" s="113" t="str">
        <f t="shared" si="37"/>
        <v>Khác</v>
      </c>
      <c r="BN67" s="113" t="str">
        <f t="shared" si="38"/>
        <v>Khác</v>
      </c>
      <c r="BO67" s="113" t="str">
        <f t="shared" si="39"/>
        <v>Khác</v>
      </c>
    </row>
    <row r="68" spans="1:67" s="12" customFormat="1" x14ac:dyDescent="0.25">
      <c r="A68" s="122"/>
      <c r="B68" s="122"/>
      <c r="C68" s="121"/>
      <c r="D68" s="124"/>
      <c r="E68" s="125"/>
      <c r="F68" s="15" t="str">
        <f t="shared" si="0"/>
        <v>-</v>
      </c>
      <c r="G68" s="12" t="e">
        <f>VLOOKUP(VALUE(A68),Time!$A$3:$D$33,2,1)</f>
        <v>#N/A</v>
      </c>
      <c r="H68" s="12" t="str">
        <f t="shared" si="13"/>
        <v/>
      </c>
      <c r="I68" s="137"/>
      <c r="L68" s="113" t="str">
        <f t="shared" si="60"/>
        <v>Khác</v>
      </c>
      <c r="M68" s="113" t="str">
        <f t="shared" si="61"/>
        <v>Khác</v>
      </c>
      <c r="N68" s="113" t="str">
        <f t="shared" si="62"/>
        <v>Khác</v>
      </c>
      <c r="O68" s="113" t="str">
        <f t="shared" si="63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4"/>
        <v>Khác</v>
      </c>
      <c r="S68" s="113" t="str">
        <f t="shared" si="15"/>
        <v>Khác</v>
      </c>
      <c r="T68" s="113" t="str">
        <f t="shared" si="16"/>
        <v>Khác</v>
      </c>
      <c r="U68" s="113" t="str">
        <f t="shared" si="17"/>
        <v>Khác</v>
      </c>
      <c r="V68" s="113" t="str">
        <f t="shared" si="64"/>
        <v>Khác</v>
      </c>
      <c r="W68" s="113" t="str">
        <f t="shared" ref="W68:AS68" si="105">IF(V68="Khác",IF(ISNUMBER(SEARCH(W$7,$D68)),W$6,"Khác"),V68)</f>
        <v>Khác</v>
      </c>
      <c r="X68" s="113" t="str">
        <f t="shared" si="10"/>
        <v>Khác</v>
      </c>
      <c r="Y68" s="113" t="str">
        <f t="shared" si="11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9"/>
        <v>Khác</v>
      </c>
      <c r="AU68" s="113" t="str">
        <f t="shared" si="20"/>
        <v>Khác</v>
      </c>
      <c r="AV68" s="113" t="str">
        <f t="shared" si="21"/>
        <v>Khác</v>
      </c>
      <c r="AW68" s="113" t="str">
        <f t="shared" si="22"/>
        <v>Khác</v>
      </c>
      <c r="AX68" s="113" t="str">
        <f t="shared" si="23"/>
        <v>Khác</v>
      </c>
      <c r="AY68" s="113" t="str">
        <f t="shared" si="23"/>
        <v>Khác</v>
      </c>
      <c r="AZ68" s="113" t="str">
        <f t="shared" si="24"/>
        <v>Khác</v>
      </c>
      <c r="BA68" s="113" t="str">
        <f t="shared" si="25"/>
        <v>Khác</v>
      </c>
      <c r="BB68" s="113" t="str">
        <f t="shared" si="26"/>
        <v>Khác</v>
      </c>
      <c r="BC68" s="113" t="str">
        <f t="shared" si="27"/>
        <v>Khác</v>
      </c>
      <c r="BD68" s="113" t="str">
        <f t="shared" si="28"/>
        <v>Khác</v>
      </c>
      <c r="BE68" s="113" t="str">
        <f t="shared" si="29"/>
        <v>Khác</v>
      </c>
      <c r="BF68" s="113" t="str">
        <f t="shared" si="30"/>
        <v>Khác</v>
      </c>
      <c r="BG68" s="113" t="str">
        <f t="shared" si="31"/>
        <v>Khác</v>
      </c>
      <c r="BH68" s="113" t="str">
        <f t="shared" si="32"/>
        <v>Khác</v>
      </c>
      <c r="BI68" s="113" t="str">
        <f t="shared" si="33"/>
        <v>Khác</v>
      </c>
      <c r="BJ68" s="113" t="str">
        <f t="shared" si="34"/>
        <v>Khác</v>
      </c>
      <c r="BK68" s="113" t="str">
        <f t="shared" si="35"/>
        <v>Khác</v>
      </c>
      <c r="BL68" s="113" t="str">
        <f t="shared" si="36"/>
        <v>Khác</v>
      </c>
      <c r="BM68" s="113" t="str">
        <f t="shared" si="37"/>
        <v>Khác</v>
      </c>
      <c r="BN68" s="113" t="str">
        <f t="shared" si="38"/>
        <v>Khác</v>
      </c>
      <c r="BO68" s="113" t="str">
        <f t="shared" si="39"/>
        <v>Khác</v>
      </c>
    </row>
    <row r="69" spans="1:67" s="12" customFormat="1" x14ac:dyDescent="0.25">
      <c r="A69" s="122"/>
      <c r="B69" s="122"/>
      <c r="C69" s="121"/>
      <c r="D69" s="124"/>
      <c r="E69" s="125"/>
      <c r="F69" s="15" t="str">
        <f t="shared" si="0"/>
        <v>-</v>
      </c>
      <c r="G69" s="12" t="e">
        <f>VLOOKUP(VALUE(A69),Time!$A$3:$D$33,2,1)</f>
        <v>#N/A</v>
      </c>
      <c r="H69" s="12" t="str">
        <f t="shared" si="13"/>
        <v/>
      </c>
      <c r="I69" s="137"/>
      <c r="L69" s="113" t="str">
        <f t="shared" si="60"/>
        <v>Khác</v>
      </c>
      <c r="M69" s="113" t="str">
        <f t="shared" si="61"/>
        <v>Khác</v>
      </c>
      <c r="N69" s="113" t="str">
        <f t="shared" si="62"/>
        <v>Khác</v>
      </c>
      <c r="O69" s="113" t="str">
        <f t="shared" si="63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4"/>
        <v>Khác</v>
      </c>
      <c r="S69" s="113" t="str">
        <f t="shared" si="15"/>
        <v>Khác</v>
      </c>
      <c r="T69" s="113" t="str">
        <f t="shared" si="16"/>
        <v>Khác</v>
      </c>
      <c r="U69" s="113" t="str">
        <f t="shared" si="17"/>
        <v>Khác</v>
      </c>
      <c r="V69" s="113" t="str">
        <f t="shared" si="64"/>
        <v>Khác</v>
      </c>
      <c r="W69" s="113" t="str">
        <f t="shared" ref="W69:AS69" si="106">IF(V69="Khác",IF(ISNUMBER(SEARCH(W$7,$D69)),W$6,"Khác"),V69)</f>
        <v>Khác</v>
      </c>
      <c r="X69" s="113" t="str">
        <f t="shared" si="10"/>
        <v>Khác</v>
      </c>
      <c r="Y69" s="113" t="str">
        <f t="shared" si="11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9"/>
        <v>Khác</v>
      </c>
      <c r="AU69" s="113" t="str">
        <f t="shared" si="20"/>
        <v>Khác</v>
      </c>
      <c r="AV69" s="113" t="str">
        <f t="shared" si="21"/>
        <v>Khác</v>
      </c>
      <c r="AW69" s="113" t="str">
        <f t="shared" si="22"/>
        <v>Khác</v>
      </c>
      <c r="AX69" s="113" t="str">
        <f t="shared" si="23"/>
        <v>Khác</v>
      </c>
      <c r="AY69" s="113" t="str">
        <f t="shared" si="23"/>
        <v>Khác</v>
      </c>
      <c r="AZ69" s="113" t="str">
        <f t="shared" si="24"/>
        <v>Khác</v>
      </c>
      <c r="BA69" s="113" t="str">
        <f t="shared" si="25"/>
        <v>Khác</v>
      </c>
      <c r="BB69" s="113" t="str">
        <f t="shared" si="26"/>
        <v>Khác</v>
      </c>
      <c r="BC69" s="113" t="str">
        <f t="shared" si="27"/>
        <v>Khác</v>
      </c>
      <c r="BD69" s="113" t="str">
        <f t="shared" si="28"/>
        <v>Khác</v>
      </c>
      <c r="BE69" s="113" t="str">
        <f t="shared" si="29"/>
        <v>Khác</v>
      </c>
      <c r="BF69" s="113" t="str">
        <f t="shared" si="30"/>
        <v>Khác</v>
      </c>
      <c r="BG69" s="113" t="str">
        <f t="shared" si="31"/>
        <v>Khác</v>
      </c>
      <c r="BH69" s="113" t="str">
        <f t="shared" si="32"/>
        <v>Khác</v>
      </c>
      <c r="BI69" s="113" t="str">
        <f t="shared" si="33"/>
        <v>Khác</v>
      </c>
      <c r="BJ69" s="113" t="str">
        <f t="shared" si="34"/>
        <v>Khác</v>
      </c>
      <c r="BK69" s="113" t="str">
        <f t="shared" si="35"/>
        <v>Khác</v>
      </c>
      <c r="BL69" s="113" t="str">
        <f t="shared" si="36"/>
        <v>Khác</v>
      </c>
      <c r="BM69" s="113" t="str">
        <f t="shared" si="37"/>
        <v>Khác</v>
      </c>
      <c r="BN69" s="113" t="str">
        <f t="shared" si="38"/>
        <v>Khác</v>
      </c>
      <c r="BO69" s="113" t="str">
        <f t="shared" si="39"/>
        <v>Khác</v>
      </c>
    </row>
    <row r="70" spans="1:67" s="12" customFormat="1" x14ac:dyDescent="0.25">
      <c r="A70" s="122"/>
      <c r="B70" s="122"/>
      <c r="C70" s="121"/>
      <c r="D70" s="123"/>
      <c r="E70" s="125"/>
      <c r="F70" s="15" t="str">
        <f t="shared" si="0"/>
        <v>-</v>
      </c>
      <c r="G70" s="12" t="e">
        <f>VLOOKUP(VALUE(A70),Time!$A$3:$D$33,2,1)</f>
        <v>#N/A</v>
      </c>
      <c r="H70" s="12" t="str">
        <f t="shared" si="13"/>
        <v/>
      </c>
      <c r="I70" s="137"/>
      <c r="L70" s="113" t="str">
        <f t="shared" si="60"/>
        <v>Khác</v>
      </c>
      <c r="M70" s="113" t="str">
        <f t="shared" si="61"/>
        <v>Khác</v>
      </c>
      <c r="N70" s="113" t="str">
        <f t="shared" si="62"/>
        <v>Khác</v>
      </c>
      <c r="O70" s="113" t="str">
        <f t="shared" si="63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4"/>
        <v>Khác</v>
      </c>
      <c r="S70" s="113" t="str">
        <f t="shared" si="15"/>
        <v>Khác</v>
      </c>
      <c r="T70" s="113" t="str">
        <f t="shared" si="16"/>
        <v>Khác</v>
      </c>
      <c r="U70" s="113" t="str">
        <f t="shared" si="17"/>
        <v>Khác</v>
      </c>
      <c r="V70" s="113" t="str">
        <f t="shared" si="64"/>
        <v>Khác</v>
      </c>
      <c r="W70" s="113" t="str">
        <f t="shared" ref="W70:AS70" si="107">IF(V70="Khác",IF(ISNUMBER(SEARCH(W$7,$D70)),W$6,"Khác"),V70)</f>
        <v>Khác</v>
      </c>
      <c r="X70" s="113" t="str">
        <f t="shared" si="10"/>
        <v>Khác</v>
      </c>
      <c r="Y70" s="113" t="str">
        <f t="shared" si="11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9"/>
        <v>Khác</v>
      </c>
      <c r="AU70" s="113" t="str">
        <f t="shared" si="20"/>
        <v>Khác</v>
      </c>
      <c r="AV70" s="113" t="str">
        <f t="shared" si="21"/>
        <v>Khác</v>
      </c>
      <c r="AW70" s="113" t="str">
        <f t="shared" si="22"/>
        <v>Khác</v>
      </c>
      <c r="AX70" s="113" t="str">
        <f t="shared" si="23"/>
        <v>Khác</v>
      </c>
      <c r="AY70" s="113" t="str">
        <f t="shared" si="23"/>
        <v>Khác</v>
      </c>
      <c r="AZ70" s="113" t="str">
        <f t="shared" si="24"/>
        <v>Khác</v>
      </c>
      <c r="BA70" s="113" t="str">
        <f t="shared" si="25"/>
        <v>Khác</v>
      </c>
      <c r="BB70" s="113" t="str">
        <f t="shared" si="26"/>
        <v>Khác</v>
      </c>
      <c r="BC70" s="113" t="str">
        <f t="shared" si="27"/>
        <v>Khác</v>
      </c>
      <c r="BD70" s="113" t="str">
        <f t="shared" si="28"/>
        <v>Khác</v>
      </c>
      <c r="BE70" s="113" t="str">
        <f t="shared" si="29"/>
        <v>Khác</v>
      </c>
      <c r="BF70" s="113" t="str">
        <f t="shared" si="30"/>
        <v>Khác</v>
      </c>
      <c r="BG70" s="113" t="str">
        <f t="shared" si="31"/>
        <v>Khác</v>
      </c>
      <c r="BH70" s="113" t="str">
        <f t="shared" si="32"/>
        <v>Khác</v>
      </c>
      <c r="BI70" s="113" t="str">
        <f t="shared" si="33"/>
        <v>Khác</v>
      </c>
      <c r="BJ70" s="113" t="str">
        <f t="shared" si="34"/>
        <v>Khác</v>
      </c>
      <c r="BK70" s="113" t="str">
        <f t="shared" si="35"/>
        <v>Khác</v>
      </c>
      <c r="BL70" s="113" t="str">
        <f t="shared" si="36"/>
        <v>Khác</v>
      </c>
      <c r="BM70" s="113" t="str">
        <f t="shared" si="37"/>
        <v>Khác</v>
      </c>
      <c r="BN70" s="113" t="str">
        <f t="shared" si="38"/>
        <v>Khác</v>
      </c>
      <c r="BO70" s="113" t="str">
        <f t="shared" si="39"/>
        <v>Khác</v>
      </c>
    </row>
    <row r="71" spans="1:67" s="12" customFormat="1" x14ac:dyDescent="0.25">
      <c r="A71" s="122"/>
      <c r="B71" s="122"/>
      <c r="C71" s="121"/>
      <c r="D71" s="123"/>
      <c r="E71" s="125"/>
      <c r="F71" s="15" t="str">
        <f t="shared" si="0"/>
        <v>-</v>
      </c>
      <c r="G71" s="12" t="e">
        <f>VLOOKUP(VALUE(A71),Time!$A$3:$D$33,2,1)</f>
        <v>#N/A</v>
      </c>
      <c r="H71" s="12" t="str">
        <f t="shared" si="13"/>
        <v/>
      </c>
      <c r="I71" s="137"/>
      <c r="L71" s="113" t="str">
        <f t="shared" si="60"/>
        <v>Khác</v>
      </c>
      <c r="M71" s="113" t="str">
        <f t="shared" si="61"/>
        <v>Khác</v>
      </c>
      <c r="N71" s="113" t="str">
        <f t="shared" si="62"/>
        <v>Khác</v>
      </c>
      <c r="O71" s="113" t="str">
        <f t="shared" si="63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4"/>
        <v>Khác</v>
      </c>
      <c r="S71" s="113" t="str">
        <f t="shared" si="15"/>
        <v>Khác</v>
      </c>
      <c r="T71" s="113" t="str">
        <f t="shared" si="16"/>
        <v>Khác</v>
      </c>
      <c r="U71" s="113" t="str">
        <f t="shared" si="17"/>
        <v>Khác</v>
      </c>
      <c r="V71" s="113" t="str">
        <f t="shared" si="64"/>
        <v>Khác</v>
      </c>
      <c r="W71" s="113" t="str">
        <f t="shared" ref="W71:AS71" si="108">IF(V71="Khác",IF(ISNUMBER(SEARCH(W$7,$D71)),W$6,"Khác"),V71)</f>
        <v>Khác</v>
      </c>
      <c r="X71" s="113" t="str">
        <f t="shared" si="10"/>
        <v>Khác</v>
      </c>
      <c r="Y71" s="113" t="str">
        <f t="shared" si="11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9"/>
        <v>Khác</v>
      </c>
      <c r="AU71" s="113" t="str">
        <f t="shared" si="20"/>
        <v>Khác</v>
      </c>
      <c r="AV71" s="113" t="str">
        <f t="shared" si="21"/>
        <v>Khác</v>
      </c>
      <c r="AW71" s="113" t="str">
        <f t="shared" si="22"/>
        <v>Khác</v>
      </c>
      <c r="AX71" s="113" t="str">
        <f t="shared" si="23"/>
        <v>Khác</v>
      </c>
      <c r="AY71" s="113" t="str">
        <f t="shared" si="23"/>
        <v>Khác</v>
      </c>
      <c r="AZ71" s="113" t="str">
        <f t="shared" si="24"/>
        <v>Khác</v>
      </c>
      <c r="BA71" s="113" t="str">
        <f t="shared" si="25"/>
        <v>Khác</v>
      </c>
      <c r="BB71" s="113" t="str">
        <f t="shared" si="26"/>
        <v>Khác</v>
      </c>
      <c r="BC71" s="113" t="str">
        <f t="shared" si="27"/>
        <v>Khác</v>
      </c>
      <c r="BD71" s="113" t="str">
        <f t="shared" si="28"/>
        <v>Khác</v>
      </c>
      <c r="BE71" s="113" t="str">
        <f t="shared" si="29"/>
        <v>Khác</v>
      </c>
      <c r="BF71" s="113" t="str">
        <f t="shared" si="30"/>
        <v>Khác</v>
      </c>
      <c r="BG71" s="113" t="str">
        <f t="shared" si="31"/>
        <v>Khác</v>
      </c>
      <c r="BH71" s="113" t="str">
        <f t="shared" si="32"/>
        <v>Khác</v>
      </c>
      <c r="BI71" s="113" t="str">
        <f t="shared" si="33"/>
        <v>Khác</v>
      </c>
      <c r="BJ71" s="113" t="str">
        <f t="shared" si="34"/>
        <v>Khác</v>
      </c>
      <c r="BK71" s="113" t="str">
        <f t="shared" si="35"/>
        <v>Khác</v>
      </c>
      <c r="BL71" s="113" t="str">
        <f t="shared" si="36"/>
        <v>Khác</v>
      </c>
      <c r="BM71" s="113" t="str">
        <f t="shared" si="37"/>
        <v>Khác</v>
      </c>
      <c r="BN71" s="113" t="str">
        <f t="shared" si="38"/>
        <v>Khác</v>
      </c>
      <c r="BO71" s="113" t="str">
        <f t="shared" si="39"/>
        <v>Khác</v>
      </c>
    </row>
    <row r="72" spans="1:67" s="12" customFormat="1" x14ac:dyDescent="0.25">
      <c r="A72" s="122"/>
      <c r="B72" s="122"/>
      <c r="C72" s="121"/>
      <c r="D72" s="123"/>
      <c r="E72" s="125"/>
      <c r="F72" s="15" t="str">
        <f t="shared" ref="F72:F135" si="109">IF(H72="","-",IF(H72="Thu","Thu",BO72))</f>
        <v>-</v>
      </c>
      <c r="G72" s="12" t="e">
        <f>VLOOKUP(VALUE(A72),Time!$A$3:$D$33,2,1)</f>
        <v>#N/A</v>
      </c>
      <c r="H72" s="12" t="str">
        <f t="shared" si="13"/>
        <v/>
      </c>
      <c r="I72" s="137"/>
      <c r="L72" s="113" t="str">
        <f t="shared" si="60"/>
        <v>Khác</v>
      </c>
      <c r="M72" s="113" t="str">
        <f t="shared" si="61"/>
        <v>Khác</v>
      </c>
      <c r="N72" s="113" t="str">
        <f t="shared" si="62"/>
        <v>Khác</v>
      </c>
      <c r="O72" s="113" t="str">
        <f t="shared" si="63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4"/>
        <v>Khác</v>
      </c>
      <c r="S72" s="113" t="str">
        <f t="shared" si="15"/>
        <v>Khác</v>
      </c>
      <c r="T72" s="113" t="str">
        <f t="shared" si="16"/>
        <v>Khác</v>
      </c>
      <c r="U72" s="113" t="str">
        <f t="shared" si="17"/>
        <v>Khác</v>
      </c>
      <c r="V72" s="113" t="str">
        <f t="shared" si="64"/>
        <v>Khác</v>
      </c>
      <c r="W72" s="113" t="str">
        <f t="shared" ref="W72:AS72" si="110">IF(V72="Khác",IF(ISNUMBER(SEARCH(W$7,$D72)),W$6,"Khác"),V72)</f>
        <v>Khác</v>
      </c>
      <c r="X72" s="113" t="str">
        <f t="shared" ref="X72:Y76" si="111">IF(W72="Khác",IF(ISNUMBER(SEARCH(X$7,$D72)),X$6,"Khác"),W72)</f>
        <v>Khác</v>
      </c>
      <c r="Y72" s="113" t="str">
        <f t="shared" si="111"/>
        <v>Khác</v>
      </c>
      <c r="Z72" s="113" t="str">
        <f t="shared" si="110"/>
        <v>Khác</v>
      </c>
      <c r="AA72" s="113" t="str">
        <f t="shared" si="110"/>
        <v>Khác</v>
      </c>
      <c r="AB72" s="113" t="str">
        <f t="shared" si="110"/>
        <v>Khác</v>
      </c>
      <c r="AC72" s="113" t="str">
        <f t="shared" si="110"/>
        <v>Khác</v>
      </c>
      <c r="AD72" s="113" t="str">
        <f t="shared" si="110"/>
        <v>Khác</v>
      </c>
      <c r="AE72" s="113" t="str">
        <f t="shared" si="110"/>
        <v>Khác</v>
      </c>
      <c r="AF72" s="113" t="str">
        <f t="shared" si="110"/>
        <v>Khác</v>
      </c>
      <c r="AG72" s="113" t="str">
        <f t="shared" si="110"/>
        <v>Khác</v>
      </c>
      <c r="AH72" s="113" t="str">
        <f t="shared" si="110"/>
        <v>Khác</v>
      </c>
      <c r="AI72" s="113" t="str">
        <f t="shared" si="110"/>
        <v>Khác</v>
      </c>
      <c r="AJ72" s="113" t="str">
        <f t="shared" si="110"/>
        <v>Khác</v>
      </c>
      <c r="AK72" s="113" t="str">
        <f t="shared" si="110"/>
        <v>Khác</v>
      </c>
      <c r="AL72" s="113" t="str">
        <f t="shared" si="110"/>
        <v>Khác</v>
      </c>
      <c r="AM72" s="113" t="str">
        <f t="shared" si="110"/>
        <v>Khác</v>
      </c>
      <c r="AN72" s="113" t="str">
        <f t="shared" si="110"/>
        <v>Khác</v>
      </c>
      <c r="AO72" s="113" t="str">
        <f t="shared" si="110"/>
        <v>Khác</v>
      </c>
      <c r="AP72" s="113" t="str">
        <f t="shared" si="110"/>
        <v>Khác</v>
      </c>
      <c r="AQ72" s="113" t="str">
        <f t="shared" si="110"/>
        <v>Khác</v>
      </c>
      <c r="AR72" s="113" t="str">
        <f t="shared" si="110"/>
        <v>Khác</v>
      </c>
      <c r="AS72" s="113" t="str">
        <f t="shared" si="110"/>
        <v>Khác</v>
      </c>
      <c r="AT72" s="113" t="str">
        <f t="shared" si="19"/>
        <v>Khác</v>
      </c>
      <c r="AU72" s="113" t="str">
        <f t="shared" si="20"/>
        <v>Khác</v>
      </c>
      <c r="AV72" s="113" t="str">
        <f t="shared" si="21"/>
        <v>Khác</v>
      </c>
      <c r="AW72" s="113" t="str">
        <f t="shared" si="22"/>
        <v>Khác</v>
      </c>
      <c r="AX72" s="113" t="str">
        <f t="shared" si="23"/>
        <v>Khác</v>
      </c>
      <c r="AY72" s="113" t="str">
        <f t="shared" si="23"/>
        <v>Khác</v>
      </c>
      <c r="AZ72" s="113" t="str">
        <f t="shared" si="24"/>
        <v>Khác</v>
      </c>
      <c r="BA72" s="113" t="str">
        <f t="shared" si="25"/>
        <v>Khác</v>
      </c>
      <c r="BB72" s="113" t="str">
        <f t="shared" si="26"/>
        <v>Khác</v>
      </c>
      <c r="BC72" s="113" t="str">
        <f t="shared" si="27"/>
        <v>Khác</v>
      </c>
      <c r="BD72" s="113" t="str">
        <f t="shared" si="28"/>
        <v>Khác</v>
      </c>
      <c r="BE72" s="113" t="str">
        <f t="shared" si="29"/>
        <v>Khác</v>
      </c>
      <c r="BF72" s="113" t="str">
        <f t="shared" si="30"/>
        <v>Khác</v>
      </c>
      <c r="BG72" s="113" t="str">
        <f t="shared" si="31"/>
        <v>Khác</v>
      </c>
      <c r="BH72" s="113" t="str">
        <f t="shared" si="32"/>
        <v>Khác</v>
      </c>
      <c r="BI72" s="113" t="str">
        <f t="shared" si="33"/>
        <v>Khác</v>
      </c>
      <c r="BJ72" s="113" t="str">
        <f t="shared" si="34"/>
        <v>Khác</v>
      </c>
      <c r="BK72" s="113" t="str">
        <f t="shared" si="35"/>
        <v>Khác</v>
      </c>
      <c r="BL72" s="113" t="str">
        <f t="shared" si="36"/>
        <v>Khác</v>
      </c>
      <c r="BM72" s="113" t="str">
        <f t="shared" si="37"/>
        <v>Khác</v>
      </c>
      <c r="BN72" s="113" t="str">
        <f t="shared" si="38"/>
        <v>Khác</v>
      </c>
      <c r="BO72" s="113" t="str">
        <f t="shared" si="39"/>
        <v>Khác</v>
      </c>
    </row>
    <row r="73" spans="1:67" s="12" customFormat="1" x14ac:dyDescent="0.25">
      <c r="A73" s="122"/>
      <c r="B73" s="122"/>
      <c r="C73" s="121"/>
      <c r="D73" s="136"/>
      <c r="E73" s="125"/>
      <c r="F73" s="15" t="str">
        <f t="shared" si="109"/>
        <v>-</v>
      </c>
      <c r="G73" s="12" t="e">
        <f>VLOOKUP(VALUE(A73),Time!$A$3:$D$33,2,1)</f>
        <v>#N/A</v>
      </c>
      <c r="H73" s="12" t="str">
        <f t="shared" ref="H73:H136" si="112">IF(MID(C73,2,1)="c","Chi",IF(C73&lt;&gt;"","Thu",""))</f>
        <v/>
      </c>
      <c r="I73" s="137"/>
      <c r="L73" s="113" t="str">
        <f t="shared" si="60"/>
        <v>Khác</v>
      </c>
      <c r="M73" s="113" t="str">
        <f t="shared" si="61"/>
        <v>Khác</v>
      </c>
      <c r="N73" s="113" t="str">
        <f t="shared" si="62"/>
        <v>Khác</v>
      </c>
      <c r="O73" s="113" t="str">
        <f t="shared" si="63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3">IF(Q73="Khác",IF(ISNUMBER(SEARCH(R$7,$D73)),R$6,"Khác"),Q73)</f>
        <v>Khác</v>
      </c>
      <c r="S73" s="113" t="str">
        <f t="shared" ref="S73:S136" si="114">IF(R73="Khác",IF(ISNUMBER(SEARCH(S$7,$D73)),S$6,"Khác"),R73)</f>
        <v>Khác</v>
      </c>
      <c r="T73" s="113" t="str">
        <f t="shared" ref="T73:T136" si="115">IF(S73="Khác",IF(ISNUMBER(SEARCH(T$7,$D73)),T$6,"Khác"),S73)</f>
        <v>Khác</v>
      </c>
      <c r="U73" s="113" t="str">
        <f t="shared" ref="U73:U136" si="116">IF(T73="Khác",IF(ISNUMBER(SEARCH(U$7,$D73)),U$6,"Khác"),T73)</f>
        <v>Khác</v>
      </c>
      <c r="V73" s="113" t="str">
        <f t="shared" si="64"/>
        <v>Khác</v>
      </c>
      <c r="W73" s="113" t="str">
        <f t="shared" ref="W73:AS73" si="117">IF(V73="Khác",IF(ISNUMBER(SEARCH(W$7,$D73)),W$6,"Khác"),V73)</f>
        <v>Khác</v>
      </c>
      <c r="X73" s="113" t="str">
        <f t="shared" si="111"/>
        <v>Khác</v>
      </c>
      <c r="Y73" s="113" t="str">
        <f t="shared" si="111"/>
        <v>Khác</v>
      </c>
      <c r="Z73" s="113" t="str">
        <f t="shared" si="117"/>
        <v>Khác</v>
      </c>
      <c r="AA73" s="113" t="str">
        <f t="shared" si="117"/>
        <v>Khác</v>
      </c>
      <c r="AB73" s="113" t="str">
        <f t="shared" si="117"/>
        <v>Khác</v>
      </c>
      <c r="AC73" s="113" t="str">
        <f t="shared" si="117"/>
        <v>Khác</v>
      </c>
      <c r="AD73" s="113" t="str">
        <f t="shared" si="117"/>
        <v>Khác</v>
      </c>
      <c r="AE73" s="113" t="str">
        <f t="shared" si="117"/>
        <v>Khác</v>
      </c>
      <c r="AF73" s="113" t="str">
        <f t="shared" si="117"/>
        <v>Khác</v>
      </c>
      <c r="AG73" s="113" t="str">
        <f t="shared" si="117"/>
        <v>Khác</v>
      </c>
      <c r="AH73" s="113" t="str">
        <f t="shared" si="117"/>
        <v>Khác</v>
      </c>
      <c r="AI73" s="113" t="str">
        <f t="shared" si="117"/>
        <v>Khác</v>
      </c>
      <c r="AJ73" s="113" t="str">
        <f t="shared" si="117"/>
        <v>Khác</v>
      </c>
      <c r="AK73" s="113" t="str">
        <f t="shared" si="117"/>
        <v>Khác</v>
      </c>
      <c r="AL73" s="113" t="str">
        <f t="shared" si="117"/>
        <v>Khác</v>
      </c>
      <c r="AM73" s="113" t="str">
        <f t="shared" si="117"/>
        <v>Khác</v>
      </c>
      <c r="AN73" s="113" t="str">
        <f t="shared" si="117"/>
        <v>Khác</v>
      </c>
      <c r="AO73" s="113" t="str">
        <f t="shared" si="117"/>
        <v>Khác</v>
      </c>
      <c r="AP73" s="113" t="str">
        <f t="shared" si="117"/>
        <v>Khác</v>
      </c>
      <c r="AQ73" s="113" t="str">
        <f t="shared" si="117"/>
        <v>Khác</v>
      </c>
      <c r="AR73" s="113" t="str">
        <f t="shared" si="117"/>
        <v>Khác</v>
      </c>
      <c r="AS73" s="113" t="str">
        <f t="shared" si="117"/>
        <v>Khác</v>
      </c>
      <c r="AT73" s="113" t="str">
        <f t="shared" ref="AT73:AT136" si="118">IF(AS73="Khác",IF(ISNUMBER(SEARCH(AT$7,$D73)),AT$6,"Khác"),AS73)</f>
        <v>Khác</v>
      </c>
      <c r="AU73" s="113" t="str">
        <f t="shared" ref="AU73:AU136" si="119">IF(AT73="Khác",IF(ISNUMBER(SEARCH(AU$7,$D73)),AU$6,"Khác"),AT73)</f>
        <v>Khác</v>
      </c>
      <c r="AV73" s="113" t="str">
        <f t="shared" ref="AV73:AV136" si="120">IF(AU73="Khác",IF(ISNUMBER(SEARCH(AV$7,$D73)),AV$6,"Khác"),AU73)</f>
        <v>Khác</v>
      </c>
      <c r="AW73" s="113" t="str">
        <f t="shared" ref="AW73:AW136" si="121">IF(AV73="Khác",IF(ISNUMBER(SEARCH(AW$7,$D73)),AW$6,"Khác"),AV73)</f>
        <v>Khác</v>
      </c>
      <c r="AX73" s="113" t="str">
        <f t="shared" ref="AX73:AY136" si="122">IF(AW73="Khác",IF(ISNUMBER(SEARCH(AX$7,$D73)),AX$6,"Khác"),AW73)</f>
        <v>Khác</v>
      </c>
      <c r="AY73" s="113" t="str">
        <f t="shared" si="122"/>
        <v>Khác</v>
      </c>
      <c r="AZ73" s="113" t="str">
        <f t="shared" ref="AZ73:AZ136" si="123">IF(AY73="Khác",IF(AND(ISNUMBER(SEARCH("phí",$D73)),ISNUMBER(SEARCH("ngân hàng",$D73))),AZ$6,"Khác"),AY73)</f>
        <v>Khác</v>
      </c>
      <c r="BA73" s="113" t="str">
        <f t="shared" ref="BA73:BA136" si="124">IF(AZ73="Khác",IF(AND(ISNUMBER(SEARCH("Điện",$D73)),ISNUMBER(SEARCH("VP",$D73))),BA$6,"Khác"),AZ73)</f>
        <v>Khác</v>
      </c>
      <c r="BB73" s="113" t="str">
        <f t="shared" ref="BB73:BB136" si="125">IF(BA73="Khác",IF(AND(ISNUMBER(SEARCH("Nước",$D73)),ISNUMBER(SEARCH("VP",$D73))),BB$6,"Khác"),BA73)</f>
        <v>Khác</v>
      </c>
      <c r="BC73" s="113" t="str">
        <f t="shared" ref="BC73:BC136" si="126">IF(BB73="Khác",IF(AND(ISNUMBER(SEARCH("Điện",$D73)),ISNUMBER(SEARCH("Kho",$D73))),BC$6,"Khác"),BB73)</f>
        <v>Khác</v>
      </c>
      <c r="BD73" s="113" t="str">
        <f t="shared" ref="BD73:BD136" si="127">IF(BC73="Khác",IF(AND(ISNUMBER(SEARCH("Nước",$D73)),ISNUMBER(SEARCH("Kho",$D73))),BD$6,"Khác"),BC73)</f>
        <v>Khác</v>
      </c>
      <c r="BE73" s="113" t="str">
        <f t="shared" ref="BE73:BE136" si="128">IF(BD73="Khác",IF(AND(ISNUMBER(SEARCH("TT",$D73)),ISNUMBER(SEARCH("Chi Phí hoàn trả bảo hành",$D73))),BE$6,"Khác"),BD73)</f>
        <v>Khác</v>
      </c>
      <c r="BF73" s="113" t="str">
        <f t="shared" ref="BF73:BF136" si="129">IF(BE73="Khác",IF(AND(ISNUMBER(SEARCH("TT",$D73)),ISNUMBER(SEARCH("Đơn hàng",$D73))),BF$6,"Khác"),BE73)</f>
        <v>Khác</v>
      </c>
      <c r="BG73" s="113" t="str">
        <f t="shared" ref="BG73:BG136" si="130">IF(BF73="Khác",IF(AND(ISNUMBER(SEARCH("TT",$D73)),ISNUMBER(SEARCH("hoàn công",$D73))),BG$6,"Khác"),BF73)</f>
        <v>Khác</v>
      </c>
      <c r="BH73" s="113" t="str">
        <f t="shared" ref="BH73:BH136" si="131">IF(BG73="Khác",IF(AND(ISNUMBER(SEARCH("TT",$D73)),ISNUMBER(SEARCH("công nhân",$D73))),BH$6,"Khác"),BG73)</f>
        <v>Khác</v>
      </c>
      <c r="BI73" s="113" t="str">
        <f t="shared" ref="BI73:BI136" si="132">IF(BH73="Khác",IF(AND(ISNUMBER(SEARCH("phí",$D73)),ISNUMBER(SEARCH("cước",$D73))),BI$6,"Khác"),BH73)</f>
        <v>Khác</v>
      </c>
      <c r="BJ73" s="113" t="str">
        <f t="shared" ref="BJ73:BJ136" si="133">IF(BI73="Khác",IF(AND(ISNUMBER(SEARCH("TT",$D73)),ISNUMBER(SEARCH("- ",$D73))),BJ$6,"Khác"),BI73)</f>
        <v>Khác</v>
      </c>
      <c r="BK73" s="113" t="str">
        <f t="shared" ref="BK73:BK136" si="134">IF(BJ73="Khác",IF(ISNUMBER(SEARCH("tạm ứng",$D73)),BK$6,"Khác"),BJ73)</f>
        <v>Khác</v>
      </c>
      <c r="BL73" s="113" t="str">
        <f t="shared" ref="BL73:BL136" si="135">IF(BK73="Khác",IF(ISNUMBER(SEARCH("chi phí dịch vụ hàng hóa",$D73)),BL$6,"Khác"),BK73)</f>
        <v>Khác</v>
      </c>
      <c r="BM73" s="113" t="str">
        <f t="shared" ref="BM73:BM136" si="136">IF(BL73="Khác",IF(ISNUMBER(SEARCH("cung cấp vật tư cho kho",$D73)),BM$6,"Khác"),BL73)</f>
        <v>Khác</v>
      </c>
      <c r="BN73" s="113" t="str">
        <f t="shared" ref="BN73:BN136" si="137">IF(BM73="Khác",IF(ISNUMBER(SEARCH("cô tạp vụ",$D73)),BN$6,"Khác"),BM73)</f>
        <v>Khác</v>
      </c>
      <c r="BO73" s="113" t="str">
        <f t="shared" ref="BO73:BO136" si="138">IF(BN73="Khác",IF(ISNUMBER(SEARCH("thuê văn phòng Hà Nội",$D73)),BO$6,"Khác"),BN73)</f>
        <v>Khác</v>
      </c>
    </row>
    <row r="74" spans="1:67" s="12" customFormat="1" x14ac:dyDescent="0.25">
      <c r="A74" s="122"/>
      <c r="B74" s="122"/>
      <c r="C74" s="121"/>
      <c r="D74" s="124"/>
      <c r="E74" s="125"/>
      <c r="F74" s="15" t="str">
        <f t="shared" si="109"/>
        <v>-</v>
      </c>
      <c r="G74" s="12" t="e">
        <f>VLOOKUP(VALUE(A74),Time!$A$3:$D$33,2,1)</f>
        <v>#N/A</v>
      </c>
      <c r="H74" s="12" t="str">
        <f t="shared" si="112"/>
        <v/>
      </c>
      <c r="I74" s="137"/>
      <c r="L74" s="113" t="str">
        <f t="shared" si="60"/>
        <v>Khác</v>
      </c>
      <c r="M74" s="113" t="str">
        <f t="shared" si="61"/>
        <v>Khác</v>
      </c>
      <c r="N74" s="113" t="str">
        <f t="shared" si="62"/>
        <v>Khác</v>
      </c>
      <c r="O74" s="113" t="str">
        <f t="shared" si="63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3"/>
        <v>Khác</v>
      </c>
      <c r="S74" s="113" t="str">
        <f t="shared" si="114"/>
        <v>Khác</v>
      </c>
      <c r="T74" s="113" t="str">
        <f t="shared" si="115"/>
        <v>Khác</v>
      </c>
      <c r="U74" s="113" t="str">
        <f t="shared" si="116"/>
        <v>Khác</v>
      </c>
      <c r="V74" s="113" t="str">
        <f t="shared" si="64"/>
        <v>Khác</v>
      </c>
      <c r="W74" s="113" t="str">
        <f t="shared" ref="W74:AS74" si="139">IF(V74="Khác",IF(ISNUMBER(SEARCH(W$7,$D74)),W$6,"Khác"),V74)</f>
        <v>Khác</v>
      </c>
      <c r="X74" s="113" t="str">
        <f t="shared" si="111"/>
        <v>Khác</v>
      </c>
      <c r="Y74" s="113" t="str">
        <f t="shared" si="111"/>
        <v>Khác</v>
      </c>
      <c r="Z74" s="113" t="str">
        <f t="shared" si="139"/>
        <v>Khác</v>
      </c>
      <c r="AA74" s="113" t="str">
        <f t="shared" si="139"/>
        <v>Khác</v>
      </c>
      <c r="AB74" s="113" t="str">
        <f t="shared" si="139"/>
        <v>Khác</v>
      </c>
      <c r="AC74" s="113" t="str">
        <f t="shared" si="139"/>
        <v>Khác</v>
      </c>
      <c r="AD74" s="113" t="str">
        <f t="shared" si="139"/>
        <v>Khác</v>
      </c>
      <c r="AE74" s="113" t="str">
        <f t="shared" si="139"/>
        <v>Khác</v>
      </c>
      <c r="AF74" s="113" t="str">
        <f t="shared" si="139"/>
        <v>Khác</v>
      </c>
      <c r="AG74" s="113" t="str">
        <f t="shared" si="139"/>
        <v>Khác</v>
      </c>
      <c r="AH74" s="113" t="str">
        <f t="shared" si="139"/>
        <v>Khác</v>
      </c>
      <c r="AI74" s="113" t="str">
        <f t="shared" si="139"/>
        <v>Khác</v>
      </c>
      <c r="AJ74" s="113" t="str">
        <f t="shared" si="139"/>
        <v>Khác</v>
      </c>
      <c r="AK74" s="113" t="str">
        <f t="shared" si="139"/>
        <v>Khác</v>
      </c>
      <c r="AL74" s="113" t="str">
        <f t="shared" si="139"/>
        <v>Khác</v>
      </c>
      <c r="AM74" s="113" t="str">
        <f t="shared" si="139"/>
        <v>Khác</v>
      </c>
      <c r="AN74" s="113" t="str">
        <f t="shared" si="139"/>
        <v>Khác</v>
      </c>
      <c r="AO74" s="113" t="str">
        <f t="shared" si="139"/>
        <v>Khác</v>
      </c>
      <c r="AP74" s="113" t="str">
        <f t="shared" si="139"/>
        <v>Khác</v>
      </c>
      <c r="AQ74" s="113" t="str">
        <f t="shared" si="139"/>
        <v>Khác</v>
      </c>
      <c r="AR74" s="113" t="str">
        <f t="shared" si="139"/>
        <v>Khác</v>
      </c>
      <c r="AS74" s="113" t="str">
        <f t="shared" si="139"/>
        <v>Khác</v>
      </c>
      <c r="AT74" s="113" t="str">
        <f t="shared" si="118"/>
        <v>Khác</v>
      </c>
      <c r="AU74" s="113" t="str">
        <f t="shared" si="119"/>
        <v>Khác</v>
      </c>
      <c r="AV74" s="113" t="str">
        <f t="shared" si="120"/>
        <v>Khác</v>
      </c>
      <c r="AW74" s="113" t="str">
        <f t="shared" si="121"/>
        <v>Khác</v>
      </c>
      <c r="AX74" s="113" t="str">
        <f t="shared" si="122"/>
        <v>Khác</v>
      </c>
      <c r="AY74" s="113" t="str">
        <f t="shared" si="122"/>
        <v>Khác</v>
      </c>
      <c r="AZ74" s="113" t="str">
        <f t="shared" si="123"/>
        <v>Khác</v>
      </c>
      <c r="BA74" s="113" t="str">
        <f t="shared" si="124"/>
        <v>Khác</v>
      </c>
      <c r="BB74" s="113" t="str">
        <f t="shared" si="125"/>
        <v>Khác</v>
      </c>
      <c r="BC74" s="113" t="str">
        <f t="shared" si="126"/>
        <v>Khác</v>
      </c>
      <c r="BD74" s="113" t="str">
        <f t="shared" si="127"/>
        <v>Khác</v>
      </c>
      <c r="BE74" s="113" t="str">
        <f t="shared" si="128"/>
        <v>Khác</v>
      </c>
      <c r="BF74" s="113" t="str">
        <f t="shared" si="129"/>
        <v>Khác</v>
      </c>
      <c r="BG74" s="113" t="str">
        <f t="shared" si="130"/>
        <v>Khác</v>
      </c>
      <c r="BH74" s="113" t="str">
        <f t="shared" si="131"/>
        <v>Khác</v>
      </c>
      <c r="BI74" s="113" t="str">
        <f t="shared" si="132"/>
        <v>Khác</v>
      </c>
      <c r="BJ74" s="113" t="str">
        <f t="shared" si="133"/>
        <v>Khác</v>
      </c>
      <c r="BK74" s="113" t="str">
        <f t="shared" si="134"/>
        <v>Khác</v>
      </c>
      <c r="BL74" s="113" t="str">
        <f t="shared" si="135"/>
        <v>Khác</v>
      </c>
      <c r="BM74" s="113" t="str">
        <f t="shared" si="136"/>
        <v>Khác</v>
      </c>
      <c r="BN74" s="113" t="str">
        <f t="shared" si="137"/>
        <v>Khác</v>
      </c>
      <c r="BO74" s="113" t="str">
        <f t="shared" si="138"/>
        <v>Khác</v>
      </c>
    </row>
    <row r="75" spans="1:67" s="12" customFormat="1" x14ac:dyDescent="0.25">
      <c r="A75" s="122"/>
      <c r="B75" s="122"/>
      <c r="C75" s="121"/>
      <c r="D75" s="124"/>
      <c r="E75" s="125"/>
      <c r="F75" s="15" t="str">
        <f t="shared" si="109"/>
        <v>-</v>
      </c>
      <c r="G75" s="12" t="e">
        <f>VLOOKUP(VALUE(A75),Time!$A$3:$D$33,2,1)</f>
        <v>#N/A</v>
      </c>
      <c r="H75" s="12" t="str">
        <f t="shared" si="112"/>
        <v/>
      </c>
      <c r="I75" s="137"/>
      <c r="L75" s="113" t="str">
        <f t="shared" si="60"/>
        <v>Khác</v>
      </c>
      <c r="M75" s="113" t="str">
        <f t="shared" si="61"/>
        <v>Khác</v>
      </c>
      <c r="N75" s="113" t="str">
        <f t="shared" si="62"/>
        <v>Khác</v>
      </c>
      <c r="O75" s="113" t="str">
        <f t="shared" si="63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3"/>
        <v>Khác</v>
      </c>
      <c r="S75" s="113" t="str">
        <f t="shared" si="114"/>
        <v>Khác</v>
      </c>
      <c r="T75" s="113" t="str">
        <f t="shared" si="115"/>
        <v>Khác</v>
      </c>
      <c r="U75" s="113" t="str">
        <f t="shared" si="116"/>
        <v>Khác</v>
      </c>
      <c r="V75" s="113" t="str">
        <f t="shared" si="64"/>
        <v>Khác</v>
      </c>
      <c r="W75" s="113" t="str">
        <f t="shared" ref="W75:AS75" si="140">IF(V75="Khác",IF(ISNUMBER(SEARCH(W$7,$D75)),W$6,"Khác"),V75)</f>
        <v>Khác</v>
      </c>
      <c r="X75" s="113" t="str">
        <f t="shared" si="111"/>
        <v>Khác</v>
      </c>
      <c r="Y75" s="113" t="str">
        <f t="shared" si="111"/>
        <v>Khác</v>
      </c>
      <c r="Z75" s="113" t="str">
        <f t="shared" si="140"/>
        <v>Khác</v>
      </c>
      <c r="AA75" s="113" t="str">
        <f t="shared" si="140"/>
        <v>Khác</v>
      </c>
      <c r="AB75" s="113" t="str">
        <f t="shared" si="140"/>
        <v>Khác</v>
      </c>
      <c r="AC75" s="113" t="str">
        <f t="shared" si="140"/>
        <v>Khác</v>
      </c>
      <c r="AD75" s="113" t="str">
        <f t="shared" si="140"/>
        <v>Khác</v>
      </c>
      <c r="AE75" s="113" t="str">
        <f t="shared" si="140"/>
        <v>Khác</v>
      </c>
      <c r="AF75" s="113" t="str">
        <f t="shared" si="140"/>
        <v>Khác</v>
      </c>
      <c r="AG75" s="113" t="str">
        <f t="shared" si="140"/>
        <v>Khác</v>
      </c>
      <c r="AH75" s="113" t="str">
        <f t="shared" si="140"/>
        <v>Khác</v>
      </c>
      <c r="AI75" s="113" t="str">
        <f t="shared" si="140"/>
        <v>Khác</v>
      </c>
      <c r="AJ75" s="113" t="str">
        <f t="shared" si="140"/>
        <v>Khác</v>
      </c>
      <c r="AK75" s="113" t="str">
        <f t="shared" si="140"/>
        <v>Khác</v>
      </c>
      <c r="AL75" s="113" t="str">
        <f t="shared" si="140"/>
        <v>Khác</v>
      </c>
      <c r="AM75" s="113" t="str">
        <f t="shared" si="140"/>
        <v>Khác</v>
      </c>
      <c r="AN75" s="113" t="str">
        <f t="shared" si="140"/>
        <v>Khác</v>
      </c>
      <c r="AO75" s="113" t="str">
        <f t="shared" si="140"/>
        <v>Khác</v>
      </c>
      <c r="AP75" s="113" t="str">
        <f t="shared" si="140"/>
        <v>Khác</v>
      </c>
      <c r="AQ75" s="113" t="str">
        <f t="shared" si="140"/>
        <v>Khác</v>
      </c>
      <c r="AR75" s="113" t="str">
        <f t="shared" si="140"/>
        <v>Khác</v>
      </c>
      <c r="AS75" s="113" t="str">
        <f t="shared" si="140"/>
        <v>Khác</v>
      </c>
      <c r="AT75" s="113" t="str">
        <f t="shared" si="118"/>
        <v>Khác</v>
      </c>
      <c r="AU75" s="113" t="str">
        <f t="shared" si="119"/>
        <v>Khác</v>
      </c>
      <c r="AV75" s="113" t="str">
        <f t="shared" si="120"/>
        <v>Khác</v>
      </c>
      <c r="AW75" s="113" t="str">
        <f t="shared" si="121"/>
        <v>Khác</v>
      </c>
      <c r="AX75" s="113" t="str">
        <f t="shared" si="122"/>
        <v>Khác</v>
      </c>
      <c r="AY75" s="113" t="str">
        <f t="shared" si="122"/>
        <v>Khác</v>
      </c>
      <c r="AZ75" s="113" t="str">
        <f t="shared" si="123"/>
        <v>Khác</v>
      </c>
      <c r="BA75" s="113" t="str">
        <f t="shared" si="124"/>
        <v>Khác</v>
      </c>
      <c r="BB75" s="113" t="str">
        <f t="shared" si="125"/>
        <v>Khác</v>
      </c>
      <c r="BC75" s="113" t="str">
        <f t="shared" si="126"/>
        <v>Khác</v>
      </c>
      <c r="BD75" s="113" t="str">
        <f t="shared" si="127"/>
        <v>Khác</v>
      </c>
      <c r="BE75" s="113" t="str">
        <f t="shared" si="128"/>
        <v>Khác</v>
      </c>
      <c r="BF75" s="113" t="str">
        <f t="shared" si="129"/>
        <v>Khác</v>
      </c>
      <c r="BG75" s="113" t="str">
        <f t="shared" si="130"/>
        <v>Khác</v>
      </c>
      <c r="BH75" s="113" t="str">
        <f t="shared" si="131"/>
        <v>Khác</v>
      </c>
      <c r="BI75" s="113" t="str">
        <f t="shared" si="132"/>
        <v>Khác</v>
      </c>
      <c r="BJ75" s="113" t="str">
        <f t="shared" si="133"/>
        <v>Khác</v>
      </c>
      <c r="BK75" s="113" t="str">
        <f t="shared" si="134"/>
        <v>Khác</v>
      </c>
      <c r="BL75" s="113" t="str">
        <f t="shared" si="135"/>
        <v>Khác</v>
      </c>
      <c r="BM75" s="113" t="str">
        <f t="shared" si="136"/>
        <v>Khác</v>
      </c>
      <c r="BN75" s="113" t="str">
        <f t="shared" si="137"/>
        <v>Khác</v>
      </c>
      <c r="BO75" s="113" t="str">
        <f t="shared" si="138"/>
        <v>Khác</v>
      </c>
    </row>
    <row r="76" spans="1:67" s="13" customFormat="1" x14ac:dyDescent="0.25">
      <c r="A76" s="122"/>
      <c r="B76" s="122"/>
      <c r="C76" s="121"/>
      <c r="D76" s="124"/>
      <c r="E76" s="125"/>
      <c r="F76" s="15" t="str">
        <f t="shared" si="109"/>
        <v>-</v>
      </c>
      <c r="G76" s="12" t="e">
        <f>VLOOKUP(VALUE(A76),Time!$A$3:$D$33,2,1)</f>
        <v>#N/A</v>
      </c>
      <c r="H76" s="12" t="str">
        <f t="shared" si="112"/>
        <v/>
      </c>
      <c r="I76" s="138"/>
      <c r="K76" s="12"/>
      <c r="L76" s="113" t="str">
        <f t="shared" si="60"/>
        <v>Khác</v>
      </c>
      <c r="M76" s="113" t="str">
        <f t="shared" si="61"/>
        <v>Khác</v>
      </c>
      <c r="N76" s="113" t="str">
        <f t="shared" si="62"/>
        <v>Khác</v>
      </c>
      <c r="O76" s="113" t="str">
        <f t="shared" si="63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3"/>
        <v>Khác</v>
      </c>
      <c r="S76" s="113" t="str">
        <f t="shared" si="114"/>
        <v>Khác</v>
      </c>
      <c r="T76" s="113" t="str">
        <f t="shared" si="115"/>
        <v>Khác</v>
      </c>
      <c r="U76" s="113" t="str">
        <f t="shared" si="116"/>
        <v>Khác</v>
      </c>
      <c r="V76" s="113" t="str">
        <f t="shared" si="64"/>
        <v>Khác</v>
      </c>
      <c r="W76" s="113" t="str">
        <f t="shared" ref="W76:AS76" si="141">IF(V76="Khác",IF(ISNUMBER(SEARCH(W$7,$D76)),W$6,"Khác"),V76)</f>
        <v>Khác</v>
      </c>
      <c r="X76" s="113" t="str">
        <f t="shared" si="111"/>
        <v>Khác</v>
      </c>
      <c r="Y76" s="113" t="str">
        <f t="shared" si="111"/>
        <v>Khác</v>
      </c>
      <c r="Z76" s="113" t="str">
        <f t="shared" si="141"/>
        <v>Khác</v>
      </c>
      <c r="AA76" s="113" t="str">
        <f t="shared" si="141"/>
        <v>Khác</v>
      </c>
      <c r="AB76" s="113" t="str">
        <f t="shared" si="141"/>
        <v>Khác</v>
      </c>
      <c r="AC76" s="113" t="str">
        <f t="shared" si="141"/>
        <v>Khác</v>
      </c>
      <c r="AD76" s="113" t="str">
        <f t="shared" si="141"/>
        <v>Khác</v>
      </c>
      <c r="AE76" s="113" t="str">
        <f t="shared" si="141"/>
        <v>Khác</v>
      </c>
      <c r="AF76" s="113" t="str">
        <f t="shared" si="141"/>
        <v>Khác</v>
      </c>
      <c r="AG76" s="113" t="str">
        <f t="shared" si="141"/>
        <v>Khác</v>
      </c>
      <c r="AH76" s="113" t="str">
        <f t="shared" si="141"/>
        <v>Khác</v>
      </c>
      <c r="AI76" s="113" t="str">
        <f t="shared" si="141"/>
        <v>Khác</v>
      </c>
      <c r="AJ76" s="113" t="str">
        <f t="shared" si="141"/>
        <v>Khác</v>
      </c>
      <c r="AK76" s="113" t="str">
        <f t="shared" si="141"/>
        <v>Khác</v>
      </c>
      <c r="AL76" s="113" t="str">
        <f t="shared" si="141"/>
        <v>Khác</v>
      </c>
      <c r="AM76" s="113" t="str">
        <f t="shared" si="141"/>
        <v>Khác</v>
      </c>
      <c r="AN76" s="113" t="str">
        <f t="shared" si="141"/>
        <v>Khác</v>
      </c>
      <c r="AO76" s="113" t="str">
        <f t="shared" si="141"/>
        <v>Khác</v>
      </c>
      <c r="AP76" s="113" t="str">
        <f t="shared" si="141"/>
        <v>Khác</v>
      </c>
      <c r="AQ76" s="113" t="str">
        <f t="shared" si="141"/>
        <v>Khác</v>
      </c>
      <c r="AR76" s="113" t="str">
        <f t="shared" si="141"/>
        <v>Khác</v>
      </c>
      <c r="AS76" s="113" t="str">
        <f t="shared" si="141"/>
        <v>Khác</v>
      </c>
      <c r="AT76" s="113" t="str">
        <f t="shared" si="118"/>
        <v>Khác</v>
      </c>
      <c r="AU76" s="113" t="str">
        <f t="shared" si="119"/>
        <v>Khác</v>
      </c>
      <c r="AV76" s="113" t="str">
        <f t="shared" si="120"/>
        <v>Khác</v>
      </c>
      <c r="AW76" s="113" t="str">
        <f t="shared" si="121"/>
        <v>Khác</v>
      </c>
      <c r="AX76" s="113" t="str">
        <f t="shared" si="122"/>
        <v>Khác</v>
      </c>
      <c r="AY76" s="113" t="str">
        <f t="shared" si="122"/>
        <v>Khác</v>
      </c>
      <c r="AZ76" s="113" t="str">
        <f t="shared" si="123"/>
        <v>Khác</v>
      </c>
      <c r="BA76" s="113" t="str">
        <f t="shared" si="124"/>
        <v>Khác</v>
      </c>
      <c r="BB76" s="113" t="str">
        <f t="shared" si="125"/>
        <v>Khác</v>
      </c>
      <c r="BC76" s="113" t="str">
        <f t="shared" si="126"/>
        <v>Khác</v>
      </c>
      <c r="BD76" s="113" t="str">
        <f t="shared" si="127"/>
        <v>Khác</v>
      </c>
      <c r="BE76" s="113" t="str">
        <f t="shared" si="128"/>
        <v>Khác</v>
      </c>
      <c r="BF76" s="113" t="str">
        <f t="shared" si="129"/>
        <v>Khác</v>
      </c>
      <c r="BG76" s="113" t="str">
        <f t="shared" si="130"/>
        <v>Khác</v>
      </c>
      <c r="BH76" s="113" t="str">
        <f t="shared" si="131"/>
        <v>Khác</v>
      </c>
      <c r="BI76" s="113" t="str">
        <f t="shared" si="132"/>
        <v>Khác</v>
      </c>
      <c r="BJ76" s="113" t="str">
        <f t="shared" si="133"/>
        <v>Khác</v>
      </c>
      <c r="BK76" s="113" t="str">
        <f t="shared" si="134"/>
        <v>Khác</v>
      </c>
      <c r="BL76" s="113" t="str">
        <f t="shared" si="135"/>
        <v>Khác</v>
      </c>
      <c r="BM76" s="113" t="str">
        <f t="shared" si="136"/>
        <v>Khác</v>
      </c>
      <c r="BN76" s="113" t="str">
        <f t="shared" si="137"/>
        <v>Khác</v>
      </c>
      <c r="BO76" s="113" t="str">
        <f t="shared" si="138"/>
        <v>Khác</v>
      </c>
    </row>
    <row r="77" spans="1:67" s="13" customFormat="1" x14ac:dyDescent="0.25">
      <c r="A77" s="122"/>
      <c r="B77" s="122"/>
      <c r="C77" s="121"/>
      <c r="D77" s="124"/>
      <c r="E77" s="125"/>
      <c r="F77" s="15" t="str">
        <f t="shared" si="109"/>
        <v>-</v>
      </c>
      <c r="G77" s="12" t="e">
        <f>VLOOKUP(VALUE(A77),Time!$A$3:$D$33,2,1)</f>
        <v>#N/A</v>
      </c>
      <c r="H77" s="12" t="str">
        <f t="shared" si="112"/>
        <v/>
      </c>
      <c r="I77" s="138"/>
      <c r="K77" s="12"/>
      <c r="L77" s="113" t="str">
        <f t="shared" si="60"/>
        <v>Khác</v>
      </c>
      <c r="M77" s="113" t="str">
        <f t="shared" si="61"/>
        <v>Khác</v>
      </c>
      <c r="N77" s="113" t="str">
        <f t="shared" si="62"/>
        <v>Khác</v>
      </c>
      <c r="O77" s="113" t="str">
        <f t="shared" si="63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3"/>
        <v>Khác</v>
      </c>
      <c r="S77" s="113" t="str">
        <f t="shared" si="114"/>
        <v>Khác</v>
      </c>
      <c r="T77" s="113" t="str">
        <f t="shared" si="115"/>
        <v>Khác</v>
      </c>
      <c r="U77" s="113" t="str">
        <f t="shared" si="116"/>
        <v>Khác</v>
      </c>
      <c r="V77" s="113" t="str">
        <f t="shared" si="64"/>
        <v>Khác</v>
      </c>
      <c r="W77" s="113" t="str">
        <f t="shared" ref="W77:AS77" si="142">IF(V77="Khác",IF(ISNUMBER(SEARCH(W$7,$D77)),W$6,"Khác"),V77)</f>
        <v>Khác</v>
      </c>
      <c r="X77" s="113" t="str">
        <f t="shared" ref="X77:X138" si="143">IF(W77="Khác",IF(ISNUMBER(SEARCH(X$7,$D77)),X$6,"Khác"),W77)</f>
        <v>Khác</v>
      </c>
      <c r="Y77" s="113" t="str">
        <f t="shared" ref="Y77:Y138" si="144">IF(X77="Khác",IF(ISNUMBER(SEARCH(Y$7,$D77)),Y$6,"Khác"),X77)</f>
        <v>Khác</v>
      </c>
      <c r="Z77" s="113" t="str">
        <f t="shared" si="142"/>
        <v>Khác</v>
      </c>
      <c r="AA77" s="113" t="str">
        <f t="shared" si="142"/>
        <v>Khác</v>
      </c>
      <c r="AB77" s="113" t="str">
        <f t="shared" si="142"/>
        <v>Khác</v>
      </c>
      <c r="AC77" s="113" t="str">
        <f t="shared" si="142"/>
        <v>Khác</v>
      </c>
      <c r="AD77" s="113" t="str">
        <f t="shared" si="142"/>
        <v>Khác</v>
      </c>
      <c r="AE77" s="113" t="str">
        <f t="shared" si="142"/>
        <v>Khác</v>
      </c>
      <c r="AF77" s="113" t="str">
        <f t="shared" si="142"/>
        <v>Khác</v>
      </c>
      <c r="AG77" s="113" t="str">
        <f t="shared" si="142"/>
        <v>Khác</v>
      </c>
      <c r="AH77" s="113" t="str">
        <f t="shared" si="142"/>
        <v>Khác</v>
      </c>
      <c r="AI77" s="113" t="str">
        <f t="shared" si="142"/>
        <v>Khác</v>
      </c>
      <c r="AJ77" s="113" t="str">
        <f t="shared" si="142"/>
        <v>Khác</v>
      </c>
      <c r="AK77" s="113" t="str">
        <f t="shared" si="142"/>
        <v>Khác</v>
      </c>
      <c r="AL77" s="113" t="str">
        <f t="shared" si="142"/>
        <v>Khác</v>
      </c>
      <c r="AM77" s="113" t="str">
        <f t="shared" si="142"/>
        <v>Khác</v>
      </c>
      <c r="AN77" s="113" t="str">
        <f t="shared" si="142"/>
        <v>Khác</v>
      </c>
      <c r="AO77" s="113" t="str">
        <f t="shared" si="142"/>
        <v>Khác</v>
      </c>
      <c r="AP77" s="113" t="str">
        <f t="shared" si="142"/>
        <v>Khác</v>
      </c>
      <c r="AQ77" s="113" t="str">
        <f t="shared" si="142"/>
        <v>Khác</v>
      </c>
      <c r="AR77" s="113" t="str">
        <f t="shared" si="142"/>
        <v>Khác</v>
      </c>
      <c r="AS77" s="113" t="str">
        <f t="shared" si="142"/>
        <v>Khác</v>
      </c>
      <c r="AT77" s="113" t="str">
        <f t="shared" si="118"/>
        <v>Khác</v>
      </c>
      <c r="AU77" s="113" t="str">
        <f t="shared" si="119"/>
        <v>Khác</v>
      </c>
      <c r="AV77" s="113" t="str">
        <f t="shared" si="120"/>
        <v>Khác</v>
      </c>
      <c r="AW77" s="113" t="str">
        <f t="shared" si="121"/>
        <v>Khác</v>
      </c>
      <c r="AX77" s="113" t="str">
        <f t="shared" si="122"/>
        <v>Khác</v>
      </c>
      <c r="AY77" s="113" t="str">
        <f t="shared" si="122"/>
        <v>Khác</v>
      </c>
      <c r="AZ77" s="113" t="str">
        <f t="shared" si="123"/>
        <v>Khác</v>
      </c>
      <c r="BA77" s="113" t="str">
        <f t="shared" si="124"/>
        <v>Khác</v>
      </c>
      <c r="BB77" s="113" t="str">
        <f t="shared" si="125"/>
        <v>Khác</v>
      </c>
      <c r="BC77" s="113" t="str">
        <f t="shared" si="126"/>
        <v>Khác</v>
      </c>
      <c r="BD77" s="113" t="str">
        <f t="shared" si="127"/>
        <v>Khác</v>
      </c>
      <c r="BE77" s="113" t="str">
        <f t="shared" si="128"/>
        <v>Khác</v>
      </c>
      <c r="BF77" s="113" t="str">
        <f t="shared" si="129"/>
        <v>Khác</v>
      </c>
      <c r="BG77" s="113" t="str">
        <f t="shared" si="130"/>
        <v>Khác</v>
      </c>
      <c r="BH77" s="113" t="str">
        <f t="shared" si="131"/>
        <v>Khác</v>
      </c>
      <c r="BI77" s="113" t="str">
        <f t="shared" si="132"/>
        <v>Khác</v>
      </c>
      <c r="BJ77" s="113" t="str">
        <f t="shared" si="133"/>
        <v>Khác</v>
      </c>
      <c r="BK77" s="113" t="str">
        <f t="shared" si="134"/>
        <v>Khác</v>
      </c>
      <c r="BL77" s="113" t="str">
        <f t="shared" si="135"/>
        <v>Khác</v>
      </c>
      <c r="BM77" s="113" t="str">
        <f t="shared" si="136"/>
        <v>Khác</v>
      </c>
      <c r="BN77" s="113" t="str">
        <f t="shared" si="137"/>
        <v>Khác</v>
      </c>
      <c r="BO77" s="113" t="str">
        <f t="shared" si="138"/>
        <v>Khác</v>
      </c>
    </row>
    <row r="78" spans="1:67" s="12" customFormat="1" x14ac:dyDescent="0.25">
      <c r="A78" s="122"/>
      <c r="B78" s="122"/>
      <c r="C78" s="121"/>
      <c r="D78" s="124"/>
      <c r="E78" s="125"/>
      <c r="F78" s="15" t="str">
        <f t="shared" si="109"/>
        <v>-</v>
      </c>
      <c r="G78" s="12" t="e">
        <f>VLOOKUP(VALUE(A78),Time!$A$3:$D$33,2,1)</f>
        <v>#N/A</v>
      </c>
      <c r="H78" s="12" t="str">
        <f t="shared" si="112"/>
        <v/>
      </c>
      <c r="I78" s="137"/>
      <c r="L78" s="113" t="str">
        <f t="shared" si="60"/>
        <v>Khác</v>
      </c>
      <c r="M78" s="113" t="str">
        <f t="shared" si="61"/>
        <v>Khác</v>
      </c>
      <c r="N78" s="113" t="str">
        <f t="shared" si="62"/>
        <v>Khác</v>
      </c>
      <c r="O78" s="113" t="str">
        <f t="shared" si="63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3"/>
        <v>Khác</v>
      </c>
      <c r="S78" s="113" t="str">
        <f t="shared" si="114"/>
        <v>Khác</v>
      </c>
      <c r="T78" s="113" t="str">
        <f t="shared" si="115"/>
        <v>Khác</v>
      </c>
      <c r="U78" s="113" t="str">
        <f t="shared" si="116"/>
        <v>Khác</v>
      </c>
      <c r="V78" s="113" t="str">
        <f t="shared" si="64"/>
        <v>Khác</v>
      </c>
      <c r="W78" s="113" t="str">
        <f t="shared" ref="W78:AS78" si="145">IF(V78="Khác",IF(ISNUMBER(SEARCH(W$7,$D78)),W$6,"Khác"),V78)</f>
        <v>Khác</v>
      </c>
      <c r="X78" s="113" t="str">
        <f t="shared" si="143"/>
        <v>Khác</v>
      </c>
      <c r="Y78" s="113" t="str">
        <f t="shared" si="144"/>
        <v>Khác</v>
      </c>
      <c r="Z78" s="113" t="str">
        <f t="shared" si="145"/>
        <v>Khác</v>
      </c>
      <c r="AA78" s="113" t="str">
        <f t="shared" si="145"/>
        <v>Khác</v>
      </c>
      <c r="AB78" s="113" t="str">
        <f t="shared" si="145"/>
        <v>Khác</v>
      </c>
      <c r="AC78" s="113" t="str">
        <f t="shared" si="145"/>
        <v>Khác</v>
      </c>
      <c r="AD78" s="113" t="str">
        <f t="shared" si="145"/>
        <v>Khác</v>
      </c>
      <c r="AE78" s="113" t="str">
        <f t="shared" si="145"/>
        <v>Khác</v>
      </c>
      <c r="AF78" s="113" t="str">
        <f t="shared" si="145"/>
        <v>Khác</v>
      </c>
      <c r="AG78" s="113" t="str">
        <f t="shared" si="145"/>
        <v>Khác</v>
      </c>
      <c r="AH78" s="113" t="str">
        <f t="shared" si="145"/>
        <v>Khác</v>
      </c>
      <c r="AI78" s="113" t="str">
        <f t="shared" si="145"/>
        <v>Khác</v>
      </c>
      <c r="AJ78" s="113" t="str">
        <f t="shared" si="145"/>
        <v>Khác</v>
      </c>
      <c r="AK78" s="113" t="str">
        <f t="shared" si="145"/>
        <v>Khác</v>
      </c>
      <c r="AL78" s="113" t="str">
        <f t="shared" si="145"/>
        <v>Khác</v>
      </c>
      <c r="AM78" s="113" t="str">
        <f t="shared" si="145"/>
        <v>Khác</v>
      </c>
      <c r="AN78" s="113" t="str">
        <f t="shared" si="145"/>
        <v>Khác</v>
      </c>
      <c r="AO78" s="113" t="str">
        <f t="shared" si="145"/>
        <v>Khác</v>
      </c>
      <c r="AP78" s="113" t="str">
        <f t="shared" si="145"/>
        <v>Khác</v>
      </c>
      <c r="AQ78" s="113" t="str">
        <f t="shared" si="145"/>
        <v>Khác</v>
      </c>
      <c r="AR78" s="113" t="str">
        <f t="shared" si="145"/>
        <v>Khác</v>
      </c>
      <c r="AS78" s="113" t="str">
        <f t="shared" si="145"/>
        <v>Khác</v>
      </c>
      <c r="AT78" s="113" t="str">
        <f t="shared" si="118"/>
        <v>Khác</v>
      </c>
      <c r="AU78" s="113" t="str">
        <f t="shared" si="119"/>
        <v>Khác</v>
      </c>
      <c r="AV78" s="113" t="str">
        <f t="shared" si="120"/>
        <v>Khác</v>
      </c>
      <c r="AW78" s="113" t="str">
        <f t="shared" si="121"/>
        <v>Khác</v>
      </c>
      <c r="AX78" s="113" t="str">
        <f t="shared" si="122"/>
        <v>Khác</v>
      </c>
      <c r="AY78" s="113" t="str">
        <f t="shared" si="122"/>
        <v>Khác</v>
      </c>
      <c r="AZ78" s="113" t="str">
        <f t="shared" si="123"/>
        <v>Khác</v>
      </c>
      <c r="BA78" s="113" t="str">
        <f t="shared" si="124"/>
        <v>Khác</v>
      </c>
      <c r="BB78" s="113" t="str">
        <f t="shared" si="125"/>
        <v>Khác</v>
      </c>
      <c r="BC78" s="113" t="str">
        <f t="shared" si="126"/>
        <v>Khác</v>
      </c>
      <c r="BD78" s="113" t="str">
        <f t="shared" si="127"/>
        <v>Khác</v>
      </c>
      <c r="BE78" s="113" t="str">
        <f t="shared" si="128"/>
        <v>Khác</v>
      </c>
      <c r="BF78" s="113" t="str">
        <f t="shared" si="129"/>
        <v>Khác</v>
      </c>
      <c r="BG78" s="113" t="str">
        <f t="shared" si="130"/>
        <v>Khác</v>
      </c>
      <c r="BH78" s="113" t="str">
        <f t="shared" si="131"/>
        <v>Khác</v>
      </c>
      <c r="BI78" s="113" t="str">
        <f t="shared" si="132"/>
        <v>Khác</v>
      </c>
      <c r="BJ78" s="113" t="str">
        <f t="shared" si="133"/>
        <v>Khác</v>
      </c>
      <c r="BK78" s="113" t="str">
        <f t="shared" si="134"/>
        <v>Khác</v>
      </c>
      <c r="BL78" s="113" t="str">
        <f t="shared" si="135"/>
        <v>Khác</v>
      </c>
      <c r="BM78" s="113" t="str">
        <f t="shared" si="136"/>
        <v>Khác</v>
      </c>
      <c r="BN78" s="113" t="str">
        <f t="shared" si="137"/>
        <v>Khác</v>
      </c>
      <c r="BO78" s="113" t="str">
        <f t="shared" si="138"/>
        <v>Khác</v>
      </c>
    </row>
    <row r="79" spans="1:67" s="12" customFormat="1" x14ac:dyDescent="0.25">
      <c r="A79" s="122"/>
      <c r="B79" s="122"/>
      <c r="C79" s="121"/>
      <c r="D79" s="124"/>
      <c r="E79" s="125"/>
      <c r="F79" s="15" t="str">
        <f t="shared" si="109"/>
        <v>-</v>
      </c>
      <c r="G79" s="12" t="e">
        <f>VLOOKUP(VALUE(A79),Time!$A$3:$D$33,2,1)</f>
        <v>#N/A</v>
      </c>
      <c r="H79" s="12" t="str">
        <f t="shared" si="112"/>
        <v/>
      </c>
      <c r="I79" s="137"/>
      <c r="L79" s="113" t="str">
        <f t="shared" si="60"/>
        <v>Khác</v>
      </c>
      <c r="M79" s="113" t="str">
        <f t="shared" si="61"/>
        <v>Khác</v>
      </c>
      <c r="N79" s="113" t="str">
        <f t="shared" si="62"/>
        <v>Khác</v>
      </c>
      <c r="O79" s="113" t="str">
        <f t="shared" si="63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3"/>
        <v>Khác</v>
      </c>
      <c r="S79" s="113" t="str">
        <f t="shared" si="114"/>
        <v>Khác</v>
      </c>
      <c r="T79" s="113" t="str">
        <f t="shared" si="115"/>
        <v>Khác</v>
      </c>
      <c r="U79" s="113" t="str">
        <f t="shared" si="116"/>
        <v>Khác</v>
      </c>
      <c r="V79" s="113" t="str">
        <f t="shared" si="64"/>
        <v>Khác</v>
      </c>
      <c r="W79" s="113" t="str">
        <f t="shared" ref="W79:AS79" si="146">IF(V79="Khác",IF(ISNUMBER(SEARCH(W$7,$D79)),W$6,"Khác"),V79)</f>
        <v>Khác</v>
      </c>
      <c r="X79" s="113" t="str">
        <f t="shared" si="143"/>
        <v>Khác</v>
      </c>
      <c r="Y79" s="113" t="str">
        <f t="shared" si="144"/>
        <v>Khác</v>
      </c>
      <c r="Z79" s="113" t="str">
        <f t="shared" si="146"/>
        <v>Khác</v>
      </c>
      <c r="AA79" s="113" t="str">
        <f t="shared" si="146"/>
        <v>Khác</v>
      </c>
      <c r="AB79" s="113" t="str">
        <f t="shared" si="146"/>
        <v>Khác</v>
      </c>
      <c r="AC79" s="113" t="str">
        <f t="shared" si="146"/>
        <v>Khác</v>
      </c>
      <c r="AD79" s="113" t="str">
        <f t="shared" si="146"/>
        <v>Khác</v>
      </c>
      <c r="AE79" s="113" t="str">
        <f t="shared" si="146"/>
        <v>Khác</v>
      </c>
      <c r="AF79" s="113" t="str">
        <f t="shared" si="146"/>
        <v>Khác</v>
      </c>
      <c r="AG79" s="113" t="str">
        <f t="shared" si="146"/>
        <v>Khác</v>
      </c>
      <c r="AH79" s="113" t="str">
        <f t="shared" si="146"/>
        <v>Khác</v>
      </c>
      <c r="AI79" s="113" t="str">
        <f t="shared" si="146"/>
        <v>Khác</v>
      </c>
      <c r="AJ79" s="113" t="str">
        <f t="shared" si="146"/>
        <v>Khác</v>
      </c>
      <c r="AK79" s="113" t="str">
        <f t="shared" si="146"/>
        <v>Khác</v>
      </c>
      <c r="AL79" s="113" t="str">
        <f t="shared" si="146"/>
        <v>Khác</v>
      </c>
      <c r="AM79" s="113" t="str">
        <f t="shared" si="146"/>
        <v>Khác</v>
      </c>
      <c r="AN79" s="113" t="str">
        <f t="shared" si="146"/>
        <v>Khác</v>
      </c>
      <c r="AO79" s="113" t="str">
        <f t="shared" si="146"/>
        <v>Khác</v>
      </c>
      <c r="AP79" s="113" t="str">
        <f t="shared" si="146"/>
        <v>Khác</v>
      </c>
      <c r="AQ79" s="113" t="str">
        <f t="shared" si="146"/>
        <v>Khác</v>
      </c>
      <c r="AR79" s="113" t="str">
        <f t="shared" si="146"/>
        <v>Khác</v>
      </c>
      <c r="AS79" s="113" t="str">
        <f t="shared" si="146"/>
        <v>Khác</v>
      </c>
      <c r="AT79" s="113" t="str">
        <f t="shared" si="118"/>
        <v>Khác</v>
      </c>
      <c r="AU79" s="113" t="str">
        <f t="shared" si="119"/>
        <v>Khác</v>
      </c>
      <c r="AV79" s="113" t="str">
        <f t="shared" si="120"/>
        <v>Khác</v>
      </c>
      <c r="AW79" s="113" t="str">
        <f t="shared" si="121"/>
        <v>Khác</v>
      </c>
      <c r="AX79" s="113" t="str">
        <f t="shared" si="122"/>
        <v>Khác</v>
      </c>
      <c r="AY79" s="113" t="str">
        <f t="shared" si="122"/>
        <v>Khác</v>
      </c>
      <c r="AZ79" s="113" t="str">
        <f t="shared" si="123"/>
        <v>Khác</v>
      </c>
      <c r="BA79" s="113" t="str">
        <f t="shared" si="124"/>
        <v>Khác</v>
      </c>
      <c r="BB79" s="113" t="str">
        <f t="shared" si="125"/>
        <v>Khác</v>
      </c>
      <c r="BC79" s="113" t="str">
        <f t="shared" si="126"/>
        <v>Khác</v>
      </c>
      <c r="BD79" s="113" t="str">
        <f t="shared" si="127"/>
        <v>Khác</v>
      </c>
      <c r="BE79" s="113" t="str">
        <f t="shared" si="128"/>
        <v>Khác</v>
      </c>
      <c r="BF79" s="113" t="str">
        <f t="shared" si="129"/>
        <v>Khác</v>
      </c>
      <c r="BG79" s="113" t="str">
        <f t="shared" si="130"/>
        <v>Khác</v>
      </c>
      <c r="BH79" s="113" t="str">
        <f t="shared" si="131"/>
        <v>Khác</v>
      </c>
      <c r="BI79" s="113" t="str">
        <f t="shared" si="132"/>
        <v>Khác</v>
      </c>
      <c r="BJ79" s="113" t="str">
        <f t="shared" si="133"/>
        <v>Khác</v>
      </c>
      <c r="BK79" s="113" t="str">
        <f t="shared" si="134"/>
        <v>Khác</v>
      </c>
      <c r="BL79" s="113" t="str">
        <f t="shared" si="135"/>
        <v>Khác</v>
      </c>
      <c r="BM79" s="113" t="str">
        <f t="shared" si="136"/>
        <v>Khác</v>
      </c>
      <c r="BN79" s="113" t="str">
        <f t="shared" si="137"/>
        <v>Khác</v>
      </c>
      <c r="BO79" s="113" t="str">
        <f t="shared" si="138"/>
        <v>Khác</v>
      </c>
    </row>
    <row r="80" spans="1:67" s="12" customFormat="1" x14ac:dyDescent="0.25">
      <c r="A80" s="121"/>
      <c r="B80" s="121"/>
      <c r="C80" s="121"/>
      <c r="D80" s="132"/>
      <c r="E80" s="133"/>
      <c r="F80" s="15" t="str">
        <f t="shared" si="109"/>
        <v>-</v>
      </c>
      <c r="G80" s="12" t="e">
        <f>VLOOKUP(VALUE(A80),Time!$A$3:$D$33,2,1)</f>
        <v>#N/A</v>
      </c>
      <c r="H80" s="12" t="str">
        <f t="shared" si="112"/>
        <v/>
      </c>
      <c r="I80" s="137"/>
      <c r="L80" s="113" t="str">
        <f t="shared" si="60"/>
        <v>Khác</v>
      </c>
      <c r="M80" s="113" t="str">
        <f t="shared" si="61"/>
        <v>Khác</v>
      </c>
      <c r="N80" s="113" t="str">
        <f t="shared" si="62"/>
        <v>Khác</v>
      </c>
      <c r="O80" s="113" t="str">
        <f t="shared" si="63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3"/>
        <v>Khác</v>
      </c>
      <c r="S80" s="113" t="str">
        <f t="shared" si="114"/>
        <v>Khác</v>
      </c>
      <c r="T80" s="113" t="str">
        <f t="shared" si="115"/>
        <v>Khác</v>
      </c>
      <c r="U80" s="113" t="str">
        <f t="shared" si="116"/>
        <v>Khác</v>
      </c>
      <c r="V80" s="113" t="str">
        <f t="shared" si="64"/>
        <v>Khác</v>
      </c>
      <c r="W80" s="113" t="str">
        <f t="shared" ref="W80:AS80" si="147">IF(V80="Khác",IF(ISNUMBER(SEARCH(W$7,$D80)),W$6,"Khác"),V80)</f>
        <v>Khác</v>
      </c>
      <c r="X80" s="113" t="str">
        <f t="shared" si="143"/>
        <v>Khác</v>
      </c>
      <c r="Y80" s="113" t="str">
        <f t="shared" si="144"/>
        <v>Khác</v>
      </c>
      <c r="Z80" s="113" t="str">
        <f t="shared" si="147"/>
        <v>Khác</v>
      </c>
      <c r="AA80" s="113" t="str">
        <f t="shared" si="147"/>
        <v>Khác</v>
      </c>
      <c r="AB80" s="113" t="str">
        <f t="shared" si="147"/>
        <v>Khác</v>
      </c>
      <c r="AC80" s="113" t="str">
        <f t="shared" si="147"/>
        <v>Khác</v>
      </c>
      <c r="AD80" s="113" t="str">
        <f t="shared" si="147"/>
        <v>Khác</v>
      </c>
      <c r="AE80" s="113" t="str">
        <f t="shared" si="147"/>
        <v>Khác</v>
      </c>
      <c r="AF80" s="113" t="str">
        <f t="shared" si="147"/>
        <v>Khác</v>
      </c>
      <c r="AG80" s="113" t="str">
        <f t="shared" si="147"/>
        <v>Khác</v>
      </c>
      <c r="AH80" s="113" t="str">
        <f t="shared" si="147"/>
        <v>Khác</v>
      </c>
      <c r="AI80" s="113" t="str">
        <f t="shared" si="147"/>
        <v>Khác</v>
      </c>
      <c r="AJ80" s="113" t="str">
        <f t="shared" si="147"/>
        <v>Khác</v>
      </c>
      <c r="AK80" s="113" t="str">
        <f t="shared" si="147"/>
        <v>Khác</v>
      </c>
      <c r="AL80" s="113" t="str">
        <f t="shared" si="147"/>
        <v>Khác</v>
      </c>
      <c r="AM80" s="113" t="str">
        <f t="shared" si="147"/>
        <v>Khác</v>
      </c>
      <c r="AN80" s="113" t="str">
        <f t="shared" si="147"/>
        <v>Khác</v>
      </c>
      <c r="AO80" s="113" t="str">
        <f t="shared" si="147"/>
        <v>Khác</v>
      </c>
      <c r="AP80" s="113" t="str">
        <f t="shared" si="147"/>
        <v>Khác</v>
      </c>
      <c r="AQ80" s="113" t="str">
        <f t="shared" si="147"/>
        <v>Khác</v>
      </c>
      <c r="AR80" s="113" t="str">
        <f t="shared" si="147"/>
        <v>Khác</v>
      </c>
      <c r="AS80" s="113" t="str">
        <f t="shared" si="147"/>
        <v>Khác</v>
      </c>
      <c r="AT80" s="113" t="str">
        <f t="shared" si="118"/>
        <v>Khác</v>
      </c>
      <c r="AU80" s="113" t="str">
        <f t="shared" si="119"/>
        <v>Khác</v>
      </c>
      <c r="AV80" s="113" t="str">
        <f t="shared" si="120"/>
        <v>Khác</v>
      </c>
      <c r="AW80" s="113" t="str">
        <f t="shared" si="121"/>
        <v>Khác</v>
      </c>
      <c r="AX80" s="113" t="str">
        <f t="shared" si="122"/>
        <v>Khác</v>
      </c>
      <c r="AY80" s="113" t="str">
        <f t="shared" si="122"/>
        <v>Khác</v>
      </c>
      <c r="AZ80" s="113" t="str">
        <f t="shared" si="123"/>
        <v>Khác</v>
      </c>
      <c r="BA80" s="113" t="str">
        <f t="shared" si="124"/>
        <v>Khác</v>
      </c>
      <c r="BB80" s="113" t="str">
        <f t="shared" si="125"/>
        <v>Khác</v>
      </c>
      <c r="BC80" s="113" t="str">
        <f t="shared" si="126"/>
        <v>Khác</v>
      </c>
      <c r="BD80" s="113" t="str">
        <f t="shared" si="127"/>
        <v>Khác</v>
      </c>
      <c r="BE80" s="113" t="str">
        <f t="shared" si="128"/>
        <v>Khác</v>
      </c>
      <c r="BF80" s="113" t="str">
        <f t="shared" si="129"/>
        <v>Khác</v>
      </c>
      <c r="BG80" s="113" t="str">
        <f t="shared" si="130"/>
        <v>Khác</v>
      </c>
      <c r="BH80" s="113" t="str">
        <f t="shared" si="131"/>
        <v>Khác</v>
      </c>
      <c r="BI80" s="113" t="str">
        <f t="shared" si="132"/>
        <v>Khác</v>
      </c>
      <c r="BJ80" s="113" t="str">
        <f t="shared" si="133"/>
        <v>Khác</v>
      </c>
      <c r="BK80" s="113" t="str">
        <f t="shared" si="134"/>
        <v>Khác</v>
      </c>
      <c r="BL80" s="113" t="str">
        <f t="shared" si="135"/>
        <v>Khác</v>
      </c>
      <c r="BM80" s="113" t="str">
        <f t="shared" si="136"/>
        <v>Khác</v>
      </c>
      <c r="BN80" s="113" t="str">
        <f t="shared" si="137"/>
        <v>Khác</v>
      </c>
      <c r="BO80" s="113" t="str">
        <f t="shared" si="138"/>
        <v>Khác</v>
      </c>
    </row>
    <row r="81" spans="1:67" s="12" customFormat="1" x14ac:dyDescent="0.25">
      <c r="A81" s="121"/>
      <c r="B81" s="121"/>
      <c r="C81" s="121"/>
      <c r="D81" s="132"/>
      <c r="E81" s="133"/>
      <c r="F81" s="15" t="str">
        <f t="shared" si="109"/>
        <v>-</v>
      </c>
      <c r="G81" s="12" t="e">
        <f>VLOOKUP(VALUE(A81),Time!$A$3:$D$33,2,1)</f>
        <v>#N/A</v>
      </c>
      <c r="H81" s="12" t="str">
        <f t="shared" si="112"/>
        <v/>
      </c>
      <c r="I81" s="137"/>
      <c r="L81" s="113" t="str">
        <f t="shared" si="60"/>
        <v>Khác</v>
      </c>
      <c r="M81" s="113" t="str">
        <f t="shared" si="61"/>
        <v>Khác</v>
      </c>
      <c r="N81" s="113" t="str">
        <f t="shared" si="62"/>
        <v>Khác</v>
      </c>
      <c r="O81" s="113" t="str">
        <f t="shared" si="63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3"/>
        <v>Khác</v>
      </c>
      <c r="S81" s="113" t="str">
        <f t="shared" si="114"/>
        <v>Khác</v>
      </c>
      <c r="T81" s="113" t="str">
        <f t="shared" si="115"/>
        <v>Khác</v>
      </c>
      <c r="U81" s="113" t="str">
        <f t="shared" si="116"/>
        <v>Khác</v>
      </c>
      <c r="V81" s="113" t="str">
        <f t="shared" si="64"/>
        <v>Khác</v>
      </c>
      <c r="W81" s="113" t="str">
        <f t="shared" ref="W81:AS81" si="148">IF(V81="Khác",IF(ISNUMBER(SEARCH(W$7,$D81)),W$6,"Khác"),V81)</f>
        <v>Khác</v>
      </c>
      <c r="X81" s="113" t="str">
        <f t="shared" si="143"/>
        <v>Khác</v>
      </c>
      <c r="Y81" s="113" t="str">
        <f t="shared" si="144"/>
        <v>Khác</v>
      </c>
      <c r="Z81" s="113" t="str">
        <f t="shared" si="148"/>
        <v>Khác</v>
      </c>
      <c r="AA81" s="113" t="str">
        <f t="shared" si="148"/>
        <v>Khác</v>
      </c>
      <c r="AB81" s="113" t="str">
        <f t="shared" si="148"/>
        <v>Khác</v>
      </c>
      <c r="AC81" s="113" t="str">
        <f t="shared" si="148"/>
        <v>Khác</v>
      </c>
      <c r="AD81" s="113" t="str">
        <f t="shared" si="148"/>
        <v>Khác</v>
      </c>
      <c r="AE81" s="113" t="str">
        <f t="shared" si="148"/>
        <v>Khác</v>
      </c>
      <c r="AF81" s="113" t="str">
        <f t="shared" si="148"/>
        <v>Khác</v>
      </c>
      <c r="AG81" s="113" t="str">
        <f t="shared" si="148"/>
        <v>Khác</v>
      </c>
      <c r="AH81" s="113" t="str">
        <f t="shared" si="148"/>
        <v>Khác</v>
      </c>
      <c r="AI81" s="113" t="str">
        <f t="shared" si="148"/>
        <v>Khác</v>
      </c>
      <c r="AJ81" s="113" t="str">
        <f t="shared" si="148"/>
        <v>Khác</v>
      </c>
      <c r="AK81" s="113" t="str">
        <f t="shared" si="148"/>
        <v>Khác</v>
      </c>
      <c r="AL81" s="113" t="str">
        <f t="shared" si="148"/>
        <v>Khác</v>
      </c>
      <c r="AM81" s="113" t="str">
        <f t="shared" si="148"/>
        <v>Khác</v>
      </c>
      <c r="AN81" s="113" t="str">
        <f t="shared" si="148"/>
        <v>Khác</v>
      </c>
      <c r="AO81" s="113" t="str">
        <f t="shared" si="148"/>
        <v>Khác</v>
      </c>
      <c r="AP81" s="113" t="str">
        <f t="shared" si="148"/>
        <v>Khác</v>
      </c>
      <c r="AQ81" s="113" t="str">
        <f t="shared" si="148"/>
        <v>Khác</v>
      </c>
      <c r="AR81" s="113" t="str">
        <f t="shared" si="148"/>
        <v>Khác</v>
      </c>
      <c r="AS81" s="113" t="str">
        <f t="shared" si="148"/>
        <v>Khác</v>
      </c>
      <c r="AT81" s="113" t="str">
        <f t="shared" si="118"/>
        <v>Khác</v>
      </c>
      <c r="AU81" s="113" t="str">
        <f t="shared" si="119"/>
        <v>Khác</v>
      </c>
      <c r="AV81" s="113" t="str">
        <f t="shared" si="120"/>
        <v>Khác</v>
      </c>
      <c r="AW81" s="113" t="str">
        <f t="shared" si="121"/>
        <v>Khác</v>
      </c>
      <c r="AX81" s="113" t="str">
        <f t="shared" si="122"/>
        <v>Khác</v>
      </c>
      <c r="AY81" s="113" t="str">
        <f t="shared" si="122"/>
        <v>Khác</v>
      </c>
      <c r="AZ81" s="113" t="str">
        <f t="shared" si="123"/>
        <v>Khác</v>
      </c>
      <c r="BA81" s="113" t="str">
        <f t="shared" si="124"/>
        <v>Khác</v>
      </c>
      <c r="BB81" s="113" t="str">
        <f t="shared" si="125"/>
        <v>Khác</v>
      </c>
      <c r="BC81" s="113" t="str">
        <f t="shared" si="126"/>
        <v>Khác</v>
      </c>
      <c r="BD81" s="113" t="str">
        <f t="shared" si="127"/>
        <v>Khác</v>
      </c>
      <c r="BE81" s="113" t="str">
        <f t="shared" si="128"/>
        <v>Khác</v>
      </c>
      <c r="BF81" s="113" t="str">
        <f t="shared" si="129"/>
        <v>Khác</v>
      </c>
      <c r="BG81" s="113" t="str">
        <f t="shared" si="130"/>
        <v>Khác</v>
      </c>
      <c r="BH81" s="113" t="str">
        <f t="shared" si="131"/>
        <v>Khác</v>
      </c>
      <c r="BI81" s="113" t="str">
        <f t="shared" si="132"/>
        <v>Khác</v>
      </c>
      <c r="BJ81" s="113" t="str">
        <f t="shared" si="133"/>
        <v>Khác</v>
      </c>
      <c r="BK81" s="113" t="str">
        <f t="shared" si="134"/>
        <v>Khác</v>
      </c>
      <c r="BL81" s="113" t="str">
        <f t="shared" si="135"/>
        <v>Khác</v>
      </c>
      <c r="BM81" s="113" t="str">
        <f t="shared" si="136"/>
        <v>Khác</v>
      </c>
      <c r="BN81" s="113" t="str">
        <f t="shared" si="137"/>
        <v>Khác</v>
      </c>
      <c r="BO81" s="113" t="str">
        <f t="shared" si="138"/>
        <v>Khác</v>
      </c>
    </row>
    <row r="82" spans="1:67" s="12" customFormat="1" x14ac:dyDescent="0.25">
      <c r="A82" s="121"/>
      <c r="B82" s="121"/>
      <c r="C82" s="121"/>
      <c r="D82" s="124"/>
      <c r="E82" s="125"/>
      <c r="F82" s="15" t="str">
        <f t="shared" si="109"/>
        <v>-</v>
      </c>
      <c r="G82" s="12" t="e">
        <f>VLOOKUP(VALUE(A82),Time!$A$3:$D$33,2,1)</f>
        <v>#N/A</v>
      </c>
      <c r="H82" s="12" t="str">
        <f t="shared" si="112"/>
        <v/>
      </c>
      <c r="I82" s="137"/>
      <c r="L82" s="113" t="str">
        <f t="shared" si="60"/>
        <v>Khác</v>
      </c>
      <c r="M82" s="113" t="str">
        <f t="shared" si="61"/>
        <v>Khác</v>
      </c>
      <c r="N82" s="113" t="str">
        <f t="shared" si="62"/>
        <v>Khác</v>
      </c>
      <c r="O82" s="113" t="str">
        <f t="shared" si="63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3"/>
        <v>Khác</v>
      </c>
      <c r="S82" s="113" t="str">
        <f t="shared" si="114"/>
        <v>Khác</v>
      </c>
      <c r="T82" s="113" t="str">
        <f t="shared" si="115"/>
        <v>Khác</v>
      </c>
      <c r="U82" s="113" t="str">
        <f t="shared" si="116"/>
        <v>Khác</v>
      </c>
      <c r="V82" s="113" t="str">
        <f t="shared" si="64"/>
        <v>Khác</v>
      </c>
      <c r="W82" s="113" t="str">
        <f t="shared" ref="W82:AS82" si="149">IF(V82="Khác",IF(ISNUMBER(SEARCH(W$7,$D82)),W$6,"Khác"),V82)</f>
        <v>Khác</v>
      </c>
      <c r="X82" s="113" t="str">
        <f t="shared" si="143"/>
        <v>Khác</v>
      </c>
      <c r="Y82" s="113" t="str">
        <f t="shared" si="144"/>
        <v>Khác</v>
      </c>
      <c r="Z82" s="113" t="str">
        <f t="shared" si="149"/>
        <v>Khác</v>
      </c>
      <c r="AA82" s="113" t="str">
        <f t="shared" si="149"/>
        <v>Khác</v>
      </c>
      <c r="AB82" s="113" t="str">
        <f t="shared" si="149"/>
        <v>Khác</v>
      </c>
      <c r="AC82" s="113" t="str">
        <f t="shared" si="149"/>
        <v>Khác</v>
      </c>
      <c r="AD82" s="113" t="str">
        <f t="shared" si="149"/>
        <v>Khác</v>
      </c>
      <c r="AE82" s="113" t="str">
        <f t="shared" si="149"/>
        <v>Khác</v>
      </c>
      <c r="AF82" s="113" t="str">
        <f t="shared" si="149"/>
        <v>Khác</v>
      </c>
      <c r="AG82" s="113" t="str">
        <f t="shared" si="149"/>
        <v>Khác</v>
      </c>
      <c r="AH82" s="113" t="str">
        <f t="shared" si="149"/>
        <v>Khác</v>
      </c>
      <c r="AI82" s="113" t="str">
        <f t="shared" si="149"/>
        <v>Khác</v>
      </c>
      <c r="AJ82" s="113" t="str">
        <f t="shared" si="149"/>
        <v>Khác</v>
      </c>
      <c r="AK82" s="113" t="str">
        <f t="shared" si="149"/>
        <v>Khác</v>
      </c>
      <c r="AL82" s="113" t="str">
        <f t="shared" si="149"/>
        <v>Khác</v>
      </c>
      <c r="AM82" s="113" t="str">
        <f t="shared" si="149"/>
        <v>Khác</v>
      </c>
      <c r="AN82" s="113" t="str">
        <f t="shared" si="149"/>
        <v>Khác</v>
      </c>
      <c r="AO82" s="113" t="str">
        <f t="shared" si="149"/>
        <v>Khác</v>
      </c>
      <c r="AP82" s="113" t="str">
        <f t="shared" si="149"/>
        <v>Khác</v>
      </c>
      <c r="AQ82" s="113" t="str">
        <f t="shared" si="149"/>
        <v>Khác</v>
      </c>
      <c r="AR82" s="113" t="str">
        <f t="shared" si="149"/>
        <v>Khác</v>
      </c>
      <c r="AS82" s="113" t="str">
        <f t="shared" si="149"/>
        <v>Khác</v>
      </c>
      <c r="AT82" s="113" t="str">
        <f t="shared" si="118"/>
        <v>Khác</v>
      </c>
      <c r="AU82" s="113" t="str">
        <f t="shared" si="119"/>
        <v>Khác</v>
      </c>
      <c r="AV82" s="113" t="str">
        <f t="shared" si="120"/>
        <v>Khác</v>
      </c>
      <c r="AW82" s="113" t="str">
        <f t="shared" si="121"/>
        <v>Khác</v>
      </c>
      <c r="AX82" s="113" t="str">
        <f t="shared" si="122"/>
        <v>Khác</v>
      </c>
      <c r="AY82" s="113" t="str">
        <f t="shared" si="122"/>
        <v>Khác</v>
      </c>
      <c r="AZ82" s="113" t="str">
        <f t="shared" si="123"/>
        <v>Khác</v>
      </c>
      <c r="BA82" s="113" t="str">
        <f t="shared" si="124"/>
        <v>Khác</v>
      </c>
      <c r="BB82" s="113" t="str">
        <f t="shared" si="125"/>
        <v>Khác</v>
      </c>
      <c r="BC82" s="113" t="str">
        <f t="shared" si="126"/>
        <v>Khác</v>
      </c>
      <c r="BD82" s="113" t="str">
        <f t="shared" si="127"/>
        <v>Khác</v>
      </c>
      <c r="BE82" s="113" t="str">
        <f t="shared" si="128"/>
        <v>Khác</v>
      </c>
      <c r="BF82" s="113" t="str">
        <f t="shared" si="129"/>
        <v>Khác</v>
      </c>
      <c r="BG82" s="113" t="str">
        <f t="shared" si="130"/>
        <v>Khác</v>
      </c>
      <c r="BH82" s="113" t="str">
        <f t="shared" si="131"/>
        <v>Khác</v>
      </c>
      <c r="BI82" s="113" t="str">
        <f t="shared" si="132"/>
        <v>Khác</v>
      </c>
      <c r="BJ82" s="113" t="str">
        <f t="shared" si="133"/>
        <v>Khác</v>
      </c>
      <c r="BK82" s="113" t="str">
        <f t="shared" si="134"/>
        <v>Khác</v>
      </c>
      <c r="BL82" s="113" t="str">
        <f t="shared" si="135"/>
        <v>Khác</v>
      </c>
      <c r="BM82" s="113" t="str">
        <f t="shared" si="136"/>
        <v>Khác</v>
      </c>
      <c r="BN82" s="113" t="str">
        <f t="shared" si="137"/>
        <v>Khác</v>
      </c>
      <c r="BO82" s="113" t="str">
        <f t="shared" si="138"/>
        <v>Khác</v>
      </c>
    </row>
    <row r="83" spans="1:67" s="13" customFormat="1" x14ac:dyDescent="0.25">
      <c r="A83" s="121"/>
      <c r="B83" s="121"/>
      <c r="C83" s="121"/>
      <c r="D83" s="132"/>
      <c r="E83" s="133"/>
      <c r="F83" s="15" t="str">
        <f t="shared" si="109"/>
        <v>-</v>
      </c>
      <c r="G83" s="12" t="e">
        <f>VLOOKUP(VALUE(A83),Time!$A$3:$D$33,2,1)</f>
        <v>#N/A</v>
      </c>
      <c r="H83" s="12" t="str">
        <f t="shared" si="112"/>
        <v/>
      </c>
      <c r="I83" s="138"/>
      <c r="K83" s="12"/>
      <c r="L83" s="113" t="str">
        <f t="shared" si="60"/>
        <v>Khác</v>
      </c>
      <c r="M83" s="113" t="str">
        <f t="shared" si="61"/>
        <v>Khác</v>
      </c>
      <c r="N83" s="113" t="str">
        <f t="shared" si="62"/>
        <v>Khác</v>
      </c>
      <c r="O83" s="113" t="str">
        <f t="shared" si="63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3"/>
        <v>Khác</v>
      </c>
      <c r="S83" s="113" t="str">
        <f t="shared" si="114"/>
        <v>Khác</v>
      </c>
      <c r="T83" s="113" t="str">
        <f t="shared" si="115"/>
        <v>Khác</v>
      </c>
      <c r="U83" s="113" t="str">
        <f t="shared" si="116"/>
        <v>Khác</v>
      </c>
      <c r="V83" s="113" t="str">
        <f t="shared" si="64"/>
        <v>Khác</v>
      </c>
      <c r="W83" s="113" t="str">
        <f t="shared" ref="W83:AS83" si="150">IF(V83="Khác",IF(ISNUMBER(SEARCH(W$7,$D83)),W$6,"Khác"),V83)</f>
        <v>Khác</v>
      </c>
      <c r="X83" s="113" t="str">
        <f t="shared" si="143"/>
        <v>Khác</v>
      </c>
      <c r="Y83" s="113" t="str">
        <f t="shared" si="144"/>
        <v>Khác</v>
      </c>
      <c r="Z83" s="113" t="str">
        <f t="shared" si="150"/>
        <v>Khác</v>
      </c>
      <c r="AA83" s="113" t="str">
        <f t="shared" si="150"/>
        <v>Khác</v>
      </c>
      <c r="AB83" s="113" t="str">
        <f t="shared" si="150"/>
        <v>Khác</v>
      </c>
      <c r="AC83" s="113" t="str">
        <f t="shared" si="150"/>
        <v>Khác</v>
      </c>
      <c r="AD83" s="113" t="str">
        <f t="shared" si="150"/>
        <v>Khác</v>
      </c>
      <c r="AE83" s="113" t="str">
        <f t="shared" si="150"/>
        <v>Khác</v>
      </c>
      <c r="AF83" s="113" t="str">
        <f t="shared" si="150"/>
        <v>Khác</v>
      </c>
      <c r="AG83" s="113" t="str">
        <f t="shared" si="150"/>
        <v>Khác</v>
      </c>
      <c r="AH83" s="113" t="str">
        <f t="shared" si="150"/>
        <v>Khác</v>
      </c>
      <c r="AI83" s="113" t="str">
        <f t="shared" si="150"/>
        <v>Khác</v>
      </c>
      <c r="AJ83" s="113" t="str">
        <f t="shared" si="150"/>
        <v>Khác</v>
      </c>
      <c r="AK83" s="113" t="str">
        <f t="shared" si="150"/>
        <v>Khác</v>
      </c>
      <c r="AL83" s="113" t="str">
        <f t="shared" si="150"/>
        <v>Khác</v>
      </c>
      <c r="AM83" s="113" t="str">
        <f t="shared" si="150"/>
        <v>Khác</v>
      </c>
      <c r="AN83" s="113" t="str">
        <f t="shared" si="150"/>
        <v>Khác</v>
      </c>
      <c r="AO83" s="113" t="str">
        <f t="shared" si="150"/>
        <v>Khác</v>
      </c>
      <c r="AP83" s="113" t="str">
        <f t="shared" si="150"/>
        <v>Khác</v>
      </c>
      <c r="AQ83" s="113" t="str">
        <f t="shared" si="150"/>
        <v>Khác</v>
      </c>
      <c r="AR83" s="113" t="str">
        <f t="shared" si="150"/>
        <v>Khác</v>
      </c>
      <c r="AS83" s="113" t="str">
        <f t="shared" si="150"/>
        <v>Khác</v>
      </c>
      <c r="AT83" s="113" t="str">
        <f t="shared" si="118"/>
        <v>Khác</v>
      </c>
      <c r="AU83" s="113" t="str">
        <f t="shared" si="119"/>
        <v>Khác</v>
      </c>
      <c r="AV83" s="113" t="str">
        <f t="shared" si="120"/>
        <v>Khác</v>
      </c>
      <c r="AW83" s="113" t="str">
        <f t="shared" si="121"/>
        <v>Khác</v>
      </c>
      <c r="AX83" s="113" t="str">
        <f t="shared" si="122"/>
        <v>Khác</v>
      </c>
      <c r="AY83" s="113" t="str">
        <f t="shared" si="122"/>
        <v>Khác</v>
      </c>
      <c r="AZ83" s="113" t="str">
        <f t="shared" si="123"/>
        <v>Khác</v>
      </c>
      <c r="BA83" s="113" t="str">
        <f t="shared" si="124"/>
        <v>Khác</v>
      </c>
      <c r="BB83" s="113" t="str">
        <f t="shared" si="125"/>
        <v>Khác</v>
      </c>
      <c r="BC83" s="113" t="str">
        <f t="shared" si="126"/>
        <v>Khác</v>
      </c>
      <c r="BD83" s="113" t="str">
        <f t="shared" si="127"/>
        <v>Khác</v>
      </c>
      <c r="BE83" s="113" t="str">
        <f t="shared" si="128"/>
        <v>Khác</v>
      </c>
      <c r="BF83" s="113" t="str">
        <f t="shared" si="129"/>
        <v>Khác</v>
      </c>
      <c r="BG83" s="113" t="str">
        <f t="shared" si="130"/>
        <v>Khác</v>
      </c>
      <c r="BH83" s="113" t="str">
        <f t="shared" si="131"/>
        <v>Khác</v>
      </c>
      <c r="BI83" s="113" t="str">
        <f t="shared" si="132"/>
        <v>Khác</v>
      </c>
      <c r="BJ83" s="113" t="str">
        <f t="shared" si="133"/>
        <v>Khác</v>
      </c>
      <c r="BK83" s="113" t="str">
        <f t="shared" si="134"/>
        <v>Khác</v>
      </c>
      <c r="BL83" s="113" t="str">
        <f t="shared" si="135"/>
        <v>Khác</v>
      </c>
      <c r="BM83" s="113" t="str">
        <f t="shared" si="136"/>
        <v>Khác</v>
      </c>
      <c r="BN83" s="113" t="str">
        <f t="shared" si="137"/>
        <v>Khác</v>
      </c>
      <c r="BO83" s="113" t="str">
        <f t="shared" si="138"/>
        <v>Khác</v>
      </c>
    </row>
    <row r="84" spans="1:67" s="12" customFormat="1" x14ac:dyDescent="0.25">
      <c r="A84" s="122"/>
      <c r="B84" s="122"/>
      <c r="C84" s="121"/>
      <c r="D84" s="123"/>
      <c r="E84" s="125"/>
      <c r="F84" s="15" t="str">
        <f t="shared" si="109"/>
        <v>-</v>
      </c>
      <c r="G84" s="12" t="e">
        <f>VLOOKUP(VALUE(A84),Time!$A$3:$D$33,2,1)</f>
        <v>#N/A</v>
      </c>
      <c r="H84" s="12" t="str">
        <f t="shared" si="112"/>
        <v/>
      </c>
      <c r="I84" s="137"/>
      <c r="L84" s="113" t="str">
        <f t="shared" si="60"/>
        <v>Khác</v>
      </c>
      <c r="M84" s="113" t="str">
        <f t="shared" si="61"/>
        <v>Khác</v>
      </c>
      <c r="N84" s="113" t="str">
        <f t="shared" si="62"/>
        <v>Khác</v>
      </c>
      <c r="O84" s="113" t="str">
        <f t="shared" si="63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3"/>
        <v>Khác</v>
      </c>
      <c r="S84" s="113" t="str">
        <f t="shared" si="114"/>
        <v>Khác</v>
      </c>
      <c r="T84" s="113" t="str">
        <f t="shared" si="115"/>
        <v>Khác</v>
      </c>
      <c r="U84" s="113" t="str">
        <f t="shared" si="116"/>
        <v>Khác</v>
      </c>
      <c r="V84" s="113" t="str">
        <f t="shared" si="64"/>
        <v>Khác</v>
      </c>
      <c r="W84" s="113" t="str">
        <f t="shared" ref="W84:AS84" si="151">IF(V84="Khác",IF(ISNUMBER(SEARCH(W$7,$D84)),W$6,"Khác"),V84)</f>
        <v>Khác</v>
      </c>
      <c r="X84" s="113" t="str">
        <f t="shared" si="143"/>
        <v>Khác</v>
      </c>
      <c r="Y84" s="113" t="str">
        <f t="shared" si="144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Khác</v>
      </c>
      <c r="AL84" s="113" t="str">
        <f t="shared" si="151"/>
        <v>Khác</v>
      </c>
      <c r="AM84" s="113" t="str">
        <f t="shared" si="151"/>
        <v>Khác</v>
      </c>
      <c r="AN84" s="113" t="str">
        <f t="shared" si="151"/>
        <v>Khác</v>
      </c>
      <c r="AO84" s="113" t="str">
        <f t="shared" si="151"/>
        <v>Khác</v>
      </c>
      <c r="AP84" s="113" t="str">
        <f t="shared" si="151"/>
        <v>Khác</v>
      </c>
      <c r="AQ84" s="113" t="str">
        <f t="shared" si="151"/>
        <v>Khác</v>
      </c>
      <c r="AR84" s="113" t="str">
        <f t="shared" si="151"/>
        <v>Khác</v>
      </c>
      <c r="AS84" s="113" t="str">
        <f t="shared" si="151"/>
        <v>Khác</v>
      </c>
      <c r="AT84" s="113" t="str">
        <f t="shared" si="118"/>
        <v>Khác</v>
      </c>
      <c r="AU84" s="113" t="str">
        <f t="shared" si="119"/>
        <v>Khác</v>
      </c>
      <c r="AV84" s="113" t="str">
        <f t="shared" si="120"/>
        <v>Khác</v>
      </c>
      <c r="AW84" s="113" t="str">
        <f t="shared" si="121"/>
        <v>Khác</v>
      </c>
      <c r="AX84" s="113" t="str">
        <f t="shared" si="122"/>
        <v>Khác</v>
      </c>
      <c r="AY84" s="113" t="str">
        <f t="shared" si="122"/>
        <v>Khác</v>
      </c>
      <c r="AZ84" s="113" t="str">
        <f t="shared" si="123"/>
        <v>Khác</v>
      </c>
      <c r="BA84" s="113" t="str">
        <f t="shared" si="124"/>
        <v>Khác</v>
      </c>
      <c r="BB84" s="113" t="str">
        <f t="shared" si="125"/>
        <v>Khác</v>
      </c>
      <c r="BC84" s="113" t="str">
        <f t="shared" si="126"/>
        <v>Khác</v>
      </c>
      <c r="BD84" s="113" t="str">
        <f t="shared" si="127"/>
        <v>Khác</v>
      </c>
      <c r="BE84" s="113" t="str">
        <f t="shared" si="128"/>
        <v>Khác</v>
      </c>
      <c r="BF84" s="113" t="str">
        <f t="shared" si="129"/>
        <v>Khác</v>
      </c>
      <c r="BG84" s="113" t="str">
        <f t="shared" si="130"/>
        <v>Khác</v>
      </c>
      <c r="BH84" s="113" t="str">
        <f t="shared" si="131"/>
        <v>Khác</v>
      </c>
      <c r="BI84" s="113" t="str">
        <f t="shared" si="132"/>
        <v>Khác</v>
      </c>
      <c r="BJ84" s="113" t="str">
        <f t="shared" si="133"/>
        <v>Khác</v>
      </c>
      <c r="BK84" s="113" t="str">
        <f t="shared" si="134"/>
        <v>Khác</v>
      </c>
      <c r="BL84" s="113" t="str">
        <f t="shared" si="135"/>
        <v>Khác</v>
      </c>
      <c r="BM84" s="113" t="str">
        <f t="shared" si="136"/>
        <v>Khác</v>
      </c>
      <c r="BN84" s="113" t="str">
        <f t="shared" si="137"/>
        <v>Khác</v>
      </c>
      <c r="BO84" s="113" t="str">
        <f t="shared" si="138"/>
        <v>Khác</v>
      </c>
    </row>
    <row r="85" spans="1:67" s="12" customFormat="1" x14ac:dyDescent="0.25">
      <c r="A85" s="122"/>
      <c r="B85" s="122"/>
      <c r="C85" s="121"/>
      <c r="D85" s="124"/>
      <c r="E85" s="125"/>
      <c r="F85" s="15" t="str">
        <f t="shared" si="109"/>
        <v>-</v>
      </c>
      <c r="G85" s="12" t="e">
        <f>VLOOKUP(VALUE(A85),Time!$A$3:$D$33,2,1)</f>
        <v>#N/A</v>
      </c>
      <c r="H85" s="12" t="str">
        <f t="shared" si="112"/>
        <v/>
      </c>
      <c r="I85" s="137"/>
      <c r="L85" s="113" t="str">
        <f t="shared" si="60"/>
        <v>Khác</v>
      </c>
      <c r="M85" s="113" t="str">
        <f t="shared" si="61"/>
        <v>Khác</v>
      </c>
      <c r="N85" s="113" t="str">
        <f t="shared" si="62"/>
        <v>Khác</v>
      </c>
      <c r="O85" s="113" t="str">
        <f t="shared" si="63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3"/>
        <v>Khác</v>
      </c>
      <c r="S85" s="113" t="str">
        <f t="shared" si="114"/>
        <v>Khác</v>
      </c>
      <c r="T85" s="113" t="str">
        <f t="shared" si="115"/>
        <v>Khác</v>
      </c>
      <c r="U85" s="113" t="str">
        <f t="shared" si="116"/>
        <v>Khác</v>
      </c>
      <c r="V85" s="113" t="str">
        <f t="shared" si="64"/>
        <v>Khác</v>
      </c>
      <c r="W85" s="113" t="str">
        <f t="shared" ref="W85:AS85" si="152">IF(V85="Khác",IF(ISNUMBER(SEARCH(W$7,$D85)),W$6,"Khác"),V85)</f>
        <v>Khác</v>
      </c>
      <c r="X85" s="113" t="str">
        <f t="shared" si="143"/>
        <v>Khác</v>
      </c>
      <c r="Y85" s="113" t="str">
        <f t="shared" si="144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Khác</v>
      </c>
      <c r="AL85" s="113" t="str">
        <f t="shared" si="152"/>
        <v>Khác</v>
      </c>
      <c r="AM85" s="113" t="str">
        <f t="shared" si="152"/>
        <v>Khác</v>
      </c>
      <c r="AN85" s="113" t="str">
        <f t="shared" si="152"/>
        <v>Khác</v>
      </c>
      <c r="AO85" s="113" t="str">
        <f t="shared" si="152"/>
        <v>Khác</v>
      </c>
      <c r="AP85" s="113" t="str">
        <f t="shared" si="152"/>
        <v>Khác</v>
      </c>
      <c r="AQ85" s="113" t="str">
        <f t="shared" si="152"/>
        <v>Khác</v>
      </c>
      <c r="AR85" s="113" t="str">
        <f t="shared" si="152"/>
        <v>Khác</v>
      </c>
      <c r="AS85" s="113" t="str">
        <f t="shared" si="152"/>
        <v>Khác</v>
      </c>
      <c r="AT85" s="113" t="str">
        <f t="shared" si="118"/>
        <v>Khác</v>
      </c>
      <c r="AU85" s="113" t="str">
        <f t="shared" si="119"/>
        <v>Khác</v>
      </c>
      <c r="AV85" s="113" t="str">
        <f t="shared" si="120"/>
        <v>Khác</v>
      </c>
      <c r="AW85" s="113" t="str">
        <f t="shared" si="121"/>
        <v>Khác</v>
      </c>
      <c r="AX85" s="113" t="str">
        <f t="shared" si="122"/>
        <v>Khác</v>
      </c>
      <c r="AY85" s="113" t="str">
        <f t="shared" si="122"/>
        <v>Khác</v>
      </c>
      <c r="AZ85" s="113" t="str">
        <f t="shared" si="123"/>
        <v>Khác</v>
      </c>
      <c r="BA85" s="113" t="str">
        <f t="shared" si="124"/>
        <v>Khác</v>
      </c>
      <c r="BB85" s="113" t="str">
        <f t="shared" si="125"/>
        <v>Khác</v>
      </c>
      <c r="BC85" s="113" t="str">
        <f t="shared" si="126"/>
        <v>Khác</v>
      </c>
      <c r="BD85" s="113" t="str">
        <f t="shared" si="127"/>
        <v>Khác</v>
      </c>
      <c r="BE85" s="113" t="str">
        <f t="shared" si="128"/>
        <v>Khác</v>
      </c>
      <c r="BF85" s="113" t="str">
        <f t="shared" si="129"/>
        <v>Khác</v>
      </c>
      <c r="BG85" s="113" t="str">
        <f t="shared" si="130"/>
        <v>Khác</v>
      </c>
      <c r="BH85" s="113" t="str">
        <f t="shared" si="131"/>
        <v>Khác</v>
      </c>
      <c r="BI85" s="113" t="str">
        <f t="shared" si="132"/>
        <v>Khác</v>
      </c>
      <c r="BJ85" s="113" t="str">
        <f t="shared" si="133"/>
        <v>Khác</v>
      </c>
      <c r="BK85" s="113" t="str">
        <f t="shared" si="134"/>
        <v>Khác</v>
      </c>
      <c r="BL85" s="113" t="str">
        <f t="shared" si="135"/>
        <v>Khác</v>
      </c>
      <c r="BM85" s="113" t="str">
        <f t="shared" si="136"/>
        <v>Khác</v>
      </c>
      <c r="BN85" s="113" t="str">
        <f t="shared" si="137"/>
        <v>Khác</v>
      </c>
      <c r="BO85" s="113" t="str">
        <f t="shared" si="138"/>
        <v>Khác</v>
      </c>
    </row>
    <row r="86" spans="1:67" s="13" customFormat="1" x14ac:dyDescent="0.2">
      <c r="A86" s="122"/>
      <c r="B86" s="122"/>
      <c r="C86" s="122"/>
      <c r="D86" s="132"/>
      <c r="E86" s="133"/>
      <c r="F86" s="15" t="str">
        <f t="shared" si="109"/>
        <v>-</v>
      </c>
      <c r="G86" s="12" t="e">
        <f>VLOOKUP(VALUE(A86),Time!$A$3:$D$33,2,1)</f>
        <v>#N/A</v>
      </c>
      <c r="H86" s="12" t="str">
        <f t="shared" si="112"/>
        <v/>
      </c>
      <c r="I86" s="138"/>
      <c r="K86" s="12"/>
      <c r="L86" s="113" t="str">
        <f t="shared" si="60"/>
        <v>Khác</v>
      </c>
      <c r="M86" s="113" t="str">
        <f t="shared" si="61"/>
        <v>Khác</v>
      </c>
      <c r="N86" s="113" t="str">
        <f t="shared" si="62"/>
        <v>Khác</v>
      </c>
      <c r="O86" s="113" t="str">
        <f t="shared" si="63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3"/>
        <v>Khác</v>
      </c>
      <c r="S86" s="113" t="str">
        <f t="shared" si="114"/>
        <v>Khác</v>
      </c>
      <c r="T86" s="113" t="str">
        <f t="shared" si="115"/>
        <v>Khác</v>
      </c>
      <c r="U86" s="113" t="str">
        <f t="shared" si="116"/>
        <v>Khác</v>
      </c>
      <c r="V86" s="113" t="str">
        <f t="shared" si="64"/>
        <v>Khác</v>
      </c>
      <c r="W86" s="113" t="str">
        <f t="shared" ref="W86:AS86" si="153">IF(V86="Khác",IF(ISNUMBER(SEARCH(W$7,$D86)),W$6,"Khác"),V86)</f>
        <v>Khác</v>
      </c>
      <c r="X86" s="113" t="str">
        <f t="shared" si="143"/>
        <v>Khác</v>
      </c>
      <c r="Y86" s="113" t="str">
        <f t="shared" si="144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Khác</v>
      </c>
      <c r="AJ86" s="113" t="str">
        <f t="shared" si="153"/>
        <v>Khác</v>
      </c>
      <c r="AK86" s="113" t="str">
        <f t="shared" si="153"/>
        <v>Khác</v>
      </c>
      <c r="AL86" s="113" t="str">
        <f t="shared" si="153"/>
        <v>Khác</v>
      </c>
      <c r="AM86" s="113" t="str">
        <f t="shared" si="153"/>
        <v>Khác</v>
      </c>
      <c r="AN86" s="113" t="str">
        <f t="shared" si="153"/>
        <v>Khác</v>
      </c>
      <c r="AO86" s="113" t="str">
        <f t="shared" si="153"/>
        <v>Khác</v>
      </c>
      <c r="AP86" s="113" t="str">
        <f t="shared" si="153"/>
        <v>Khác</v>
      </c>
      <c r="AQ86" s="113" t="str">
        <f t="shared" si="153"/>
        <v>Khác</v>
      </c>
      <c r="AR86" s="113" t="str">
        <f t="shared" si="153"/>
        <v>Khác</v>
      </c>
      <c r="AS86" s="113" t="str">
        <f t="shared" si="153"/>
        <v>Khác</v>
      </c>
      <c r="AT86" s="113" t="str">
        <f t="shared" si="118"/>
        <v>Khác</v>
      </c>
      <c r="AU86" s="113" t="str">
        <f t="shared" si="119"/>
        <v>Khác</v>
      </c>
      <c r="AV86" s="113" t="str">
        <f t="shared" si="120"/>
        <v>Khác</v>
      </c>
      <c r="AW86" s="113" t="str">
        <f t="shared" si="121"/>
        <v>Khác</v>
      </c>
      <c r="AX86" s="113" t="str">
        <f t="shared" si="122"/>
        <v>Khác</v>
      </c>
      <c r="AY86" s="113" t="str">
        <f t="shared" si="122"/>
        <v>Khác</v>
      </c>
      <c r="AZ86" s="113" t="str">
        <f t="shared" si="123"/>
        <v>Khác</v>
      </c>
      <c r="BA86" s="113" t="str">
        <f t="shared" si="124"/>
        <v>Khác</v>
      </c>
      <c r="BB86" s="113" t="str">
        <f t="shared" si="125"/>
        <v>Khác</v>
      </c>
      <c r="BC86" s="113" t="str">
        <f t="shared" si="126"/>
        <v>Khác</v>
      </c>
      <c r="BD86" s="113" t="str">
        <f t="shared" si="127"/>
        <v>Khác</v>
      </c>
      <c r="BE86" s="113" t="str">
        <f t="shared" si="128"/>
        <v>Khác</v>
      </c>
      <c r="BF86" s="113" t="str">
        <f t="shared" si="129"/>
        <v>Khác</v>
      </c>
      <c r="BG86" s="113" t="str">
        <f t="shared" si="130"/>
        <v>Khác</v>
      </c>
      <c r="BH86" s="113" t="str">
        <f t="shared" si="131"/>
        <v>Khác</v>
      </c>
      <c r="BI86" s="113" t="str">
        <f t="shared" si="132"/>
        <v>Khác</v>
      </c>
      <c r="BJ86" s="113" t="str">
        <f t="shared" si="133"/>
        <v>Khác</v>
      </c>
      <c r="BK86" s="113" t="str">
        <f t="shared" si="134"/>
        <v>Khác</v>
      </c>
      <c r="BL86" s="113" t="str">
        <f t="shared" si="135"/>
        <v>Khác</v>
      </c>
      <c r="BM86" s="113" t="str">
        <f t="shared" si="136"/>
        <v>Khác</v>
      </c>
      <c r="BN86" s="113" t="str">
        <f t="shared" si="137"/>
        <v>Khác</v>
      </c>
      <c r="BO86" s="113" t="str">
        <f t="shared" si="138"/>
        <v>Khác</v>
      </c>
    </row>
    <row r="87" spans="1:67" s="12" customFormat="1" x14ac:dyDescent="0.25">
      <c r="A87" s="122"/>
      <c r="B87" s="122"/>
      <c r="C87" s="122"/>
      <c r="D87" s="124"/>
      <c r="E87" s="125"/>
      <c r="F87" s="15" t="str">
        <f t="shared" si="109"/>
        <v>-</v>
      </c>
      <c r="G87" s="12" t="e">
        <f>VLOOKUP(VALUE(A87),Time!$A$3:$D$33,2,1)</f>
        <v>#N/A</v>
      </c>
      <c r="H87" s="12" t="str">
        <f t="shared" si="112"/>
        <v/>
      </c>
      <c r="I87" s="137"/>
      <c r="L87" s="113" t="str">
        <f t="shared" si="60"/>
        <v>Khác</v>
      </c>
      <c r="M87" s="113" t="str">
        <f t="shared" si="61"/>
        <v>Khác</v>
      </c>
      <c r="N87" s="113" t="str">
        <f t="shared" si="62"/>
        <v>Khác</v>
      </c>
      <c r="O87" s="113" t="str">
        <f t="shared" si="63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3"/>
        <v>Khác</v>
      </c>
      <c r="S87" s="113" t="str">
        <f t="shared" si="114"/>
        <v>Khác</v>
      </c>
      <c r="T87" s="113" t="str">
        <f t="shared" si="115"/>
        <v>Khác</v>
      </c>
      <c r="U87" s="113" t="str">
        <f t="shared" si="116"/>
        <v>Khác</v>
      </c>
      <c r="V87" s="113" t="str">
        <f t="shared" si="64"/>
        <v>Khác</v>
      </c>
      <c r="W87" s="113" t="str">
        <f t="shared" ref="W87:AS87" si="154">IF(V87="Khác",IF(ISNUMBER(SEARCH(W$7,$D87)),W$6,"Khác"),V87)</f>
        <v>Khác</v>
      </c>
      <c r="X87" s="113" t="str">
        <f t="shared" si="143"/>
        <v>Khác</v>
      </c>
      <c r="Y87" s="113" t="str">
        <f t="shared" si="144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8"/>
        <v>Khác</v>
      </c>
      <c r="AU87" s="113" t="str">
        <f t="shared" si="119"/>
        <v>Khác</v>
      </c>
      <c r="AV87" s="113" t="str">
        <f t="shared" si="120"/>
        <v>Khác</v>
      </c>
      <c r="AW87" s="113" t="str">
        <f t="shared" si="121"/>
        <v>Khác</v>
      </c>
      <c r="AX87" s="113" t="str">
        <f t="shared" si="122"/>
        <v>Khác</v>
      </c>
      <c r="AY87" s="113" t="str">
        <f t="shared" si="122"/>
        <v>Khác</v>
      </c>
      <c r="AZ87" s="113" t="str">
        <f t="shared" si="123"/>
        <v>Khác</v>
      </c>
      <c r="BA87" s="113" t="str">
        <f t="shared" si="124"/>
        <v>Khác</v>
      </c>
      <c r="BB87" s="113" t="str">
        <f t="shared" si="125"/>
        <v>Khác</v>
      </c>
      <c r="BC87" s="113" t="str">
        <f t="shared" si="126"/>
        <v>Khác</v>
      </c>
      <c r="BD87" s="113" t="str">
        <f t="shared" si="127"/>
        <v>Khác</v>
      </c>
      <c r="BE87" s="113" t="str">
        <f t="shared" si="128"/>
        <v>Khác</v>
      </c>
      <c r="BF87" s="113" t="str">
        <f t="shared" si="129"/>
        <v>Khác</v>
      </c>
      <c r="BG87" s="113" t="str">
        <f t="shared" si="130"/>
        <v>Khác</v>
      </c>
      <c r="BH87" s="113" t="str">
        <f t="shared" si="131"/>
        <v>Khác</v>
      </c>
      <c r="BI87" s="113" t="str">
        <f t="shared" si="132"/>
        <v>Khác</v>
      </c>
      <c r="BJ87" s="113" t="str">
        <f t="shared" si="133"/>
        <v>Khác</v>
      </c>
      <c r="BK87" s="113" t="str">
        <f t="shared" si="134"/>
        <v>Khác</v>
      </c>
      <c r="BL87" s="113" t="str">
        <f t="shared" si="135"/>
        <v>Khác</v>
      </c>
      <c r="BM87" s="113" t="str">
        <f t="shared" si="136"/>
        <v>Khác</v>
      </c>
      <c r="BN87" s="113" t="str">
        <f t="shared" si="137"/>
        <v>Khác</v>
      </c>
      <c r="BO87" s="113" t="str">
        <f t="shared" si="138"/>
        <v>Khác</v>
      </c>
    </row>
    <row r="88" spans="1:67" s="12" customFormat="1" x14ac:dyDescent="0.25">
      <c r="A88" s="122"/>
      <c r="B88" s="122"/>
      <c r="C88" s="122"/>
      <c r="D88" s="124"/>
      <c r="E88" s="125"/>
      <c r="F88" s="15" t="str">
        <f t="shared" si="109"/>
        <v>-</v>
      </c>
      <c r="G88" s="12" t="e">
        <f>VLOOKUP(VALUE(A88),Time!$A$3:$D$33,2,1)</f>
        <v>#N/A</v>
      </c>
      <c r="H88" s="12" t="str">
        <f t="shared" si="112"/>
        <v/>
      </c>
      <c r="I88" s="137"/>
      <c r="L88" s="113" t="str">
        <f t="shared" si="60"/>
        <v>Khác</v>
      </c>
      <c r="M88" s="113" t="str">
        <f t="shared" si="61"/>
        <v>Khác</v>
      </c>
      <c r="N88" s="113" t="str">
        <f t="shared" si="62"/>
        <v>Khác</v>
      </c>
      <c r="O88" s="113" t="str">
        <f t="shared" si="63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3"/>
        <v>Khác</v>
      </c>
      <c r="S88" s="113" t="str">
        <f t="shared" si="114"/>
        <v>Khác</v>
      </c>
      <c r="T88" s="113" t="str">
        <f t="shared" si="115"/>
        <v>Khác</v>
      </c>
      <c r="U88" s="113" t="str">
        <f t="shared" si="116"/>
        <v>Khác</v>
      </c>
      <c r="V88" s="113" t="str">
        <f t="shared" si="64"/>
        <v>Khác</v>
      </c>
      <c r="W88" s="113" t="str">
        <f t="shared" ref="W88:AS88" si="155">IF(V88="Khác",IF(ISNUMBER(SEARCH(W$7,$D88)),W$6,"Khác"),V88)</f>
        <v>Khác</v>
      </c>
      <c r="X88" s="113" t="str">
        <f t="shared" si="143"/>
        <v>Khác</v>
      </c>
      <c r="Y88" s="113" t="str">
        <f t="shared" si="144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8"/>
        <v>Khác</v>
      </c>
      <c r="AU88" s="113" t="str">
        <f t="shared" si="119"/>
        <v>Khác</v>
      </c>
      <c r="AV88" s="113" t="str">
        <f t="shared" si="120"/>
        <v>Khác</v>
      </c>
      <c r="AW88" s="113" t="str">
        <f t="shared" si="121"/>
        <v>Khác</v>
      </c>
      <c r="AX88" s="113" t="str">
        <f t="shared" si="122"/>
        <v>Khác</v>
      </c>
      <c r="AY88" s="113" t="str">
        <f t="shared" si="122"/>
        <v>Khác</v>
      </c>
      <c r="AZ88" s="113" t="str">
        <f t="shared" si="123"/>
        <v>Khác</v>
      </c>
      <c r="BA88" s="113" t="str">
        <f t="shared" si="124"/>
        <v>Khác</v>
      </c>
      <c r="BB88" s="113" t="str">
        <f t="shared" si="125"/>
        <v>Khác</v>
      </c>
      <c r="BC88" s="113" t="str">
        <f t="shared" si="126"/>
        <v>Khác</v>
      </c>
      <c r="BD88" s="113" t="str">
        <f t="shared" si="127"/>
        <v>Khác</v>
      </c>
      <c r="BE88" s="113" t="str">
        <f t="shared" si="128"/>
        <v>Khác</v>
      </c>
      <c r="BF88" s="113" t="str">
        <f t="shared" si="129"/>
        <v>Khác</v>
      </c>
      <c r="BG88" s="113" t="str">
        <f t="shared" si="130"/>
        <v>Khác</v>
      </c>
      <c r="BH88" s="113" t="str">
        <f t="shared" si="131"/>
        <v>Khác</v>
      </c>
      <c r="BI88" s="113" t="str">
        <f t="shared" si="132"/>
        <v>Khác</v>
      </c>
      <c r="BJ88" s="113" t="str">
        <f t="shared" si="133"/>
        <v>Khác</v>
      </c>
      <c r="BK88" s="113" t="str">
        <f t="shared" si="134"/>
        <v>Khác</v>
      </c>
      <c r="BL88" s="113" t="str">
        <f t="shared" si="135"/>
        <v>Khác</v>
      </c>
      <c r="BM88" s="113" t="str">
        <f t="shared" si="136"/>
        <v>Khác</v>
      </c>
      <c r="BN88" s="113" t="str">
        <f t="shared" si="137"/>
        <v>Khác</v>
      </c>
      <c r="BO88" s="113" t="str">
        <f t="shared" si="138"/>
        <v>Khác</v>
      </c>
    </row>
    <row r="89" spans="1:67" s="12" customFormat="1" x14ac:dyDescent="0.2">
      <c r="A89" s="122"/>
      <c r="B89" s="122"/>
      <c r="C89" s="122"/>
      <c r="D89" s="132"/>
      <c r="E89" s="133"/>
      <c r="F89" s="15" t="str">
        <f t="shared" si="109"/>
        <v>-</v>
      </c>
      <c r="G89" s="12" t="e">
        <f>VLOOKUP(VALUE(A89),Time!$A$3:$D$33,2,1)</f>
        <v>#N/A</v>
      </c>
      <c r="H89" s="12" t="str">
        <f t="shared" si="112"/>
        <v/>
      </c>
      <c r="I89" s="137"/>
      <c r="L89" s="113" t="str">
        <f t="shared" si="60"/>
        <v>Khác</v>
      </c>
      <c r="M89" s="113" t="str">
        <f t="shared" si="61"/>
        <v>Khác</v>
      </c>
      <c r="N89" s="113" t="str">
        <f t="shared" si="62"/>
        <v>Khác</v>
      </c>
      <c r="O89" s="113" t="str">
        <f t="shared" si="63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3"/>
        <v>Khác</v>
      </c>
      <c r="S89" s="113" t="str">
        <f t="shared" si="114"/>
        <v>Khác</v>
      </c>
      <c r="T89" s="113" t="str">
        <f t="shared" si="115"/>
        <v>Khác</v>
      </c>
      <c r="U89" s="113" t="str">
        <f t="shared" si="116"/>
        <v>Khác</v>
      </c>
      <c r="V89" s="113" t="str">
        <f t="shared" si="64"/>
        <v>Khác</v>
      </c>
      <c r="W89" s="113" t="str">
        <f t="shared" ref="W89:AS89" si="156">IF(V89="Khác",IF(ISNUMBER(SEARCH(W$7,$D89)),W$6,"Khác"),V89)</f>
        <v>Khác</v>
      </c>
      <c r="X89" s="113" t="str">
        <f t="shared" si="143"/>
        <v>Khác</v>
      </c>
      <c r="Y89" s="113" t="str">
        <f t="shared" si="144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8"/>
        <v>Khác</v>
      </c>
      <c r="AU89" s="113" t="str">
        <f t="shared" si="119"/>
        <v>Khác</v>
      </c>
      <c r="AV89" s="113" t="str">
        <f t="shared" si="120"/>
        <v>Khác</v>
      </c>
      <c r="AW89" s="113" t="str">
        <f t="shared" si="121"/>
        <v>Khác</v>
      </c>
      <c r="AX89" s="113" t="str">
        <f t="shared" si="122"/>
        <v>Khác</v>
      </c>
      <c r="AY89" s="113" t="str">
        <f t="shared" si="122"/>
        <v>Khác</v>
      </c>
      <c r="AZ89" s="113" t="str">
        <f t="shared" si="123"/>
        <v>Khác</v>
      </c>
      <c r="BA89" s="113" t="str">
        <f t="shared" si="124"/>
        <v>Khác</v>
      </c>
      <c r="BB89" s="113" t="str">
        <f t="shared" si="125"/>
        <v>Khác</v>
      </c>
      <c r="BC89" s="113" t="str">
        <f t="shared" si="126"/>
        <v>Khác</v>
      </c>
      <c r="BD89" s="113" t="str">
        <f t="shared" si="127"/>
        <v>Khác</v>
      </c>
      <c r="BE89" s="113" t="str">
        <f t="shared" si="128"/>
        <v>Khác</v>
      </c>
      <c r="BF89" s="113" t="str">
        <f t="shared" si="129"/>
        <v>Khác</v>
      </c>
      <c r="BG89" s="113" t="str">
        <f t="shared" si="130"/>
        <v>Khác</v>
      </c>
      <c r="BH89" s="113" t="str">
        <f t="shared" si="131"/>
        <v>Khác</v>
      </c>
      <c r="BI89" s="113" t="str">
        <f t="shared" si="132"/>
        <v>Khác</v>
      </c>
      <c r="BJ89" s="113" t="str">
        <f t="shared" si="133"/>
        <v>Khác</v>
      </c>
      <c r="BK89" s="113" t="str">
        <f t="shared" si="134"/>
        <v>Khác</v>
      </c>
      <c r="BL89" s="113" t="str">
        <f t="shared" si="135"/>
        <v>Khác</v>
      </c>
      <c r="BM89" s="113" t="str">
        <f t="shared" si="136"/>
        <v>Khác</v>
      </c>
      <c r="BN89" s="113" t="str">
        <f t="shared" si="137"/>
        <v>Khác</v>
      </c>
      <c r="BO89" s="113" t="str">
        <f t="shared" si="138"/>
        <v>Khác</v>
      </c>
    </row>
    <row r="90" spans="1:67" s="12" customFormat="1" x14ac:dyDescent="0.25">
      <c r="A90" s="122"/>
      <c r="B90" s="122"/>
      <c r="C90" s="122"/>
      <c r="D90" s="124"/>
      <c r="E90" s="125"/>
      <c r="F90" s="15" t="str">
        <f t="shared" si="109"/>
        <v>-</v>
      </c>
      <c r="G90" s="12" t="e">
        <f>VLOOKUP(VALUE(A90),Time!$A$3:$D$33,2,1)</f>
        <v>#N/A</v>
      </c>
      <c r="H90" s="12" t="str">
        <f t="shared" si="112"/>
        <v/>
      </c>
      <c r="I90" s="137"/>
      <c r="L90" s="113" t="str">
        <f t="shared" si="60"/>
        <v>Khác</v>
      </c>
      <c r="M90" s="113" t="str">
        <f t="shared" si="61"/>
        <v>Khác</v>
      </c>
      <c r="N90" s="113" t="str">
        <f t="shared" si="62"/>
        <v>Khác</v>
      </c>
      <c r="O90" s="113" t="str">
        <f t="shared" si="63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3"/>
        <v>Khác</v>
      </c>
      <c r="S90" s="113" t="str">
        <f t="shared" si="114"/>
        <v>Khác</v>
      </c>
      <c r="T90" s="113" t="str">
        <f t="shared" si="115"/>
        <v>Khác</v>
      </c>
      <c r="U90" s="113" t="str">
        <f t="shared" si="116"/>
        <v>Khác</v>
      </c>
      <c r="V90" s="113" t="str">
        <f t="shared" si="64"/>
        <v>Khác</v>
      </c>
      <c r="W90" s="113" t="str">
        <f t="shared" ref="W90:AS90" si="157">IF(V90="Khác",IF(ISNUMBER(SEARCH(W$7,$D90)),W$6,"Khác"),V90)</f>
        <v>Khác</v>
      </c>
      <c r="X90" s="113" t="str">
        <f t="shared" si="143"/>
        <v>Khác</v>
      </c>
      <c r="Y90" s="113" t="str">
        <f t="shared" si="144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8"/>
        <v>Khác</v>
      </c>
      <c r="AU90" s="113" t="str">
        <f t="shared" si="119"/>
        <v>Khác</v>
      </c>
      <c r="AV90" s="113" t="str">
        <f t="shared" si="120"/>
        <v>Khác</v>
      </c>
      <c r="AW90" s="113" t="str">
        <f t="shared" si="121"/>
        <v>Khác</v>
      </c>
      <c r="AX90" s="113" t="str">
        <f t="shared" si="122"/>
        <v>Khác</v>
      </c>
      <c r="AY90" s="113" t="str">
        <f t="shared" si="122"/>
        <v>Khác</v>
      </c>
      <c r="AZ90" s="113" t="str">
        <f t="shared" si="123"/>
        <v>Khác</v>
      </c>
      <c r="BA90" s="113" t="str">
        <f t="shared" si="124"/>
        <v>Khác</v>
      </c>
      <c r="BB90" s="113" t="str">
        <f t="shared" si="125"/>
        <v>Khác</v>
      </c>
      <c r="BC90" s="113" t="str">
        <f t="shared" si="126"/>
        <v>Khác</v>
      </c>
      <c r="BD90" s="113" t="str">
        <f t="shared" si="127"/>
        <v>Khác</v>
      </c>
      <c r="BE90" s="113" t="str">
        <f t="shared" si="128"/>
        <v>Khác</v>
      </c>
      <c r="BF90" s="113" t="str">
        <f t="shared" si="129"/>
        <v>Khác</v>
      </c>
      <c r="BG90" s="113" t="str">
        <f t="shared" si="130"/>
        <v>Khác</v>
      </c>
      <c r="BH90" s="113" t="str">
        <f t="shared" si="131"/>
        <v>Khác</v>
      </c>
      <c r="BI90" s="113" t="str">
        <f t="shared" si="132"/>
        <v>Khác</v>
      </c>
      <c r="BJ90" s="113" t="str">
        <f t="shared" si="133"/>
        <v>Khác</v>
      </c>
      <c r="BK90" s="113" t="str">
        <f t="shared" si="134"/>
        <v>Khác</v>
      </c>
      <c r="BL90" s="113" t="str">
        <f t="shared" si="135"/>
        <v>Khác</v>
      </c>
      <c r="BM90" s="113" t="str">
        <f t="shared" si="136"/>
        <v>Khác</v>
      </c>
      <c r="BN90" s="113" t="str">
        <f t="shared" si="137"/>
        <v>Khác</v>
      </c>
      <c r="BO90" s="113" t="str">
        <f t="shared" si="138"/>
        <v>Khác</v>
      </c>
    </row>
    <row r="91" spans="1:67" s="12" customFormat="1" x14ac:dyDescent="0.25">
      <c r="A91" s="122"/>
      <c r="B91" s="122"/>
      <c r="C91" s="122"/>
      <c r="D91" s="124"/>
      <c r="E91" s="125"/>
      <c r="F91" s="15" t="str">
        <f t="shared" si="109"/>
        <v>-</v>
      </c>
      <c r="G91" s="12" t="e">
        <f>VLOOKUP(VALUE(A91),Time!$A$3:$D$33,2,1)</f>
        <v>#N/A</v>
      </c>
      <c r="H91" s="12" t="str">
        <f t="shared" si="112"/>
        <v/>
      </c>
      <c r="I91" s="137"/>
      <c r="L91" s="113" t="str">
        <f t="shared" si="60"/>
        <v>Khác</v>
      </c>
      <c r="M91" s="113" t="str">
        <f t="shared" si="61"/>
        <v>Khác</v>
      </c>
      <c r="N91" s="113" t="str">
        <f t="shared" si="62"/>
        <v>Khác</v>
      </c>
      <c r="O91" s="113" t="str">
        <f t="shared" si="63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3"/>
        <v>Khác</v>
      </c>
      <c r="S91" s="113" t="str">
        <f t="shared" si="114"/>
        <v>Khác</v>
      </c>
      <c r="T91" s="113" t="str">
        <f t="shared" si="115"/>
        <v>Khác</v>
      </c>
      <c r="U91" s="113" t="str">
        <f t="shared" si="116"/>
        <v>Khác</v>
      </c>
      <c r="V91" s="113" t="str">
        <f t="shared" si="64"/>
        <v>Khác</v>
      </c>
      <c r="W91" s="113" t="str">
        <f t="shared" ref="W91:AS91" si="158">IF(V91="Khác",IF(ISNUMBER(SEARCH(W$7,$D91)),W$6,"Khác"),V91)</f>
        <v>Khác</v>
      </c>
      <c r="X91" s="113" t="str">
        <f t="shared" si="143"/>
        <v>Khác</v>
      </c>
      <c r="Y91" s="113" t="str">
        <f t="shared" si="144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Khác</v>
      </c>
      <c r="AJ91" s="113" t="str">
        <f t="shared" si="158"/>
        <v>Khác</v>
      </c>
      <c r="AK91" s="113" t="str">
        <f t="shared" si="158"/>
        <v>Khác</v>
      </c>
      <c r="AL91" s="113" t="str">
        <f t="shared" si="158"/>
        <v>Khác</v>
      </c>
      <c r="AM91" s="113" t="str">
        <f t="shared" si="158"/>
        <v>Khác</v>
      </c>
      <c r="AN91" s="113" t="str">
        <f t="shared" si="158"/>
        <v>Khác</v>
      </c>
      <c r="AO91" s="113" t="str">
        <f t="shared" si="158"/>
        <v>Khác</v>
      </c>
      <c r="AP91" s="113" t="str">
        <f t="shared" si="158"/>
        <v>Khác</v>
      </c>
      <c r="AQ91" s="113" t="str">
        <f t="shared" si="158"/>
        <v>Khác</v>
      </c>
      <c r="AR91" s="113" t="str">
        <f t="shared" si="158"/>
        <v>Khác</v>
      </c>
      <c r="AS91" s="113" t="str">
        <f t="shared" si="158"/>
        <v>Khác</v>
      </c>
      <c r="AT91" s="113" t="str">
        <f t="shared" si="118"/>
        <v>Khác</v>
      </c>
      <c r="AU91" s="113" t="str">
        <f t="shared" si="119"/>
        <v>Khác</v>
      </c>
      <c r="AV91" s="113" t="str">
        <f t="shared" si="120"/>
        <v>Khác</v>
      </c>
      <c r="AW91" s="113" t="str">
        <f t="shared" si="121"/>
        <v>Khác</v>
      </c>
      <c r="AX91" s="113" t="str">
        <f t="shared" si="122"/>
        <v>Khác</v>
      </c>
      <c r="AY91" s="113" t="str">
        <f t="shared" si="122"/>
        <v>Khác</v>
      </c>
      <c r="AZ91" s="113" t="str">
        <f t="shared" si="123"/>
        <v>Khác</v>
      </c>
      <c r="BA91" s="113" t="str">
        <f t="shared" si="124"/>
        <v>Khác</v>
      </c>
      <c r="BB91" s="113" t="str">
        <f t="shared" si="125"/>
        <v>Khác</v>
      </c>
      <c r="BC91" s="113" t="str">
        <f t="shared" si="126"/>
        <v>Khác</v>
      </c>
      <c r="BD91" s="113" t="str">
        <f t="shared" si="127"/>
        <v>Khác</v>
      </c>
      <c r="BE91" s="113" t="str">
        <f t="shared" si="128"/>
        <v>Khác</v>
      </c>
      <c r="BF91" s="113" t="str">
        <f t="shared" si="129"/>
        <v>Khác</v>
      </c>
      <c r="BG91" s="113" t="str">
        <f t="shared" si="130"/>
        <v>Khác</v>
      </c>
      <c r="BH91" s="113" t="str">
        <f t="shared" si="131"/>
        <v>Khác</v>
      </c>
      <c r="BI91" s="113" t="str">
        <f t="shared" si="132"/>
        <v>Khác</v>
      </c>
      <c r="BJ91" s="113" t="str">
        <f t="shared" si="133"/>
        <v>Khác</v>
      </c>
      <c r="BK91" s="113" t="str">
        <f t="shared" si="134"/>
        <v>Khác</v>
      </c>
      <c r="BL91" s="113" t="str">
        <f t="shared" si="135"/>
        <v>Khác</v>
      </c>
      <c r="BM91" s="113" t="str">
        <f t="shared" si="136"/>
        <v>Khác</v>
      </c>
      <c r="BN91" s="113" t="str">
        <f t="shared" si="137"/>
        <v>Khác</v>
      </c>
      <c r="BO91" s="113" t="str">
        <f t="shared" si="138"/>
        <v>Khác</v>
      </c>
    </row>
    <row r="92" spans="1:67" s="12" customFormat="1" x14ac:dyDescent="0.25">
      <c r="A92" s="122"/>
      <c r="B92" s="122"/>
      <c r="C92" s="122"/>
      <c r="D92" s="124"/>
      <c r="E92" s="125"/>
      <c r="F92" s="15" t="str">
        <f t="shared" si="109"/>
        <v>-</v>
      </c>
      <c r="G92" s="12" t="e">
        <f>VLOOKUP(VALUE(A92),Time!$A$3:$D$33,2,1)</f>
        <v>#N/A</v>
      </c>
      <c r="H92" s="12" t="str">
        <f t="shared" si="112"/>
        <v/>
      </c>
      <c r="I92" s="137"/>
      <c r="L92" s="113" t="str">
        <f t="shared" si="60"/>
        <v>Khác</v>
      </c>
      <c r="M92" s="113" t="str">
        <f t="shared" si="61"/>
        <v>Khác</v>
      </c>
      <c r="N92" s="113" t="str">
        <f t="shared" si="62"/>
        <v>Khác</v>
      </c>
      <c r="O92" s="113" t="str">
        <f t="shared" si="63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3"/>
        <v>Khác</v>
      </c>
      <c r="S92" s="113" t="str">
        <f t="shared" si="114"/>
        <v>Khác</v>
      </c>
      <c r="T92" s="113" t="str">
        <f t="shared" si="115"/>
        <v>Khác</v>
      </c>
      <c r="U92" s="113" t="str">
        <f t="shared" si="116"/>
        <v>Khác</v>
      </c>
      <c r="V92" s="113" t="str">
        <f t="shared" si="64"/>
        <v>Khác</v>
      </c>
      <c r="W92" s="113" t="str">
        <f t="shared" ref="W92:AS92" si="159">IF(V92="Khác",IF(ISNUMBER(SEARCH(W$7,$D92)),W$6,"Khác"),V92)</f>
        <v>Khác</v>
      </c>
      <c r="X92" s="113" t="str">
        <f t="shared" si="143"/>
        <v>Khác</v>
      </c>
      <c r="Y92" s="113" t="str">
        <f t="shared" si="144"/>
        <v>Khác</v>
      </c>
      <c r="Z92" s="113" t="str">
        <f t="shared" si="159"/>
        <v>Khác</v>
      </c>
      <c r="AA92" s="113" t="str">
        <f t="shared" si="159"/>
        <v>Khác</v>
      </c>
      <c r="AB92" s="113" t="str">
        <f t="shared" si="159"/>
        <v>Khác</v>
      </c>
      <c r="AC92" s="113" t="str">
        <f t="shared" si="159"/>
        <v>Khác</v>
      </c>
      <c r="AD92" s="113" t="str">
        <f t="shared" si="159"/>
        <v>Khác</v>
      </c>
      <c r="AE92" s="113" t="str">
        <f t="shared" si="159"/>
        <v>Khác</v>
      </c>
      <c r="AF92" s="113" t="str">
        <f t="shared" si="159"/>
        <v>Khác</v>
      </c>
      <c r="AG92" s="113" t="str">
        <f t="shared" si="159"/>
        <v>Khác</v>
      </c>
      <c r="AH92" s="113" t="str">
        <f t="shared" si="159"/>
        <v>Khác</v>
      </c>
      <c r="AI92" s="113" t="str">
        <f t="shared" si="159"/>
        <v>Khác</v>
      </c>
      <c r="AJ92" s="113" t="str">
        <f t="shared" si="159"/>
        <v>Khác</v>
      </c>
      <c r="AK92" s="113" t="str">
        <f t="shared" si="159"/>
        <v>Khác</v>
      </c>
      <c r="AL92" s="113" t="str">
        <f t="shared" si="159"/>
        <v>Khác</v>
      </c>
      <c r="AM92" s="113" t="str">
        <f t="shared" si="159"/>
        <v>Khác</v>
      </c>
      <c r="AN92" s="113" t="str">
        <f t="shared" si="159"/>
        <v>Khác</v>
      </c>
      <c r="AO92" s="113" t="str">
        <f t="shared" si="159"/>
        <v>Khác</v>
      </c>
      <c r="AP92" s="113" t="str">
        <f t="shared" si="159"/>
        <v>Khác</v>
      </c>
      <c r="AQ92" s="113" t="str">
        <f t="shared" si="159"/>
        <v>Khác</v>
      </c>
      <c r="AR92" s="113" t="str">
        <f t="shared" si="159"/>
        <v>Khác</v>
      </c>
      <c r="AS92" s="113" t="str">
        <f t="shared" si="159"/>
        <v>Khác</v>
      </c>
      <c r="AT92" s="113" t="str">
        <f t="shared" si="118"/>
        <v>Khác</v>
      </c>
      <c r="AU92" s="113" t="str">
        <f t="shared" si="119"/>
        <v>Khác</v>
      </c>
      <c r="AV92" s="113" t="str">
        <f t="shared" si="120"/>
        <v>Khác</v>
      </c>
      <c r="AW92" s="113" t="str">
        <f t="shared" si="121"/>
        <v>Khác</v>
      </c>
      <c r="AX92" s="113" t="str">
        <f t="shared" si="122"/>
        <v>Khác</v>
      </c>
      <c r="AY92" s="113" t="str">
        <f t="shared" si="122"/>
        <v>Khác</v>
      </c>
      <c r="AZ92" s="113" t="str">
        <f t="shared" si="123"/>
        <v>Khác</v>
      </c>
      <c r="BA92" s="113" t="str">
        <f t="shared" si="124"/>
        <v>Khác</v>
      </c>
      <c r="BB92" s="113" t="str">
        <f t="shared" si="125"/>
        <v>Khác</v>
      </c>
      <c r="BC92" s="113" t="str">
        <f t="shared" si="126"/>
        <v>Khác</v>
      </c>
      <c r="BD92" s="113" t="str">
        <f t="shared" si="127"/>
        <v>Khác</v>
      </c>
      <c r="BE92" s="113" t="str">
        <f t="shared" si="128"/>
        <v>Khác</v>
      </c>
      <c r="BF92" s="113" t="str">
        <f t="shared" si="129"/>
        <v>Khác</v>
      </c>
      <c r="BG92" s="113" t="str">
        <f t="shared" si="130"/>
        <v>Khác</v>
      </c>
      <c r="BH92" s="113" t="str">
        <f t="shared" si="131"/>
        <v>Khác</v>
      </c>
      <c r="BI92" s="113" t="str">
        <f t="shared" si="132"/>
        <v>Khác</v>
      </c>
      <c r="BJ92" s="113" t="str">
        <f t="shared" si="133"/>
        <v>Khác</v>
      </c>
      <c r="BK92" s="113" t="str">
        <f t="shared" si="134"/>
        <v>Khác</v>
      </c>
      <c r="BL92" s="113" t="str">
        <f t="shared" si="135"/>
        <v>Khác</v>
      </c>
      <c r="BM92" s="113" t="str">
        <f t="shared" si="136"/>
        <v>Khác</v>
      </c>
      <c r="BN92" s="113" t="str">
        <f t="shared" si="137"/>
        <v>Khác</v>
      </c>
      <c r="BO92" s="113" t="str">
        <f t="shared" si="138"/>
        <v>Khác</v>
      </c>
    </row>
    <row r="93" spans="1:67" s="12" customFormat="1" x14ac:dyDescent="0.25">
      <c r="A93" s="122"/>
      <c r="B93" s="122"/>
      <c r="C93" s="122"/>
      <c r="D93" s="124"/>
      <c r="E93" s="125"/>
      <c r="F93" s="15" t="str">
        <f t="shared" si="109"/>
        <v>-</v>
      </c>
      <c r="G93" s="12" t="e">
        <f>VLOOKUP(VALUE(A93),Time!$A$3:$D$33,2,1)</f>
        <v>#N/A</v>
      </c>
      <c r="H93" s="12" t="str">
        <f t="shared" si="112"/>
        <v/>
      </c>
      <c r="I93" s="137"/>
      <c r="L93" s="113" t="str">
        <f t="shared" si="60"/>
        <v>Khác</v>
      </c>
      <c r="M93" s="113" t="str">
        <f t="shared" si="61"/>
        <v>Khác</v>
      </c>
      <c r="N93" s="113" t="str">
        <f t="shared" si="62"/>
        <v>Khác</v>
      </c>
      <c r="O93" s="113" t="str">
        <f t="shared" si="63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3"/>
        <v>Khác</v>
      </c>
      <c r="S93" s="113" t="str">
        <f t="shared" si="114"/>
        <v>Khác</v>
      </c>
      <c r="T93" s="113" t="str">
        <f t="shared" si="115"/>
        <v>Khác</v>
      </c>
      <c r="U93" s="113" t="str">
        <f t="shared" si="116"/>
        <v>Khác</v>
      </c>
      <c r="V93" s="113" t="str">
        <f t="shared" si="64"/>
        <v>Khác</v>
      </c>
      <c r="W93" s="113" t="str">
        <f t="shared" ref="W93:AS93" si="160">IF(V93="Khác",IF(ISNUMBER(SEARCH(W$7,$D93)),W$6,"Khác"),V93)</f>
        <v>Khác</v>
      </c>
      <c r="X93" s="113" t="str">
        <f t="shared" si="143"/>
        <v>Khác</v>
      </c>
      <c r="Y93" s="113" t="str">
        <f t="shared" si="144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8"/>
        <v>Khác</v>
      </c>
      <c r="AU93" s="113" t="str">
        <f t="shared" si="119"/>
        <v>Khác</v>
      </c>
      <c r="AV93" s="113" t="str">
        <f t="shared" si="120"/>
        <v>Khác</v>
      </c>
      <c r="AW93" s="113" t="str">
        <f t="shared" si="121"/>
        <v>Khác</v>
      </c>
      <c r="AX93" s="113" t="str">
        <f t="shared" si="122"/>
        <v>Khác</v>
      </c>
      <c r="AY93" s="113" t="str">
        <f t="shared" si="122"/>
        <v>Khác</v>
      </c>
      <c r="AZ93" s="113" t="str">
        <f t="shared" si="123"/>
        <v>Khác</v>
      </c>
      <c r="BA93" s="113" t="str">
        <f t="shared" si="124"/>
        <v>Khác</v>
      </c>
      <c r="BB93" s="113" t="str">
        <f t="shared" si="125"/>
        <v>Khác</v>
      </c>
      <c r="BC93" s="113" t="str">
        <f t="shared" si="126"/>
        <v>Khác</v>
      </c>
      <c r="BD93" s="113" t="str">
        <f t="shared" si="127"/>
        <v>Khác</v>
      </c>
      <c r="BE93" s="113" t="str">
        <f t="shared" si="128"/>
        <v>Khác</v>
      </c>
      <c r="BF93" s="113" t="str">
        <f t="shared" si="129"/>
        <v>Khác</v>
      </c>
      <c r="BG93" s="113" t="str">
        <f t="shared" si="130"/>
        <v>Khác</v>
      </c>
      <c r="BH93" s="113" t="str">
        <f t="shared" si="131"/>
        <v>Khác</v>
      </c>
      <c r="BI93" s="113" t="str">
        <f t="shared" si="132"/>
        <v>Khác</v>
      </c>
      <c r="BJ93" s="113" t="str">
        <f t="shared" si="133"/>
        <v>Khác</v>
      </c>
      <c r="BK93" s="113" t="str">
        <f t="shared" si="134"/>
        <v>Khác</v>
      </c>
      <c r="BL93" s="113" t="str">
        <f t="shared" si="135"/>
        <v>Khác</v>
      </c>
      <c r="BM93" s="113" t="str">
        <f t="shared" si="136"/>
        <v>Khác</v>
      </c>
      <c r="BN93" s="113" t="str">
        <f t="shared" si="137"/>
        <v>Khác</v>
      </c>
      <c r="BO93" s="113" t="str">
        <f t="shared" si="138"/>
        <v>Khác</v>
      </c>
    </row>
    <row r="94" spans="1:67" s="12" customFormat="1" x14ac:dyDescent="0.2">
      <c r="A94" s="122"/>
      <c r="B94" s="122"/>
      <c r="C94" s="122"/>
      <c r="D94" s="132"/>
      <c r="E94" s="133"/>
      <c r="F94" s="15" t="str">
        <f t="shared" si="109"/>
        <v>-</v>
      </c>
      <c r="G94" s="12" t="e">
        <f>VLOOKUP(VALUE(A94),Time!$A$3:$D$33,2,1)</f>
        <v>#N/A</v>
      </c>
      <c r="H94" s="12" t="str">
        <f t="shared" si="112"/>
        <v/>
      </c>
      <c r="I94" s="137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3"/>
        <v>Khác</v>
      </c>
      <c r="S94" s="113" t="str">
        <f t="shared" si="114"/>
        <v>Khác</v>
      </c>
      <c r="T94" s="113" t="str">
        <f t="shared" si="115"/>
        <v>Khác</v>
      </c>
      <c r="U94" s="113" t="str">
        <f t="shared" si="116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3"/>
        <v>Khác</v>
      </c>
      <c r="Y94" s="113" t="str">
        <f t="shared" si="144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8"/>
        <v>Khác</v>
      </c>
      <c r="AU94" s="113" t="str">
        <f t="shared" si="119"/>
        <v>Khác</v>
      </c>
      <c r="AV94" s="113" t="str">
        <f t="shared" si="120"/>
        <v>Khác</v>
      </c>
      <c r="AW94" s="113" t="str">
        <f t="shared" si="121"/>
        <v>Khác</v>
      </c>
      <c r="AX94" s="113" t="str">
        <f t="shared" si="122"/>
        <v>Khác</v>
      </c>
      <c r="AY94" s="113" t="str">
        <f t="shared" si="122"/>
        <v>Khác</v>
      </c>
      <c r="AZ94" s="113" t="str">
        <f t="shared" si="123"/>
        <v>Khác</v>
      </c>
      <c r="BA94" s="113" t="str">
        <f t="shared" si="124"/>
        <v>Khác</v>
      </c>
      <c r="BB94" s="113" t="str">
        <f t="shared" si="125"/>
        <v>Khác</v>
      </c>
      <c r="BC94" s="113" t="str">
        <f t="shared" si="126"/>
        <v>Khác</v>
      </c>
      <c r="BD94" s="113" t="str">
        <f t="shared" si="127"/>
        <v>Khác</v>
      </c>
      <c r="BE94" s="113" t="str">
        <f t="shared" si="128"/>
        <v>Khác</v>
      </c>
      <c r="BF94" s="113" t="str">
        <f t="shared" si="129"/>
        <v>Khác</v>
      </c>
      <c r="BG94" s="113" t="str">
        <f t="shared" si="130"/>
        <v>Khác</v>
      </c>
      <c r="BH94" s="113" t="str">
        <f t="shared" si="131"/>
        <v>Khác</v>
      </c>
      <c r="BI94" s="113" t="str">
        <f t="shared" si="132"/>
        <v>Khác</v>
      </c>
      <c r="BJ94" s="113" t="str">
        <f t="shared" si="133"/>
        <v>Khác</v>
      </c>
      <c r="BK94" s="113" t="str">
        <f t="shared" si="134"/>
        <v>Khác</v>
      </c>
      <c r="BL94" s="113" t="str">
        <f t="shared" si="135"/>
        <v>Khác</v>
      </c>
      <c r="BM94" s="113" t="str">
        <f t="shared" si="136"/>
        <v>Khác</v>
      </c>
      <c r="BN94" s="113" t="str">
        <f t="shared" si="137"/>
        <v>Khác</v>
      </c>
      <c r="BO94" s="113" t="str">
        <f t="shared" si="138"/>
        <v>Khác</v>
      </c>
    </row>
    <row r="95" spans="1:67" s="12" customFormat="1" x14ac:dyDescent="0.25">
      <c r="A95" s="122"/>
      <c r="B95" s="122"/>
      <c r="C95" s="121"/>
      <c r="D95" s="124"/>
      <c r="E95" s="133"/>
      <c r="F95" s="15" t="str">
        <f t="shared" si="109"/>
        <v>-</v>
      </c>
      <c r="G95" s="12" t="e">
        <f>VLOOKUP(VALUE(A95),Time!$A$3:$D$33,2,1)</f>
        <v>#N/A</v>
      </c>
      <c r="H95" s="12" t="str">
        <f t="shared" si="112"/>
        <v/>
      </c>
      <c r="I95" s="137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3"/>
        <v>Khác</v>
      </c>
      <c r="S95" s="113" t="str">
        <f t="shared" si="114"/>
        <v>Khác</v>
      </c>
      <c r="T95" s="113" t="str">
        <f t="shared" si="115"/>
        <v>Khác</v>
      </c>
      <c r="U95" s="113" t="str">
        <f t="shared" si="116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3"/>
        <v>Khác</v>
      </c>
      <c r="Y95" s="113" t="str">
        <f t="shared" si="144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8"/>
        <v>Khác</v>
      </c>
      <c r="AU95" s="113" t="str">
        <f t="shared" si="119"/>
        <v>Khác</v>
      </c>
      <c r="AV95" s="113" t="str">
        <f t="shared" si="120"/>
        <v>Khác</v>
      </c>
      <c r="AW95" s="113" t="str">
        <f t="shared" si="121"/>
        <v>Khác</v>
      </c>
      <c r="AX95" s="113" t="str">
        <f t="shared" si="122"/>
        <v>Khác</v>
      </c>
      <c r="AY95" s="113" t="str">
        <f t="shared" si="122"/>
        <v>Khác</v>
      </c>
      <c r="AZ95" s="113" t="str">
        <f t="shared" si="123"/>
        <v>Khác</v>
      </c>
      <c r="BA95" s="113" t="str">
        <f t="shared" si="124"/>
        <v>Khác</v>
      </c>
      <c r="BB95" s="113" t="str">
        <f t="shared" si="125"/>
        <v>Khác</v>
      </c>
      <c r="BC95" s="113" t="str">
        <f t="shared" si="126"/>
        <v>Khác</v>
      </c>
      <c r="BD95" s="113" t="str">
        <f t="shared" si="127"/>
        <v>Khác</v>
      </c>
      <c r="BE95" s="113" t="str">
        <f t="shared" si="128"/>
        <v>Khác</v>
      </c>
      <c r="BF95" s="113" t="str">
        <f t="shared" si="129"/>
        <v>Khác</v>
      </c>
      <c r="BG95" s="113" t="str">
        <f t="shared" si="130"/>
        <v>Khác</v>
      </c>
      <c r="BH95" s="113" t="str">
        <f t="shared" si="131"/>
        <v>Khác</v>
      </c>
      <c r="BI95" s="113" t="str">
        <f t="shared" si="132"/>
        <v>Khác</v>
      </c>
      <c r="BJ95" s="113" t="str">
        <f t="shared" si="133"/>
        <v>Khác</v>
      </c>
      <c r="BK95" s="113" t="str">
        <f t="shared" si="134"/>
        <v>Khác</v>
      </c>
      <c r="BL95" s="113" t="str">
        <f t="shared" si="135"/>
        <v>Khác</v>
      </c>
      <c r="BM95" s="113" t="str">
        <f t="shared" si="136"/>
        <v>Khác</v>
      </c>
      <c r="BN95" s="113" t="str">
        <f t="shared" si="137"/>
        <v>Khác</v>
      </c>
      <c r="BO95" s="113" t="str">
        <f t="shared" si="138"/>
        <v>Khác</v>
      </c>
    </row>
    <row r="96" spans="1:67" s="12" customFormat="1" x14ac:dyDescent="0.25">
      <c r="A96" s="122"/>
      <c r="B96" s="122"/>
      <c r="C96" s="121"/>
      <c r="D96" s="124"/>
      <c r="E96" s="125"/>
      <c r="F96" s="15" t="str">
        <f t="shared" si="109"/>
        <v>-</v>
      </c>
      <c r="G96" s="12" t="e">
        <f>VLOOKUP(VALUE(A96),Time!$A$3:$D$33,2,1)</f>
        <v>#N/A</v>
      </c>
      <c r="H96" s="12" t="str">
        <f t="shared" si="112"/>
        <v/>
      </c>
      <c r="I96" s="137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3"/>
        <v>Khác</v>
      </c>
      <c r="S96" s="113" t="str">
        <f t="shared" si="114"/>
        <v>Khác</v>
      </c>
      <c r="T96" s="113" t="str">
        <f t="shared" si="115"/>
        <v>Khác</v>
      </c>
      <c r="U96" s="113" t="str">
        <f t="shared" si="116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3"/>
        <v>Khác</v>
      </c>
      <c r="Y96" s="113" t="str">
        <f t="shared" si="144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8"/>
        <v>Khác</v>
      </c>
      <c r="AU96" s="113" t="str">
        <f t="shared" si="119"/>
        <v>Khác</v>
      </c>
      <c r="AV96" s="113" t="str">
        <f t="shared" si="120"/>
        <v>Khác</v>
      </c>
      <c r="AW96" s="113" t="str">
        <f t="shared" si="121"/>
        <v>Khác</v>
      </c>
      <c r="AX96" s="113" t="str">
        <f t="shared" si="122"/>
        <v>Khác</v>
      </c>
      <c r="AY96" s="113" t="str">
        <f t="shared" si="122"/>
        <v>Khác</v>
      </c>
      <c r="AZ96" s="113" t="str">
        <f t="shared" si="123"/>
        <v>Khác</v>
      </c>
      <c r="BA96" s="113" t="str">
        <f t="shared" si="124"/>
        <v>Khác</v>
      </c>
      <c r="BB96" s="113" t="str">
        <f t="shared" si="125"/>
        <v>Khác</v>
      </c>
      <c r="BC96" s="113" t="str">
        <f t="shared" si="126"/>
        <v>Khác</v>
      </c>
      <c r="BD96" s="113" t="str">
        <f t="shared" si="127"/>
        <v>Khác</v>
      </c>
      <c r="BE96" s="113" t="str">
        <f t="shared" si="128"/>
        <v>Khác</v>
      </c>
      <c r="BF96" s="113" t="str">
        <f t="shared" si="129"/>
        <v>Khác</v>
      </c>
      <c r="BG96" s="113" t="str">
        <f t="shared" si="130"/>
        <v>Khác</v>
      </c>
      <c r="BH96" s="113" t="str">
        <f t="shared" si="131"/>
        <v>Khác</v>
      </c>
      <c r="BI96" s="113" t="str">
        <f t="shared" si="132"/>
        <v>Khác</v>
      </c>
      <c r="BJ96" s="113" t="str">
        <f t="shared" si="133"/>
        <v>Khác</v>
      </c>
      <c r="BK96" s="113" t="str">
        <f t="shared" si="134"/>
        <v>Khác</v>
      </c>
      <c r="BL96" s="113" t="str">
        <f t="shared" si="135"/>
        <v>Khác</v>
      </c>
      <c r="BM96" s="113" t="str">
        <f t="shared" si="136"/>
        <v>Khác</v>
      </c>
      <c r="BN96" s="113" t="str">
        <f t="shared" si="137"/>
        <v>Khác</v>
      </c>
      <c r="BO96" s="113" t="str">
        <f t="shared" si="138"/>
        <v>Khác</v>
      </c>
    </row>
    <row r="97" spans="1:67" s="12" customFormat="1" x14ac:dyDescent="0.25">
      <c r="A97" s="122"/>
      <c r="B97" s="122"/>
      <c r="C97" s="121"/>
      <c r="D97" s="124"/>
      <c r="E97" s="133"/>
      <c r="F97" s="15" t="str">
        <f t="shared" si="109"/>
        <v>-</v>
      </c>
      <c r="G97" s="12" t="e">
        <f>VLOOKUP(VALUE(A97),Time!$A$3:$D$33,2,1)</f>
        <v>#N/A</v>
      </c>
      <c r="H97" s="12" t="str">
        <f t="shared" si="112"/>
        <v/>
      </c>
      <c r="I97" s="137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3"/>
        <v>Khác</v>
      </c>
      <c r="S97" s="113" t="str">
        <f t="shared" si="114"/>
        <v>Khác</v>
      </c>
      <c r="T97" s="113" t="str">
        <f t="shared" si="115"/>
        <v>Khác</v>
      </c>
      <c r="U97" s="113" t="str">
        <f t="shared" si="116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3"/>
        <v>Khác</v>
      </c>
      <c r="Y97" s="113" t="str">
        <f t="shared" si="144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Khác</v>
      </c>
      <c r="AP97" s="113" t="str">
        <f t="shared" si="169"/>
        <v>Khác</v>
      </c>
      <c r="AQ97" s="113" t="str">
        <f t="shared" si="169"/>
        <v>Khác</v>
      </c>
      <c r="AR97" s="113" t="str">
        <f t="shared" si="169"/>
        <v>Khác</v>
      </c>
      <c r="AS97" s="113" t="str">
        <f t="shared" si="169"/>
        <v>Khác</v>
      </c>
      <c r="AT97" s="113" t="str">
        <f t="shared" si="118"/>
        <v>Khác</v>
      </c>
      <c r="AU97" s="113" t="str">
        <f t="shared" si="119"/>
        <v>Khác</v>
      </c>
      <c r="AV97" s="113" t="str">
        <f t="shared" si="120"/>
        <v>Khác</v>
      </c>
      <c r="AW97" s="113" t="str">
        <f t="shared" si="121"/>
        <v>Khác</v>
      </c>
      <c r="AX97" s="113" t="str">
        <f t="shared" si="122"/>
        <v>Khác</v>
      </c>
      <c r="AY97" s="113" t="str">
        <f t="shared" si="122"/>
        <v>Khác</v>
      </c>
      <c r="AZ97" s="113" t="str">
        <f t="shared" si="123"/>
        <v>Khác</v>
      </c>
      <c r="BA97" s="113" t="str">
        <f t="shared" si="124"/>
        <v>Khác</v>
      </c>
      <c r="BB97" s="113" t="str">
        <f t="shared" si="125"/>
        <v>Khác</v>
      </c>
      <c r="BC97" s="113" t="str">
        <f t="shared" si="126"/>
        <v>Khác</v>
      </c>
      <c r="BD97" s="113" t="str">
        <f t="shared" si="127"/>
        <v>Khác</v>
      </c>
      <c r="BE97" s="113" t="str">
        <f t="shared" si="128"/>
        <v>Khác</v>
      </c>
      <c r="BF97" s="113" t="str">
        <f t="shared" si="129"/>
        <v>Khác</v>
      </c>
      <c r="BG97" s="113" t="str">
        <f t="shared" si="130"/>
        <v>Khác</v>
      </c>
      <c r="BH97" s="113" t="str">
        <f t="shared" si="131"/>
        <v>Khác</v>
      </c>
      <c r="BI97" s="113" t="str">
        <f t="shared" si="132"/>
        <v>Khác</v>
      </c>
      <c r="BJ97" s="113" t="str">
        <f t="shared" si="133"/>
        <v>Khác</v>
      </c>
      <c r="BK97" s="113" t="str">
        <f t="shared" si="134"/>
        <v>Khác</v>
      </c>
      <c r="BL97" s="113" t="str">
        <f t="shared" si="135"/>
        <v>Khác</v>
      </c>
      <c r="BM97" s="113" t="str">
        <f t="shared" si="136"/>
        <v>Khác</v>
      </c>
      <c r="BN97" s="113" t="str">
        <f t="shared" si="137"/>
        <v>Khác</v>
      </c>
      <c r="BO97" s="113" t="str">
        <f t="shared" si="138"/>
        <v>Khác</v>
      </c>
    </row>
    <row r="98" spans="1:67" s="12" customFormat="1" x14ac:dyDescent="0.25">
      <c r="A98" s="122"/>
      <c r="B98" s="122"/>
      <c r="C98" s="121"/>
      <c r="D98" s="124"/>
      <c r="E98" s="125"/>
      <c r="F98" s="15" t="str">
        <f t="shared" si="109"/>
        <v>-</v>
      </c>
      <c r="G98" s="12" t="e">
        <f>VLOOKUP(VALUE(A98),Time!$A$3:$D$33,2,1)</f>
        <v>#N/A</v>
      </c>
      <c r="H98" s="12" t="str">
        <f t="shared" si="112"/>
        <v/>
      </c>
      <c r="I98" s="137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3"/>
        <v>Khác</v>
      </c>
      <c r="S98" s="113" t="str">
        <f t="shared" si="114"/>
        <v>Khác</v>
      </c>
      <c r="T98" s="113" t="str">
        <f t="shared" si="115"/>
        <v>Khác</v>
      </c>
      <c r="U98" s="113" t="str">
        <f t="shared" si="116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3"/>
        <v>Khác</v>
      </c>
      <c r="Y98" s="113" t="str">
        <f t="shared" si="144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Khác</v>
      </c>
      <c r="AQ98" s="113" t="str">
        <f t="shared" si="170"/>
        <v>Khác</v>
      </c>
      <c r="AR98" s="113" t="str">
        <f t="shared" si="170"/>
        <v>Khác</v>
      </c>
      <c r="AS98" s="113" t="str">
        <f t="shared" si="170"/>
        <v>Khác</v>
      </c>
      <c r="AT98" s="113" t="str">
        <f t="shared" si="118"/>
        <v>Khác</v>
      </c>
      <c r="AU98" s="113" t="str">
        <f t="shared" si="119"/>
        <v>Khác</v>
      </c>
      <c r="AV98" s="113" t="str">
        <f t="shared" si="120"/>
        <v>Khác</v>
      </c>
      <c r="AW98" s="113" t="str">
        <f t="shared" si="121"/>
        <v>Khác</v>
      </c>
      <c r="AX98" s="113" t="str">
        <f t="shared" si="122"/>
        <v>Khác</v>
      </c>
      <c r="AY98" s="113" t="str">
        <f t="shared" si="122"/>
        <v>Khác</v>
      </c>
      <c r="AZ98" s="113" t="str">
        <f t="shared" si="123"/>
        <v>Khác</v>
      </c>
      <c r="BA98" s="113" t="str">
        <f t="shared" si="124"/>
        <v>Khác</v>
      </c>
      <c r="BB98" s="113" t="str">
        <f t="shared" si="125"/>
        <v>Khác</v>
      </c>
      <c r="BC98" s="113" t="str">
        <f t="shared" si="126"/>
        <v>Khác</v>
      </c>
      <c r="BD98" s="113" t="str">
        <f t="shared" si="127"/>
        <v>Khác</v>
      </c>
      <c r="BE98" s="113" t="str">
        <f t="shared" si="128"/>
        <v>Khác</v>
      </c>
      <c r="BF98" s="113" t="str">
        <f t="shared" si="129"/>
        <v>Khác</v>
      </c>
      <c r="BG98" s="113" t="str">
        <f t="shared" si="130"/>
        <v>Khác</v>
      </c>
      <c r="BH98" s="113" t="str">
        <f t="shared" si="131"/>
        <v>Khác</v>
      </c>
      <c r="BI98" s="113" t="str">
        <f t="shared" si="132"/>
        <v>Khác</v>
      </c>
      <c r="BJ98" s="113" t="str">
        <f t="shared" si="133"/>
        <v>Khác</v>
      </c>
      <c r="BK98" s="113" t="str">
        <f t="shared" si="134"/>
        <v>Khác</v>
      </c>
      <c r="BL98" s="113" t="str">
        <f t="shared" si="135"/>
        <v>Khác</v>
      </c>
      <c r="BM98" s="113" t="str">
        <f t="shared" si="136"/>
        <v>Khác</v>
      </c>
      <c r="BN98" s="113" t="str">
        <f t="shared" si="137"/>
        <v>Khác</v>
      </c>
      <c r="BO98" s="113" t="str">
        <f t="shared" si="138"/>
        <v>Khác</v>
      </c>
    </row>
    <row r="99" spans="1:67" s="12" customFormat="1" x14ac:dyDescent="0.25">
      <c r="A99" s="122"/>
      <c r="B99" s="122"/>
      <c r="C99" s="121"/>
      <c r="D99" s="124"/>
      <c r="E99" s="125"/>
      <c r="F99" s="15" t="str">
        <f t="shared" si="109"/>
        <v>-</v>
      </c>
      <c r="G99" s="12" t="e">
        <f>VLOOKUP(VALUE(A99),Time!$A$3:$D$33,2,1)</f>
        <v>#N/A</v>
      </c>
      <c r="H99" s="12" t="str">
        <f t="shared" si="112"/>
        <v/>
      </c>
      <c r="I99" s="137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3"/>
        <v>Khác</v>
      </c>
      <c r="S99" s="113" t="str">
        <f t="shared" si="114"/>
        <v>Khác</v>
      </c>
      <c r="T99" s="113" t="str">
        <f t="shared" si="115"/>
        <v>Khác</v>
      </c>
      <c r="U99" s="113" t="str">
        <f t="shared" si="116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3"/>
        <v>Khác</v>
      </c>
      <c r="Y99" s="113" t="str">
        <f t="shared" si="144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Khác</v>
      </c>
      <c r="AE99" s="113" t="str">
        <f t="shared" si="171"/>
        <v>Khác</v>
      </c>
      <c r="AF99" s="113" t="str">
        <f t="shared" si="171"/>
        <v>Khác</v>
      </c>
      <c r="AG99" s="113" t="str">
        <f t="shared" si="171"/>
        <v>Khác</v>
      </c>
      <c r="AH99" s="113" t="str">
        <f t="shared" si="171"/>
        <v>Khác</v>
      </c>
      <c r="AI99" s="113" t="str">
        <f t="shared" si="171"/>
        <v>Khác</v>
      </c>
      <c r="AJ99" s="113" t="str">
        <f t="shared" si="171"/>
        <v>Khác</v>
      </c>
      <c r="AK99" s="113" t="str">
        <f t="shared" si="171"/>
        <v>Khác</v>
      </c>
      <c r="AL99" s="113" t="str">
        <f t="shared" si="171"/>
        <v>Khác</v>
      </c>
      <c r="AM99" s="113" t="str">
        <f t="shared" si="171"/>
        <v>Khác</v>
      </c>
      <c r="AN99" s="113" t="str">
        <f t="shared" si="171"/>
        <v>Khác</v>
      </c>
      <c r="AO99" s="113" t="str">
        <f t="shared" si="171"/>
        <v>Khác</v>
      </c>
      <c r="AP99" s="113" t="str">
        <f t="shared" si="171"/>
        <v>Khác</v>
      </c>
      <c r="AQ99" s="113" t="str">
        <f t="shared" si="171"/>
        <v>Khác</v>
      </c>
      <c r="AR99" s="113" t="str">
        <f t="shared" si="171"/>
        <v>Khác</v>
      </c>
      <c r="AS99" s="113" t="str">
        <f t="shared" si="171"/>
        <v>Khác</v>
      </c>
      <c r="AT99" s="113" t="str">
        <f t="shared" si="118"/>
        <v>Khác</v>
      </c>
      <c r="AU99" s="113" t="str">
        <f t="shared" si="119"/>
        <v>Khác</v>
      </c>
      <c r="AV99" s="113" t="str">
        <f t="shared" si="120"/>
        <v>Khác</v>
      </c>
      <c r="AW99" s="113" t="str">
        <f t="shared" si="121"/>
        <v>Khác</v>
      </c>
      <c r="AX99" s="113" t="str">
        <f t="shared" si="122"/>
        <v>Khác</v>
      </c>
      <c r="AY99" s="113" t="str">
        <f t="shared" si="122"/>
        <v>Khác</v>
      </c>
      <c r="AZ99" s="113" t="str">
        <f t="shared" si="123"/>
        <v>Khác</v>
      </c>
      <c r="BA99" s="113" t="str">
        <f t="shared" si="124"/>
        <v>Khác</v>
      </c>
      <c r="BB99" s="113" t="str">
        <f t="shared" si="125"/>
        <v>Khác</v>
      </c>
      <c r="BC99" s="113" t="str">
        <f t="shared" si="126"/>
        <v>Khác</v>
      </c>
      <c r="BD99" s="113" t="str">
        <f t="shared" si="127"/>
        <v>Khác</v>
      </c>
      <c r="BE99" s="113" t="str">
        <f t="shared" si="128"/>
        <v>Khác</v>
      </c>
      <c r="BF99" s="113" t="str">
        <f t="shared" si="129"/>
        <v>Khác</v>
      </c>
      <c r="BG99" s="113" t="str">
        <f t="shared" si="130"/>
        <v>Khác</v>
      </c>
      <c r="BH99" s="113" t="str">
        <f t="shared" si="131"/>
        <v>Khác</v>
      </c>
      <c r="BI99" s="113" t="str">
        <f t="shared" si="132"/>
        <v>Khác</v>
      </c>
      <c r="BJ99" s="113" t="str">
        <f t="shared" si="133"/>
        <v>Khác</v>
      </c>
      <c r="BK99" s="113" t="str">
        <f t="shared" si="134"/>
        <v>Khác</v>
      </c>
      <c r="BL99" s="113" t="str">
        <f t="shared" si="135"/>
        <v>Khác</v>
      </c>
      <c r="BM99" s="113" t="str">
        <f t="shared" si="136"/>
        <v>Khác</v>
      </c>
      <c r="BN99" s="113" t="str">
        <f t="shared" si="137"/>
        <v>Khác</v>
      </c>
      <c r="BO99" s="113" t="str">
        <f t="shared" si="138"/>
        <v>Khác</v>
      </c>
    </row>
    <row r="100" spans="1:67" s="12" customFormat="1" x14ac:dyDescent="0.25">
      <c r="A100" s="122"/>
      <c r="B100" s="122"/>
      <c r="C100" s="121"/>
      <c r="D100" s="124"/>
      <c r="E100" s="125"/>
      <c r="F100" s="15" t="str">
        <f t="shared" si="109"/>
        <v>-</v>
      </c>
      <c r="G100" s="12" t="e">
        <f>VLOOKUP(VALUE(A100),Time!$A$3:$D$33,2,1)</f>
        <v>#N/A</v>
      </c>
      <c r="H100" s="12" t="str">
        <f t="shared" si="112"/>
        <v/>
      </c>
      <c r="I100" s="137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3"/>
        <v>Khác</v>
      </c>
      <c r="S100" s="113" t="str">
        <f t="shared" si="114"/>
        <v>Khác</v>
      </c>
      <c r="T100" s="113" t="str">
        <f t="shared" si="115"/>
        <v>Khác</v>
      </c>
      <c r="U100" s="113" t="str">
        <f t="shared" si="116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3"/>
        <v>Khác</v>
      </c>
      <c r="Y100" s="113" t="str">
        <f t="shared" si="144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8"/>
        <v>Khác</v>
      </c>
      <c r="AU100" s="113" t="str">
        <f t="shared" si="119"/>
        <v>Khác</v>
      </c>
      <c r="AV100" s="113" t="str">
        <f t="shared" si="120"/>
        <v>Khác</v>
      </c>
      <c r="AW100" s="113" t="str">
        <f t="shared" si="121"/>
        <v>Khác</v>
      </c>
      <c r="AX100" s="113" t="str">
        <f t="shared" si="122"/>
        <v>Khác</v>
      </c>
      <c r="AY100" s="113" t="str">
        <f t="shared" si="122"/>
        <v>Khác</v>
      </c>
      <c r="AZ100" s="113" t="str">
        <f t="shared" si="123"/>
        <v>Khác</v>
      </c>
      <c r="BA100" s="113" t="str">
        <f t="shared" si="124"/>
        <v>Khác</v>
      </c>
      <c r="BB100" s="113" t="str">
        <f t="shared" si="125"/>
        <v>Khác</v>
      </c>
      <c r="BC100" s="113" t="str">
        <f t="shared" si="126"/>
        <v>Khác</v>
      </c>
      <c r="BD100" s="113" t="str">
        <f t="shared" si="127"/>
        <v>Khác</v>
      </c>
      <c r="BE100" s="113" t="str">
        <f t="shared" si="128"/>
        <v>Khác</v>
      </c>
      <c r="BF100" s="113" t="str">
        <f t="shared" si="129"/>
        <v>Khác</v>
      </c>
      <c r="BG100" s="113" t="str">
        <f t="shared" si="130"/>
        <v>Khác</v>
      </c>
      <c r="BH100" s="113" t="str">
        <f t="shared" si="131"/>
        <v>Khác</v>
      </c>
      <c r="BI100" s="113" t="str">
        <f t="shared" si="132"/>
        <v>Khác</v>
      </c>
      <c r="BJ100" s="113" t="str">
        <f t="shared" si="133"/>
        <v>Khác</v>
      </c>
      <c r="BK100" s="113" t="str">
        <f t="shared" si="134"/>
        <v>Khác</v>
      </c>
      <c r="BL100" s="113" t="str">
        <f t="shared" si="135"/>
        <v>Khác</v>
      </c>
      <c r="BM100" s="113" t="str">
        <f t="shared" si="136"/>
        <v>Khác</v>
      </c>
      <c r="BN100" s="113" t="str">
        <f t="shared" si="137"/>
        <v>Khác</v>
      </c>
      <c r="BO100" s="113" t="str">
        <f t="shared" si="138"/>
        <v>Khác</v>
      </c>
    </row>
    <row r="101" spans="1:67" s="12" customFormat="1" x14ac:dyDescent="0.25">
      <c r="A101" s="122"/>
      <c r="B101" s="122"/>
      <c r="C101" s="121"/>
      <c r="D101" s="124"/>
      <c r="E101" s="125"/>
      <c r="F101" s="15" t="str">
        <f t="shared" si="109"/>
        <v>-</v>
      </c>
      <c r="G101" s="12" t="e">
        <f>VLOOKUP(VALUE(A101),Time!$A$3:$D$33,2,1)</f>
        <v>#N/A</v>
      </c>
      <c r="H101" s="12" t="str">
        <f t="shared" si="112"/>
        <v/>
      </c>
      <c r="I101" s="137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3"/>
        <v>Khác</v>
      </c>
      <c r="S101" s="113" t="str">
        <f t="shared" si="114"/>
        <v>Khác</v>
      </c>
      <c r="T101" s="113" t="str">
        <f t="shared" si="115"/>
        <v>Khác</v>
      </c>
      <c r="U101" s="113" t="str">
        <f t="shared" si="116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3"/>
        <v>Khác</v>
      </c>
      <c r="Y101" s="113" t="str">
        <f t="shared" si="144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Khác</v>
      </c>
      <c r="AI101" s="113" t="str">
        <f t="shared" si="175"/>
        <v>Khác</v>
      </c>
      <c r="AJ101" s="113" t="str">
        <f t="shared" si="175"/>
        <v>Khác</v>
      </c>
      <c r="AK101" s="113" t="str">
        <f t="shared" si="175"/>
        <v>Khác</v>
      </c>
      <c r="AL101" s="113" t="str">
        <f t="shared" si="175"/>
        <v>Khác</v>
      </c>
      <c r="AM101" s="113" t="str">
        <f t="shared" si="175"/>
        <v>Khác</v>
      </c>
      <c r="AN101" s="113" t="str">
        <f t="shared" si="175"/>
        <v>Khác</v>
      </c>
      <c r="AO101" s="113" t="str">
        <f t="shared" si="175"/>
        <v>Khác</v>
      </c>
      <c r="AP101" s="113" t="str">
        <f t="shared" si="175"/>
        <v>Khác</v>
      </c>
      <c r="AQ101" s="113" t="str">
        <f t="shared" si="175"/>
        <v>Khác</v>
      </c>
      <c r="AR101" s="113" t="str">
        <f t="shared" si="175"/>
        <v>Khác</v>
      </c>
      <c r="AS101" s="113" t="str">
        <f t="shared" si="175"/>
        <v>Khác</v>
      </c>
      <c r="AT101" s="113" t="str">
        <f t="shared" si="118"/>
        <v>Khác</v>
      </c>
      <c r="AU101" s="113" t="str">
        <f t="shared" si="119"/>
        <v>Khác</v>
      </c>
      <c r="AV101" s="113" t="str">
        <f t="shared" si="120"/>
        <v>Khác</v>
      </c>
      <c r="AW101" s="113" t="str">
        <f t="shared" si="121"/>
        <v>Khác</v>
      </c>
      <c r="AX101" s="113" t="str">
        <f t="shared" si="122"/>
        <v>Khác</v>
      </c>
      <c r="AY101" s="113" t="str">
        <f t="shared" si="122"/>
        <v>Khác</v>
      </c>
      <c r="AZ101" s="113" t="str">
        <f t="shared" si="123"/>
        <v>Khác</v>
      </c>
      <c r="BA101" s="113" t="str">
        <f t="shared" si="124"/>
        <v>Khác</v>
      </c>
      <c r="BB101" s="113" t="str">
        <f t="shared" si="125"/>
        <v>Khác</v>
      </c>
      <c r="BC101" s="113" t="str">
        <f t="shared" si="126"/>
        <v>Khác</v>
      </c>
      <c r="BD101" s="113" t="str">
        <f t="shared" si="127"/>
        <v>Khác</v>
      </c>
      <c r="BE101" s="113" t="str">
        <f t="shared" si="128"/>
        <v>Khác</v>
      </c>
      <c r="BF101" s="113" t="str">
        <f t="shared" si="129"/>
        <v>Khác</v>
      </c>
      <c r="BG101" s="113" t="str">
        <f t="shared" si="130"/>
        <v>Khác</v>
      </c>
      <c r="BH101" s="113" t="str">
        <f t="shared" si="131"/>
        <v>Khác</v>
      </c>
      <c r="BI101" s="113" t="str">
        <f t="shared" si="132"/>
        <v>Khác</v>
      </c>
      <c r="BJ101" s="113" t="str">
        <f t="shared" si="133"/>
        <v>Khác</v>
      </c>
      <c r="BK101" s="113" t="str">
        <f t="shared" si="134"/>
        <v>Khác</v>
      </c>
      <c r="BL101" s="113" t="str">
        <f t="shared" si="135"/>
        <v>Khác</v>
      </c>
      <c r="BM101" s="113" t="str">
        <f t="shared" si="136"/>
        <v>Khác</v>
      </c>
      <c r="BN101" s="113" t="str">
        <f t="shared" si="137"/>
        <v>Khác</v>
      </c>
      <c r="BO101" s="113" t="str">
        <f t="shared" si="138"/>
        <v>Khác</v>
      </c>
    </row>
    <row r="102" spans="1:67" s="12" customFormat="1" x14ac:dyDescent="0.25">
      <c r="A102" s="122"/>
      <c r="B102" s="122"/>
      <c r="C102" s="121"/>
      <c r="D102" s="124"/>
      <c r="E102" s="125"/>
      <c r="F102" s="15" t="str">
        <f t="shared" si="109"/>
        <v>-</v>
      </c>
      <c r="G102" s="12" t="e">
        <f>VLOOKUP(VALUE(A102),Time!$A$3:$D$33,2,1)</f>
        <v>#N/A</v>
      </c>
      <c r="H102" s="12" t="str">
        <f t="shared" si="112"/>
        <v/>
      </c>
      <c r="I102" s="137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3"/>
        <v>Khác</v>
      </c>
      <c r="S102" s="113" t="str">
        <f t="shared" si="114"/>
        <v>Khác</v>
      </c>
      <c r="T102" s="113" t="str">
        <f t="shared" si="115"/>
        <v>Khác</v>
      </c>
      <c r="U102" s="113" t="str">
        <f t="shared" si="116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3"/>
        <v>Khác</v>
      </c>
      <c r="Y102" s="113" t="str">
        <f t="shared" si="144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8"/>
        <v>Khác</v>
      </c>
      <c r="AU102" s="113" t="str">
        <f t="shared" si="119"/>
        <v>Khác</v>
      </c>
      <c r="AV102" s="113" t="str">
        <f t="shared" si="120"/>
        <v>Khác</v>
      </c>
      <c r="AW102" s="113" t="str">
        <f t="shared" si="121"/>
        <v>Khác</v>
      </c>
      <c r="AX102" s="113" t="str">
        <f t="shared" si="122"/>
        <v>Khác</v>
      </c>
      <c r="AY102" s="113" t="str">
        <f t="shared" si="122"/>
        <v>Khác</v>
      </c>
      <c r="AZ102" s="113" t="str">
        <f t="shared" si="123"/>
        <v>Khác</v>
      </c>
      <c r="BA102" s="113" t="str">
        <f t="shared" si="124"/>
        <v>Khác</v>
      </c>
      <c r="BB102" s="113" t="str">
        <f t="shared" si="125"/>
        <v>Khác</v>
      </c>
      <c r="BC102" s="113" t="str">
        <f t="shared" si="126"/>
        <v>Khác</v>
      </c>
      <c r="BD102" s="113" t="str">
        <f t="shared" si="127"/>
        <v>Khác</v>
      </c>
      <c r="BE102" s="113" t="str">
        <f t="shared" si="128"/>
        <v>Khác</v>
      </c>
      <c r="BF102" s="113" t="str">
        <f t="shared" si="129"/>
        <v>Khác</v>
      </c>
      <c r="BG102" s="113" t="str">
        <f t="shared" si="130"/>
        <v>Khác</v>
      </c>
      <c r="BH102" s="113" t="str">
        <f t="shared" si="131"/>
        <v>Khác</v>
      </c>
      <c r="BI102" s="113" t="str">
        <f t="shared" si="132"/>
        <v>Khác</v>
      </c>
      <c r="BJ102" s="113" t="str">
        <f t="shared" si="133"/>
        <v>Khác</v>
      </c>
      <c r="BK102" s="113" t="str">
        <f t="shared" si="134"/>
        <v>Khác</v>
      </c>
      <c r="BL102" s="113" t="str">
        <f t="shared" si="135"/>
        <v>Khác</v>
      </c>
      <c r="BM102" s="113" t="str">
        <f t="shared" si="136"/>
        <v>Khác</v>
      </c>
      <c r="BN102" s="113" t="str">
        <f t="shared" si="137"/>
        <v>Khác</v>
      </c>
      <c r="BO102" s="113" t="str">
        <f t="shared" si="138"/>
        <v>Khác</v>
      </c>
    </row>
    <row r="103" spans="1:67" s="12" customFormat="1" x14ac:dyDescent="0.25">
      <c r="A103" s="122"/>
      <c r="B103" s="122"/>
      <c r="C103" s="121"/>
      <c r="D103" s="124"/>
      <c r="E103" s="125"/>
      <c r="F103" s="15" t="str">
        <f t="shared" si="109"/>
        <v>-</v>
      </c>
      <c r="G103" s="12" t="e">
        <f>VLOOKUP(VALUE(A103),Time!$A$3:$D$33,2,1)</f>
        <v>#N/A</v>
      </c>
      <c r="H103" s="12" t="str">
        <f t="shared" si="112"/>
        <v/>
      </c>
      <c r="I103" s="137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3"/>
        <v>Khác</v>
      </c>
      <c r="S103" s="113" t="str">
        <f t="shared" si="114"/>
        <v>Khác</v>
      </c>
      <c r="T103" s="113" t="str">
        <f t="shared" si="115"/>
        <v>Khác</v>
      </c>
      <c r="U103" s="113" t="str">
        <f t="shared" si="116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3"/>
        <v>Khác</v>
      </c>
      <c r="Y103" s="113" t="str">
        <f t="shared" si="144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8"/>
        <v>Khác</v>
      </c>
      <c r="AU103" s="113" t="str">
        <f t="shared" si="119"/>
        <v>Khác</v>
      </c>
      <c r="AV103" s="113" t="str">
        <f t="shared" si="120"/>
        <v>Khác</v>
      </c>
      <c r="AW103" s="113" t="str">
        <f t="shared" si="121"/>
        <v>Khác</v>
      </c>
      <c r="AX103" s="113" t="str">
        <f t="shared" si="122"/>
        <v>Khác</v>
      </c>
      <c r="AY103" s="113" t="str">
        <f t="shared" si="122"/>
        <v>Khác</v>
      </c>
      <c r="AZ103" s="113" t="str">
        <f t="shared" si="123"/>
        <v>Khác</v>
      </c>
      <c r="BA103" s="113" t="str">
        <f t="shared" si="124"/>
        <v>Khác</v>
      </c>
      <c r="BB103" s="113" t="str">
        <f t="shared" si="125"/>
        <v>Khác</v>
      </c>
      <c r="BC103" s="113" t="str">
        <f t="shared" si="126"/>
        <v>Khác</v>
      </c>
      <c r="BD103" s="113" t="str">
        <f t="shared" si="127"/>
        <v>Khác</v>
      </c>
      <c r="BE103" s="113" t="str">
        <f t="shared" si="128"/>
        <v>Khác</v>
      </c>
      <c r="BF103" s="113" t="str">
        <f t="shared" si="129"/>
        <v>Khác</v>
      </c>
      <c r="BG103" s="113" t="str">
        <f t="shared" si="130"/>
        <v>Khác</v>
      </c>
      <c r="BH103" s="113" t="str">
        <f t="shared" si="131"/>
        <v>Khác</v>
      </c>
      <c r="BI103" s="113" t="str">
        <f t="shared" si="132"/>
        <v>Khác</v>
      </c>
      <c r="BJ103" s="113" t="str">
        <f t="shared" si="133"/>
        <v>Khác</v>
      </c>
      <c r="BK103" s="113" t="str">
        <f t="shared" si="134"/>
        <v>Khác</v>
      </c>
      <c r="BL103" s="113" t="str">
        <f t="shared" si="135"/>
        <v>Khác</v>
      </c>
      <c r="BM103" s="113" t="str">
        <f t="shared" si="136"/>
        <v>Khác</v>
      </c>
      <c r="BN103" s="113" t="str">
        <f t="shared" si="137"/>
        <v>Khác</v>
      </c>
      <c r="BO103" s="113" t="str">
        <f t="shared" si="138"/>
        <v>Khác</v>
      </c>
    </row>
    <row r="104" spans="1:67" s="12" customFormat="1" x14ac:dyDescent="0.25">
      <c r="A104" s="122"/>
      <c r="B104" s="122"/>
      <c r="C104" s="121"/>
      <c r="D104" s="124"/>
      <c r="E104" s="125"/>
      <c r="F104" s="15" t="str">
        <f t="shared" si="109"/>
        <v>-</v>
      </c>
      <c r="G104" s="12" t="e">
        <f>VLOOKUP(VALUE(A104),Time!$A$3:$D$33,2,1)</f>
        <v>#N/A</v>
      </c>
      <c r="H104" s="12" t="str">
        <f t="shared" si="112"/>
        <v/>
      </c>
      <c r="I104" s="137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3"/>
        <v>Khác</v>
      </c>
      <c r="S104" s="113" t="str">
        <f t="shared" si="114"/>
        <v>Khác</v>
      </c>
      <c r="T104" s="113" t="str">
        <f t="shared" si="115"/>
        <v>Khác</v>
      </c>
      <c r="U104" s="113" t="str">
        <f t="shared" si="116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3"/>
        <v>Khác</v>
      </c>
      <c r="Y104" s="113" t="str">
        <f t="shared" si="144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8"/>
        <v>Khác</v>
      </c>
      <c r="AU104" s="113" t="str">
        <f t="shared" si="119"/>
        <v>Khác</v>
      </c>
      <c r="AV104" s="113" t="str">
        <f t="shared" si="120"/>
        <v>Khác</v>
      </c>
      <c r="AW104" s="113" t="str">
        <f t="shared" si="121"/>
        <v>Khác</v>
      </c>
      <c r="AX104" s="113" t="str">
        <f t="shared" si="122"/>
        <v>Khác</v>
      </c>
      <c r="AY104" s="113" t="str">
        <f t="shared" si="122"/>
        <v>Khác</v>
      </c>
      <c r="AZ104" s="113" t="str">
        <f t="shared" si="123"/>
        <v>Khác</v>
      </c>
      <c r="BA104" s="113" t="str">
        <f t="shared" si="124"/>
        <v>Khác</v>
      </c>
      <c r="BB104" s="113" t="str">
        <f t="shared" si="125"/>
        <v>Khác</v>
      </c>
      <c r="BC104" s="113" t="str">
        <f t="shared" si="126"/>
        <v>Khác</v>
      </c>
      <c r="BD104" s="113" t="str">
        <f t="shared" si="127"/>
        <v>Khác</v>
      </c>
      <c r="BE104" s="113" t="str">
        <f t="shared" si="128"/>
        <v>Khác</v>
      </c>
      <c r="BF104" s="113" t="str">
        <f t="shared" si="129"/>
        <v>Khác</v>
      </c>
      <c r="BG104" s="113" t="str">
        <f t="shared" si="130"/>
        <v>Khác</v>
      </c>
      <c r="BH104" s="113" t="str">
        <f t="shared" si="131"/>
        <v>Khác</v>
      </c>
      <c r="BI104" s="113" t="str">
        <f t="shared" si="132"/>
        <v>Khác</v>
      </c>
      <c r="BJ104" s="113" t="str">
        <f t="shared" si="133"/>
        <v>Khác</v>
      </c>
      <c r="BK104" s="113" t="str">
        <f t="shared" si="134"/>
        <v>Khác</v>
      </c>
      <c r="BL104" s="113" t="str">
        <f t="shared" si="135"/>
        <v>Khác</v>
      </c>
      <c r="BM104" s="113" t="str">
        <f t="shared" si="136"/>
        <v>Khác</v>
      </c>
      <c r="BN104" s="113" t="str">
        <f t="shared" si="137"/>
        <v>Khác</v>
      </c>
      <c r="BO104" s="113" t="str">
        <f t="shared" si="138"/>
        <v>Khác</v>
      </c>
    </row>
    <row r="105" spans="1:67" s="12" customFormat="1" x14ac:dyDescent="0.25">
      <c r="A105" s="122"/>
      <c r="B105" s="122"/>
      <c r="C105" s="121"/>
      <c r="D105" s="124"/>
      <c r="E105" s="125"/>
      <c r="F105" s="15" t="str">
        <f t="shared" si="109"/>
        <v>-</v>
      </c>
      <c r="G105" s="12" t="e">
        <f>VLOOKUP(VALUE(A105),Time!$A$3:$D$33,2,1)</f>
        <v>#N/A</v>
      </c>
      <c r="H105" s="12" t="str">
        <f t="shared" si="112"/>
        <v/>
      </c>
      <c r="I105" s="137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3"/>
        <v>Khác</v>
      </c>
      <c r="S105" s="113" t="str">
        <f t="shared" si="114"/>
        <v>Khác</v>
      </c>
      <c r="T105" s="113" t="str">
        <f t="shared" si="115"/>
        <v>Khác</v>
      </c>
      <c r="U105" s="113" t="str">
        <f t="shared" si="116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3"/>
        <v>Khác</v>
      </c>
      <c r="Y105" s="113" t="str">
        <f t="shared" si="144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8"/>
        <v>Khác</v>
      </c>
      <c r="AU105" s="113" t="str">
        <f t="shared" si="119"/>
        <v>Khác</v>
      </c>
      <c r="AV105" s="113" t="str">
        <f t="shared" si="120"/>
        <v>Khác</v>
      </c>
      <c r="AW105" s="113" t="str">
        <f t="shared" si="121"/>
        <v>Khác</v>
      </c>
      <c r="AX105" s="113" t="str">
        <f t="shared" si="122"/>
        <v>Khác</v>
      </c>
      <c r="AY105" s="113" t="str">
        <f t="shared" si="122"/>
        <v>Khác</v>
      </c>
      <c r="AZ105" s="113" t="str">
        <f t="shared" si="123"/>
        <v>Khác</v>
      </c>
      <c r="BA105" s="113" t="str">
        <f t="shared" si="124"/>
        <v>Khác</v>
      </c>
      <c r="BB105" s="113" t="str">
        <f t="shared" si="125"/>
        <v>Khác</v>
      </c>
      <c r="BC105" s="113" t="str">
        <f t="shared" si="126"/>
        <v>Khác</v>
      </c>
      <c r="BD105" s="113" t="str">
        <f t="shared" si="127"/>
        <v>Khác</v>
      </c>
      <c r="BE105" s="113" t="str">
        <f t="shared" si="128"/>
        <v>Khác</v>
      </c>
      <c r="BF105" s="113" t="str">
        <f t="shared" si="129"/>
        <v>Khác</v>
      </c>
      <c r="BG105" s="113" t="str">
        <f t="shared" si="130"/>
        <v>Khác</v>
      </c>
      <c r="BH105" s="113" t="str">
        <f t="shared" si="131"/>
        <v>Khác</v>
      </c>
      <c r="BI105" s="113" t="str">
        <f t="shared" si="132"/>
        <v>Khác</v>
      </c>
      <c r="BJ105" s="113" t="str">
        <f t="shared" si="133"/>
        <v>Khác</v>
      </c>
      <c r="BK105" s="113" t="str">
        <f t="shared" si="134"/>
        <v>Khác</v>
      </c>
      <c r="BL105" s="113" t="str">
        <f t="shared" si="135"/>
        <v>Khác</v>
      </c>
      <c r="BM105" s="113" t="str">
        <f t="shared" si="136"/>
        <v>Khác</v>
      </c>
      <c r="BN105" s="113" t="str">
        <f t="shared" si="137"/>
        <v>Khác</v>
      </c>
      <c r="BO105" s="113" t="str">
        <f t="shared" si="138"/>
        <v>Khác</v>
      </c>
    </row>
    <row r="106" spans="1:67" s="12" customFormat="1" x14ac:dyDescent="0.25">
      <c r="A106" s="122"/>
      <c r="B106" s="122"/>
      <c r="C106" s="121"/>
      <c r="D106" s="124"/>
      <c r="E106" s="125"/>
      <c r="F106" s="15" t="str">
        <f t="shared" si="109"/>
        <v>-</v>
      </c>
      <c r="G106" s="12" t="e">
        <f>VLOOKUP(VALUE(A106),Time!$A$3:$D$33,2,1)</f>
        <v>#N/A</v>
      </c>
      <c r="H106" s="12" t="str">
        <f t="shared" si="112"/>
        <v/>
      </c>
      <c r="I106" s="137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3"/>
        <v>Khác</v>
      </c>
      <c r="S106" s="113" t="str">
        <f t="shared" si="114"/>
        <v>Khác</v>
      </c>
      <c r="T106" s="113" t="str">
        <f t="shared" si="115"/>
        <v>Khác</v>
      </c>
      <c r="U106" s="113" t="str">
        <f t="shared" si="116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3"/>
        <v>Khác</v>
      </c>
      <c r="Y106" s="113" t="str">
        <f t="shared" si="144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8"/>
        <v>Khác</v>
      </c>
      <c r="AU106" s="113" t="str">
        <f t="shared" si="119"/>
        <v>Khác</v>
      </c>
      <c r="AV106" s="113" t="str">
        <f t="shared" si="120"/>
        <v>Khác</v>
      </c>
      <c r="AW106" s="113" t="str">
        <f t="shared" si="121"/>
        <v>Khác</v>
      </c>
      <c r="AX106" s="113" t="str">
        <f t="shared" si="122"/>
        <v>Khác</v>
      </c>
      <c r="AY106" s="113" t="str">
        <f t="shared" si="122"/>
        <v>Khác</v>
      </c>
      <c r="AZ106" s="113" t="str">
        <f t="shared" si="123"/>
        <v>Khác</v>
      </c>
      <c r="BA106" s="113" t="str">
        <f t="shared" si="124"/>
        <v>Khác</v>
      </c>
      <c r="BB106" s="113" t="str">
        <f t="shared" si="125"/>
        <v>Khác</v>
      </c>
      <c r="BC106" s="113" t="str">
        <f t="shared" si="126"/>
        <v>Khác</v>
      </c>
      <c r="BD106" s="113" t="str">
        <f t="shared" si="127"/>
        <v>Khác</v>
      </c>
      <c r="BE106" s="113" t="str">
        <f t="shared" si="128"/>
        <v>Khác</v>
      </c>
      <c r="BF106" s="113" t="str">
        <f t="shared" si="129"/>
        <v>Khác</v>
      </c>
      <c r="BG106" s="113" t="str">
        <f t="shared" si="130"/>
        <v>Khác</v>
      </c>
      <c r="BH106" s="113" t="str">
        <f t="shared" si="131"/>
        <v>Khác</v>
      </c>
      <c r="BI106" s="113" t="str">
        <f t="shared" si="132"/>
        <v>Khác</v>
      </c>
      <c r="BJ106" s="113" t="str">
        <f t="shared" si="133"/>
        <v>Khác</v>
      </c>
      <c r="BK106" s="113" t="str">
        <f t="shared" si="134"/>
        <v>Khác</v>
      </c>
      <c r="BL106" s="113" t="str">
        <f t="shared" si="135"/>
        <v>Khác</v>
      </c>
      <c r="BM106" s="113" t="str">
        <f t="shared" si="136"/>
        <v>Khác</v>
      </c>
      <c r="BN106" s="113" t="str">
        <f t="shared" si="137"/>
        <v>Khác</v>
      </c>
      <c r="BO106" s="113" t="str">
        <f t="shared" si="138"/>
        <v>Khác</v>
      </c>
    </row>
    <row r="107" spans="1:67" s="12" customFormat="1" x14ac:dyDescent="0.25">
      <c r="A107" s="122"/>
      <c r="B107" s="122"/>
      <c r="C107" s="121"/>
      <c r="D107" s="124"/>
      <c r="E107" s="125"/>
      <c r="F107" s="15" t="str">
        <f t="shared" si="109"/>
        <v>-</v>
      </c>
      <c r="G107" s="12" t="e">
        <f>VLOOKUP(VALUE(A107),Time!$A$3:$D$33,2,1)</f>
        <v>#N/A</v>
      </c>
      <c r="H107" s="12" t="str">
        <f t="shared" si="112"/>
        <v/>
      </c>
      <c r="I107" s="137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3"/>
        <v>Khác</v>
      </c>
      <c r="S107" s="113" t="str">
        <f t="shared" si="114"/>
        <v>Khác</v>
      </c>
      <c r="T107" s="113" t="str">
        <f t="shared" si="115"/>
        <v>Khác</v>
      </c>
      <c r="U107" s="113" t="str">
        <f t="shared" si="116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3"/>
        <v>Khác</v>
      </c>
      <c r="Y107" s="113" t="str">
        <f t="shared" si="144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Khác</v>
      </c>
      <c r="AE107" s="113" t="str">
        <f t="shared" si="181"/>
        <v>Khác</v>
      </c>
      <c r="AF107" s="113" t="str">
        <f t="shared" si="181"/>
        <v>Khác</v>
      </c>
      <c r="AG107" s="113" t="str">
        <f t="shared" si="181"/>
        <v>Khác</v>
      </c>
      <c r="AH107" s="113" t="str">
        <f t="shared" si="181"/>
        <v>Khác</v>
      </c>
      <c r="AI107" s="113" t="str">
        <f t="shared" si="181"/>
        <v>Khác</v>
      </c>
      <c r="AJ107" s="113" t="str">
        <f t="shared" si="181"/>
        <v>Khác</v>
      </c>
      <c r="AK107" s="113" t="str">
        <f t="shared" si="181"/>
        <v>Khác</v>
      </c>
      <c r="AL107" s="113" t="str">
        <f t="shared" si="181"/>
        <v>Khác</v>
      </c>
      <c r="AM107" s="113" t="str">
        <f t="shared" si="181"/>
        <v>Khác</v>
      </c>
      <c r="AN107" s="113" t="str">
        <f t="shared" si="181"/>
        <v>Khác</v>
      </c>
      <c r="AO107" s="113" t="str">
        <f t="shared" si="181"/>
        <v>Khác</v>
      </c>
      <c r="AP107" s="113" t="str">
        <f t="shared" si="181"/>
        <v>Khác</v>
      </c>
      <c r="AQ107" s="113" t="str">
        <f t="shared" si="181"/>
        <v>Khác</v>
      </c>
      <c r="AR107" s="113" t="str">
        <f t="shared" si="181"/>
        <v>Khác</v>
      </c>
      <c r="AS107" s="113" t="str">
        <f t="shared" si="181"/>
        <v>Khác</v>
      </c>
      <c r="AT107" s="113" t="str">
        <f t="shared" si="118"/>
        <v>Khác</v>
      </c>
      <c r="AU107" s="113" t="str">
        <f t="shared" si="119"/>
        <v>Khác</v>
      </c>
      <c r="AV107" s="113" t="str">
        <f t="shared" si="120"/>
        <v>Khác</v>
      </c>
      <c r="AW107" s="113" t="str">
        <f t="shared" si="121"/>
        <v>Khác</v>
      </c>
      <c r="AX107" s="113" t="str">
        <f t="shared" si="122"/>
        <v>Khác</v>
      </c>
      <c r="AY107" s="113" t="str">
        <f t="shared" si="122"/>
        <v>Khác</v>
      </c>
      <c r="AZ107" s="113" t="str">
        <f t="shared" si="123"/>
        <v>Khác</v>
      </c>
      <c r="BA107" s="113" t="str">
        <f t="shared" si="124"/>
        <v>Khác</v>
      </c>
      <c r="BB107" s="113" t="str">
        <f t="shared" si="125"/>
        <v>Khác</v>
      </c>
      <c r="BC107" s="113" t="str">
        <f t="shared" si="126"/>
        <v>Khác</v>
      </c>
      <c r="BD107" s="113" t="str">
        <f t="shared" si="127"/>
        <v>Khác</v>
      </c>
      <c r="BE107" s="113" t="str">
        <f t="shared" si="128"/>
        <v>Khác</v>
      </c>
      <c r="BF107" s="113" t="str">
        <f t="shared" si="129"/>
        <v>Khác</v>
      </c>
      <c r="BG107" s="113" t="str">
        <f t="shared" si="130"/>
        <v>Khác</v>
      </c>
      <c r="BH107" s="113" t="str">
        <f t="shared" si="131"/>
        <v>Khác</v>
      </c>
      <c r="BI107" s="113" t="str">
        <f t="shared" si="132"/>
        <v>Khác</v>
      </c>
      <c r="BJ107" s="113" t="str">
        <f t="shared" si="133"/>
        <v>Khác</v>
      </c>
      <c r="BK107" s="113" t="str">
        <f t="shared" si="134"/>
        <v>Khác</v>
      </c>
      <c r="BL107" s="113" t="str">
        <f t="shared" si="135"/>
        <v>Khác</v>
      </c>
      <c r="BM107" s="113" t="str">
        <f t="shared" si="136"/>
        <v>Khác</v>
      </c>
      <c r="BN107" s="113" t="str">
        <f t="shared" si="137"/>
        <v>Khác</v>
      </c>
      <c r="BO107" s="113" t="str">
        <f t="shared" si="138"/>
        <v>Khác</v>
      </c>
    </row>
    <row r="108" spans="1:67" s="12" customFormat="1" x14ac:dyDescent="0.25">
      <c r="A108" s="121"/>
      <c r="B108" s="121"/>
      <c r="C108" s="121"/>
      <c r="D108" s="124"/>
      <c r="E108" s="125"/>
      <c r="F108" s="15" t="str">
        <f t="shared" si="109"/>
        <v>-</v>
      </c>
      <c r="G108" s="12" t="e">
        <f>VLOOKUP(VALUE(A108),Time!$A$3:$D$33,2,1)</f>
        <v>#N/A</v>
      </c>
      <c r="H108" s="12" t="str">
        <f t="shared" si="112"/>
        <v/>
      </c>
      <c r="I108" s="137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3"/>
        <v>Khác</v>
      </c>
      <c r="S108" s="113" t="str">
        <f t="shared" si="114"/>
        <v>Khác</v>
      </c>
      <c r="T108" s="113" t="str">
        <f t="shared" si="115"/>
        <v>Khác</v>
      </c>
      <c r="U108" s="113" t="str">
        <f t="shared" si="116"/>
        <v>Khác</v>
      </c>
      <c r="V108" s="113" t="str">
        <f t="shared" si="165"/>
        <v>Khác</v>
      </c>
      <c r="W108" s="113" t="str">
        <f t="shared" ref="W108:AS108" si="182">IF(V108="Khác",IF(ISNUMBER(SEARCH(W$7,$D108)),W$6,"Khác"),V108)</f>
        <v>Khác</v>
      </c>
      <c r="X108" s="113" t="str">
        <f t="shared" si="143"/>
        <v>Khác</v>
      </c>
      <c r="Y108" s="113" t="str">
        <f t="shared" si="144"/>
        <v>Khác</v>
      </c>
      <c r="Z108" s="113" t="str">
        <f t="shared" si="182"/>
        <v>Khác</v>
      </c>
      <c r="AA108" s="113" t="str">
        <f t="shared" si="182"/>
        <v>Khác</v>
      </c>
      <c r="AB108" s="113" t="str">
        <f t="shared" si="182"/>
        <v>Khác</v>
      </c>
      <c r="AC108" s="113" t="str">
        <f t="shared" si="182"/>
        <v>Khác</v>
      </c>
      <c r="AD108" s="113" t="str">
        <f t="shared" si="182"/>
        <v>Khác</v>
      </c>
      <c r="AE108" s="113" t="str">
        <f t="shared" si="182"/>
        <v>Khác</v>
      </c>
      <c r="AF108" s="113" t="str">
        <f t="shared" si="182"/>
        <v>Khác</v>
      </c>
      <c r="AG108" s="113" t="str">
        <f t="shared" si="182"/>
        <v>Khác</v>
      </c>
      <c r="AH108" s="113" t="str">
        <f t="shared" si="182"/>
        <v>Khác</v>
      </c>
      <c r="AI108" s="113" t="str">
        <f t="shared" si="182"/>
        <v>Khác</v>
      </c>
      <c r="AJ108" s="113" t="str">
        <f t="shared" si="182"/>
        <v>Khác</v>
      </c>
      <c r="AK108" s="113" t="str">
        <f t="shared" si="182"/>
        <v>Khác</v>
      </c>
      <c r="AL108" s="113" t="str">
        <f t="shared" si="182"/>
        <v>Khác</v>
      </c>
      <c r="AM108" s="113" t="str">
        <f t="shared" si="182"/>
        <v>Khác</v>
      </c>
      <c r="AN108" s="113" t="str">
        <f t="shared" si="182"/>
        <v>Khác</v>
      </c>
      <c r="AO108" s="113" t="str">
        <f t="shared" si="182"/>
        <v>Khác</v>
      </c>
      <c r="AP108" s="113" t="str">
        <f t="shared" si="182"/>
        <v>Khác</v>
      </c>
      <c r="AQ108" s="113" t="str">
        <f t="shared" si="182"/>
        <v>Khác</v>
      </c>
      <c r="AR108" s="113" t="str">
        <f t="shared" si="182"/>
        <v>Khác</v>
      </c>
      <c r="AS108" s="113" t="str">
        <f t="shared" si="182"/>
        <v>Khác</v>
      </c>
      <c r="AT108" s="113" t="str">
        <f t="shared" si="118"/>
        <v>Khác</v>
      </c>
      <c r="AU108" s="113" t="str">
        <f t="shared" si="119"/>
        <v>Khác</v>
      </c>
      <c r="AV108" s="113" t="str">
        <f t="shared" si="120"/>
        <v>Khác</v>
      </c>
      <c r="AW108" s="113" t="str">
        <f t="shared" si="121"/>
        <v>Khác</v>
      </c>
      <c r="AX108" s="113" t="str">
        <f t="shared" si="122"/>
        <v>Khác</v>
      </c>
      <c r="AY108" s="113" t="str">
        <f t="shared" si="122"/>
        <v>Khác</v>
      </c>
      <c r="AZ108" s="113" t="str">
        <f t="shared" si="123"/>
        <v>Khác</v>
      </c>
      <c r="BA108" s="113" t="str">
        <f t="shared" si="124"/>
        <v>Khác</v>
      </c>
      <c r="BB108" s="113" t="str">
        <f t="shared" si="125"/>
        <v>Khác</v>
      </c>
      <c r="BC108" s="113" t="str">
        <f t="shared" si="126"/>
        <v>Khác</v>
      </c>
      <c r="BD108" s="113" t="str">
        <f t="shared" si="127"/>
        <v>Khác</v>
      </c>
      <c r="BE108" s="113" t="str">
        <f t="shared" si="128"/>
        <v>Khác</v>
      </c>
      <c r="BF108" s="113" t="str">
        <f t="shared" si="129"/>
        <v>Khác</v>
      </c>
      <c r="BG108" s="113" t="str">
        <f t="shared" si="130"/>
        <v>Khác</v>
      </c>
      <c r="BH108" s="113" t="str">
        <f t="shared" si="131"/>
        <v>Khác</v>
      </c>
      <c r="BI108" s="113" t="str">
        <f t="shared" si="132"/>
        <v>Khác</v>
      </c>
      <c r="BJ108" s="113" t="str">
        <f t="shared" si="133"/>
        <v>Khác</v>
      </c>
      <c r="BK108" s="113" t="str">
        <f t="shared" si="134"/>
        <v>Khác</v>
      </c>
      <c r="BL108" s="113" t="str">
        <f t="shared" si="135"/>
        <v>Khác</v>
      </c>
      <c r="BM108" s="113" t="str">
        <f t="shared" si="136"/>
        <v>Khác</v>
      </c>
      <c r="BN108" s="113" t="str">
        <f t="shared" si="137"/>
        <v>Khác</v>
      </c>
      <c r="BO108" s="113" t="str">
        <f t="shared" si="138"/>
        <v>Khác</v>
      </c>
    </row>
    <row r="109" spans="1:67" s="12" customFormat="1" x14ac:dyDescent="0.25">
      <c r="A109" s="121"/>
      <c r="B109" s="121"/>
      <c r="C109" s="121"/>
      <c r="D109" s="124"/>
      <c r="E109" s="125"/>
      <c r="F109" s="15" t="str">
        <f t="shared" si="109"/>
        <v>-</v>
      </c>
      <c r="G109" s="12" t="e">
        <f>VLOOKUP(VALUE(A109),Time!$A$3:$D$33,2,1)</f>
        <v>#N/A</v>
      </c>
      <c r="H109" s="12" t="str">
        <f t="shared" si="112"/>
        <v/>
      </c>
      <c r="I109" s="137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3"/>
        <v>Khác</v>
      </c>
      <c r="S109" s="113" t="str">
        <f t="shared" si="114"/>
        <v>Khác</v>
      </c>
      <c r="T109" s="113" t="str">
        <f t="shared" si="115"/>
        <v>Khác</v>
      </c>
      <c r="U109" s="113" t="str">
        <f t="shared" si="116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3"/>
        <v>Khác</v>
      </c>
      <c r="Y109" s="113" t="str">
        <f t="shared" si="144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8"/>
        <v>Khác</v>
      </c>
      <c r="AU109" s="113" t="str">
        <f t="shared" si="119"/>
        <v>Khác</v>
      </c>
      <c r="AV109" s="113" t="str">
        <f t="shared" si="120"/>
        <v>Khác</v>
      </c>
      <c r="AW109" s="113" t="str">
        <f t="shared" si="121"/>
        <v>Khác</v>
      </c>
      <c r="AX109" s="113" t="str">
        <f t="shared" si="122"/>
        <v>Khác</v>
      </c>
      <c r="AY109" s="113" t="str">
        <f t="shared" si="122"/>
        <v>Khác</v>
      </c>
      <c r="AZ109" s="113" t="str">
        <f t="shared" si="123"/>
        <v>Khác</v>
      </c>
      <c r="BA109" s="113" t="str">
        <f t="shared" si="124"/>
        <v>Khác</v>
      </c>
      <c r="BB109" s="113" t="str">
        <f t="shared" si="125"/>
        <v>Khác</v>
      </c>
      <c r="BC109" s="113" t="str">
        <f t="shared" si="126"/>
        <v>Khác</v>
      </c>
      <c r="BD109" s="113" t="str">
        <f t="shared" si="127"/>
        <v>Khác</v>
      </c>
      <c r="BE109" s="113" t="str">
        <f t="shared" si="128"/>
        <v>Khác</v>
      </c>
      <c r="BF109" s="113" t="str">
        <f t="shared" si="129"/>
        <v>Khác</v>
      </c>
      <c r="BG109" s="113" t="str">
        <f t="shared" si="130"/>
        <v>Khác</v>
      </c>
      <c r="BH109" s="113" t="str">
        <f t="shared" si="131"/>
        <v>Khác</v>
      </c>
      <c r="BI109" s="113" t="str">
        <f t="shared" si="132"/>
        <v>Khác</v>
      </c>
      <c r="BJ109" s="113" t="str">
        <f t="shared" si="133"/>
        <v>Khác</v>
      </c>
      <c r="BK109" s="113" t="str">
        <f t="shared" si="134"/>
        <v>Khác</v>
      </c>
      <c r="BL109" s="113" t="str">
        <f t="shared" si="135"/>
        <v>Khác</v>
      </c>
      <c r="BM109" s="113" t="str">
        <f t="shared" si="136"/>
        <v>Khác</v>
      </c>
      <c r="BN109" s="113" t="str">
        <f t="shared" si="137"/>
        <v>Khác</v>
      </c>
      <c r="BO109" s="113" t="str">
        <f t="shared" si="138"/>
        <v>Khác</v>
      </c>
    </row>
    <row r="110" spans="1:67" s="12" customFormat="1" x14ac:dyDescent="0.25">
      <c r="A110" s="121"/>
      <c r="B110" s="121"/>
      <c r="C110" s="121"/>
      <c r="D110" s="124"/>
      <c r="E110" s="125"/>
      <c r="F110" s="15" t="str">
        <f t="shared" si="109"/>
        <v>-</v>
      </c>
      <c r="G110" s="12" t="e">
        <f>VLOOKUP(VALUE(A110),Time!$A$3:$D$33,2,1)</f>
        <v>#N/A</v>
      </c>
      <c r="H110" s="12" t="str">
        <f t="shared" si="112"/>
        <v/>
      </c>
      <c r="I110" s="137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3"/>
        <v>Khác</v>
      </c>
      <c r="S110" s="113" t="str">
        <f t="shared" si="114"/>
        <v>Khác</v>
      </c>
      <c r="T110" s="113" t="str">
        <f t="shared" si="115"/>
        <v>Khác</v>
      </c>
      <c r="U110" s="113" t="str">
        <f t="shared" si="116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3"/>
        <v>Khác</v>
      </c>
      <c r="Y110" s="113" t="str">
        <f t="shared" si="144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8"/>
        <v>Khác</v>
      </c>
      <c r="AU110" s="113" t="str">
        <f t="shared" si="119"/>
        <v>Khác</v>
      </c>
      <c r="AV110" s="113" t="str">
        <f t="shared" si="120"/>
        <v>Khác</v>
      </c>
      <c r="AW110" s="113" t="str">
        <f t="shared" si="121"/>
        <v>Khác</v>
      </c>
      <c r="AX110" s="113" t="str">
        <f t="shared" si="122"/>
        <v>Khác</v>
      </c>
      <c r="AY110" s="113" t="str">
        <f t="shared" si="122"/>
        <v>Khác</v>
      </c>
      <c r="AZ110" s="113" t="str">
        <f t="shared" si="123"/>
        <v>Khác</v>
      </c>
      <c r="BA110" s="113" t="str">
        <f t="shared" si="124"/>
        <v>Khác</v>
      </c>
      <c r="BB110" s="113" t="str">
        <f t="shared" si="125"/>
        <v>Khác</v>
      </c>
      <c r="BC110" s="113" t="str">
        <f t="shared" si="126"/>
        <v>Khác</v>
      </c>
      <c r="BD110" s="113" t="str">
        <f t="shared" si="127"/>
        <v>Khác</v>
      </c>
      <c r="BE110" s="113" t="str">
        <f t="shared" si="128"/>
        <v>Khác</v>
      </c>
      <c r="BF110" s="113" t="str">
        <f t="shared" si="129"/>
        <v>Khác</v>
      </c>
      <c r="BG110" s="113" t="str">
        <f t="shared" si="130"/>
        <v>Khác</v>
      </c>
      <c r="BH110" s="113" t="str">
        <f t="shared" si="131"/>
        <v>Khác</v>
      </c>
      <c r="BI110" s="113" t="str">
        <f t="shared" si="132"/>
        <v>Khác</v>
      </c>
      <c r="BJ110" s="113" t="str">
        <f t="shared" si="133"/>
        <v>Khác</v>
      </c>
      <c r="BK110" s="113" t="str">
        <f t="shared" si="134"/>
        <v>Khác</v>
      </c>
      <c r="BL110" s="113" t="str">
        <f t="shared" si="135"/>
        <v>Khác</v>
      </c>
      <c r="BM110" s="113" t="str">
        <f t="shared" si="136"/>
        <v>Khác</v>
      </c>
      <c r="BN110" s="113" t="str">
        <f t="shared" si="137"/>
        <v>Khác</v>
      </c>
      <c r="BO110" s="113" t="str">
        <f t="shared" si="138"/>
        <v>Khác</v>
      </c>
    </row>
    <row r="111" spans="1:67" s="12" customFormat="1" x14ac:dyDescent="0.25">
      <c r="A111" s="121"/>
      <c r="B111" s="121"/>
      <c r="C111" s="121"/>
      <c r="D111" s="124"/>
      <c r="E111" s="125"/>
      <c r="F111" s="15" t="str">
        <f t="shared" si="109"/>
        <v>-</v>
      </c>
      <c r="G111" s="12" t="e">
        <f>VLOOKUP(VALUE(A111),Time!$A$3:$D$33,2,1)</f>
        <v>#N/A</v>
      </c>
      <c r="H111" s="12" t="str">
        <f t="shared" si="112"/>
        <v/>
      </c>
      <c r="I111" s="137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3"/>
        <v>Khác</v>
      </c>
      <c r="S111" s="113" t="str">
        <f t="shared" si="114"/>
        <v>Khác</v>
      </c>
      <c r="T111" s="113" t="str">
        <f t="shared" si="115"/>
        <v>Khác</v>
      </c>
      <c r="U111" s="113" t="str">
        <f t="shared" si="116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3"/>
        <v>Khác</v>
      </c>
      <c r="Y111" s="113" t="str">
        <f t="shared" si="144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8"/>
        <v>Khác</v>
      </c>
      <c r="AU111" s="113" t="str">
        <f t="shared" si="119"/>
        <v>Khác</v>
      </c>
      <c r="AV111" s="113" t="str">
        <f t="shared" si="120"/>
        <v>Khác</v>
      </c>
      <c r="AW111" s="113" t="str">
        <f t="shared" si="121"/>
        <v>Khác</v>
      </c>
      <c r="AX111" s="113" t="str">
        <f t="shared" si="122"/>
        <v>Khác</v>
      </c>
      <c r="AY111" s="113" t="str">
        <f t="shared" si="122"/>
        <v>Khác</v>
      </c>
      <c r="AZ111" s="113" t="str">
        <f t="shared" si="123"/>
        <v>Khác</v>
      </c>
      <c r="BA111" s="113" t="str">
        <f t="shared" si="124"/>
        <v>Khác</v>
      </c>
      <c r="BB111" s="113" t="str">
        <f t="shared" si="125"/>
        <v>Khác</v>
      </c>
      <c r="BC111" s="113" t="str">
        <f t="shared" si="126"/>
        <v>Khác</v>
      </c>
      <c r="BD111" s="113" t="str">
        <f t="shared" si="127"/>
        <v>Khác</v>
      </c>
      <c r="BE111" s="113" t="str">
        <f t="shared" si="128"/>
        <v>Khác</v>
      </c>
      <c r="BF111" s="113" t="str">
        <f t="shared" si="129"/>
        <v>Khác</v>
      </c>
      <c r="BG111" s="113" t="str">
        <f t="shared" si="130"/>
        <v>Khác</v>
      </c>
      <c r="BH111" s="113" t="str">
        <f t="shared" si="131"/>
        <v>Khác</v>
      </c>
      <c r="BI111" s="113" t="str">
        <f t="shared" si="132"/>
        <v>Khác</v>
      </c>
      <c r="BJ111" s="113" t="str">
        <f t="shared" si="133"/>
        <v>Khác</v>
      </c>
      <c r="BK111" s="113" t="str">
        <f t="shared" si="134"/>
        <v>Khác</v>
      </c>
      <c r="BL111" s="113" t="str">
        <f t="shared" si="135"/>
        <v>Khác</v>
      </c>
      <c r="BM111" s="113" t="str">
        <f t="shared" si="136"/>
        <v>Khác</v>
      </c>
      <c r="BN111" s="113" t="str">
        <f t="shared" si="137"/>
        <v>Khác</v>
      </c>
      <c r="BO111" s="113" t="str">
        <f t="shared" si="138"/>
        <v>Khác</v>
      </c>
    </row>
    <row r="112" spans="1:67" s="12" customFormat="1" x14ac:dyDescent="0.25">
      <c r="A112" s="121"/>
      <c r="B112" s="121"/>
      <c r="C112" s="121"/>
      <c r="D112" s="124"/>
      <c r="E112" s="125"/>
      <c r="F112" s="15" t="str">
        <f t="shared" si="109"/>
        <v>-</v>
      </c>
      <c r="G112" s="12" t="e">
        <f>VLOOKUP(VALUE(A112),Time!$A$3:$D$33,2,1)</f>
        <v>#N/A</v>
      </c>
      <c r="H112" s="12" t="str">
        <f t="shared" si="112"/>
        <v/>
      </c>
      <c r="I112" s="137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3"/>
        <v>Khác</v>
      </c>
      <c r="S112" s="113" t="str">
        <f t="shared" si="114"/>
        <v>Khác</v>
      </c>
      <c r="T112" s="113" t="str">
        <f t="shared" si="115"/>
        <v>Khác</v>
      </c>
      <c r="U112" s="113" t="str">
        <f t="shared" si="116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3"/>
        <v>Khác</v>
      </c>
      <c r="Y112" s="113" t="str">
        <f t="shared" si="144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8"/>
        <v>Khác</v>
      </c>
      <c r="AU112" s="113" t="str">
        <f t="shared" si="119"/>
        <v>Khác</v>
      </c>
      <c r="AV112" s="113" t="str">
        <f t="shared" si="120"/>
        <v>Khác</v>
      </c>
      <c r="AW112" s="113" t="str">
        <f t="shared" si="121"/>
        <v>Khác</v>
      </c>
      <c r="AX112" s="113" t="str">
        <f t="shared" si="122"/>
        <v>Khác</v>
      </c>
      <c r="AY112" s="113" t="str">
        <f t="shared" si="122"/>
        <v>Khác</v>
      </c>
      <c r="AZ112" s="113" t="str">
        <f t="shared" si="123"/>
        <v>Khác</v>
      </c>
      <c r="BA112" s="113" t="str">
        <f t="shared" si="124"/>
        <v>Khác</v>
      </c>
      <c r="BB112" s="113" t="str">
        <f t="shared" si="125"/>
        <v>Khác</v>
      </c>
      <c r="BC112" s="113" t="str">
        <f t="shared" si="126"/>
        <v>Khác</v>
      </c>
      <c r="BD112" s="113" t="str">
        <f t="shared" si="127"/>
        <v>Khác</v>
      </c>
      <c r="BE112" s="113" t="str">
        <f t="shared" si="128"/>
        <v>Khác</v>
      </c>
      <c r="BF112" s="113" t="str">
        <f t="shared" si="129"/>
        <v>Khác</v>
      </c>
      <c r="BG112" s="113" t="str">
        <f t="shared" si="130"/>
        <v>Khác</v>
      </c>
      <c r="BH112" s="113" t="str">
        <f t="shared" si="131"/>
        <v>Khác</v>
      </c>
      <c r="BI112" s="113" t="str">
        <f t="shared" si="132"/>
        <v>Khác</v>
      </c>
      <c r="BJ112" s="113" t="str">
        <f t="shared" si="133"/>
        <v>Khác</v>
      </c>
      <c r="BK112" s="113" t="str">
        <f t="shared" si="134"/>
        <v>Khác</v>
      </c>
      <c r="BL112" s="113" t="str">
        <f t="shared" si="135"/>
        <v>Khác</v>
      </c>
      <c r="BM112" s="113" t="str">
        <f t="shared" si="136"/>
        <v>Khác</v>
      </c>
      <c r="BN112" s="113" t="str">
        <f t="shared" si="137"/>
        <v>Khác</v>
      </c>
      <c r="BO112" s="113" t="str">
        <f t="shared" si="138"/>
        <v>Khác</v>
      </c>
    </row>
    <row r="113" spans="1:67" s="12" customFormat="1" x14ac:dyDescent="0.25">
      <c r="A113" s="121"/>
      <c r="B113" s="121"/>
      <c r="C113" s="121"/>
      <c r="D113" s="124"/>
      <c r="E113" s="125"/>
      <c r="F113" s="15" t="str">
        <f t="shared" si="109"/>
        <v>-</v>
      </c>
      <c r="G113" s="12" t="e">
        <f>VLOOKUP(VALUE(A113),Time!$A$3:$D$33,2,1)</f>
        <v>#N/A</v>
      </c>
      <c r="H113" s="12" t="str">
        <f t="shared" si="112"/>
        <v/>
      </c>
      <c r="I113" s="137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3"/>
        <v>Khác</v>
      </c>
      <c r="S113" s="113" t="str">
        <f t="shared" si="114"/>
        <v>Khác</v>
      </c>
      <c r="T113" s="113" t="str">
        <f t="shared" si="115"/>
        <v>Khác</v>
      </c>
      <c r="U113" s="113" t="str">
        <f t="shared" si="116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3"/>
        <v>Khác</v>
      </c>
      <c r="Y113" s="113" t="str">
        <f t="shared" si="144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8"/>
        <v>Khác</v>
      </c>
      <c r="AU113" s="113" t="str">
        <f t="shared" si="119"/>
        <v>Khác</v>
      </c>
      <c r="AV113" s="113" t="str">
        <f t="shared" si="120"/>
        <v>Khác</v>
      </c>
      <c r="AW113" s="113" t="str">
        <f t="shared" si="121"/>
        <v>Khác</v>
      </c>
      <c r="AX113" s="113" t="str">
        <f t="shared" si="122"/>
        <v>Khác</v>
      </c>
      <c r="AY113" s="113" t="str">
        <f t="shared" si="122"/>
        <v>Khác</v>
      </c>
      <c r="AZ113" s="113" t="str">
        <f t="shared" si="123"/>
        <v>Khác</v>
      </c>
      <c r="BA113" s="113" t="str">
        <f t="shared" si="124"/>
        <v>Khác</v>
      </c>
      <c r="BB113" s="113" t="str">
        <f t="shared" si="125"/>
        <v>Khác</v>
      </c>
      <c r="BC113" s="113" t="str">
        <f t="shared" si="126"/>
        <v>Khác</v>
      </c>
      <c r="BD113" s="113" t="str">
        <f t="shared" si="127"/>
        <v>Khác</v>
      </c>
      <c r="BE113" s="113" t="str">
        <f t="shared" si="128"/>
        <v>Khác</v>
      </c>
      <c r="BF113" s="113" t="str">
        <f t="shared" si="129"/>
        <v>Khác</v>
      </c>
      <c r="BG113" s="113" t="str">
        <f t="shared" si="130"/>
        <v>Khác</v>
      </c>
      <c r="BH113" s="113" t="str">
        <f t="shared" si="131"/>
        <v>Khác</v>
      </c>
      <c r="BI113" s="113" t="str">
        <f t="shared" si="132"/>
        <v>Khác</v>
      </c>
      <c r="BJ113" s="113" t="str">
        <f t="shared" si="133"/>
        <v>Khác</v>
      </c>
      <c r="BK113" s="113" t="str">
        <f t="shared" si="134"/>
        <v>Khác</v>
      </c>
      <c r="BL113" s="113" t="str">
        <f t="shared" si="135"/>
        <v>Khác</v>
      </c>
      <c r="BM113" s="113" t="str">
        <f t="shared" si="136"/>
        <v>Khác</v>
      </c>
      <c r="BN113" s="113" t="str">
        <f t="shared" si="137"/>
        <v>Khác</v>
      </c>
      <c r="BO113" s="113" t="str">
        <f t="shared" si="138"/>
        <v>Khác</v>
      </c>
    </row>
    <row r="114" spans="1:67" s="12" customFormat="1" x14ac:dyDescent="0.25">
      <c r="A114" s="121"/>
      <c r="B114" s="121"/>
      <c r="C114" s="121"/>
      <c r="D114" s="123"/>
      <c r="E114" s="125"/>
      <c r="F114" s="15" t="str">
        <f t="shared" si="109"/>
        <v>-</v>
      </c>
      <c r="G114" s="12" t="e">
        <f>VLOOKUP(VALUE(A114),Time!$A$3:$D$33,2,1)</f>
        <v>#N/A</v>
      </c>
      <c r="H114" s="12" t="str">
        <f t="shared" si="112"/>
        <v/>
      </c>
      <c r="I114" s="137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3"/>
        <v>Khác</v>
      </c>
      <c r="S114" s="113" t="str">
        <f t="shared" si="114"/>
        <v>Khác</v>
      </c>
      <c r="T114" s="113" t="str">
        <f t="shared" si="115"/>
        <v>Khác</v>
      </c>
      <c r="U114" s="113" t="str">
        <f t="shared" si="116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3"/>
        <v>Khác</v>
      </c>
      <c r="Y114" s="113" t="str">
        <f t="shared" si="144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8"/>
        <v>Khác</v>
      </c>
      <c r="AU114" s="113" t="str">
        <f t="shared" si="119"/>
        <v>Khác</v>
      </c>
      <c r="AV114" s="113" t="str">
        <f t="shared" si="120"/>
        <v>Khác</v>
      </c>
      <c r="AW114" s="113" t="str">
        <f t="shared" si="121"/>
        <v>Khác</v>
      </c>
      <c r="AX114" s="113" t="str">
        <f t="shared" si="122"/>
        <v>Khác</v>
      </c>
      <c r="AY114" s="113" t="str">
        <f t="shared" si="122"/>
        <v>Khác</v>
      </c>
      <c r="AZ114" s="113" t="str">
        <f t="shared" si="123"/>
        <v>Khác</v>
      </c>
      <c r="BA114" s="113" t="str">
        <f t="shared" si="124"/>
        <v>Khác</v>
      </c>
      <c r="BB114" s="113" t="str">
        <f t="shared" si="125"/>
        <v>Khác</v>
      </c>
      <c r="BC114" s="113" t="str">
        <f t="shared" si="126"/>
        <v>Khác</v>
      </c>
      <c r="BD114" s="113" t="str">
        <f t="shared" si="127"/>
        <v>Khác</v>
      </c>
      <c r="BE114" s="113" t="str">
        <f t="shared" si="128"/>
        <v>Khác</v>
      </c>
      <c r="BF114" s="113" t="str">
        <f t="shared" si="129"/>
        <v>Khác</v>
      </c>
      <c r="BG114" s="113" t="str">
        <f t="shared" si="130"/>
        <v>Khác</v>
      </c>
      <c r="BH114" s="113" t="str">
        <f t="shared" si="131"/>
        <v>Khác</v>
      </c>
      <c r="BI114" s="113" t="str">
        <f t="shared" si="132"/>
        <v>Khác</v>
      </c>
      <c r="BJ114" s="113" t="str">
        <f t="shared" si="133"/>
        <v>Khác</v>
      </c>
      <c r="BK114" s="113" t="str">
        <f t="shared" si="134"/>
        <v>Khác</v>
      </c>
      <c r="BL114" s="113" t="str">
        <f t="shared" si="135"/>
        <v>Khác</v>
      </c>
      <c r="BM114" s="113" t="str">
        <f t="shared" si="136"/>
        <v>Khác</v>
      </c>
      <c r="BN114" s="113" t="str">
        <f t="shared" si="137"/>
        <v>Khác</v>
      </c>
      <c r="BO114" s="113" t="str">
        <f t="shared" si="138"/>
        <v>Khác</v>
      </c>
    </row>
    <row r="115" spans="1:67" s="12" customFormat="1" x14ac:dyDescent="0.25">
      <c r="A115" s="121"/>
      <c r="B115" s="121"/>
      <c r="C115" s="121"/>
      <c r="D115" s="124"/>
      <c r="E115" s="125"/>
      <c r="F115" s="15" t="str">
        <f t="shared" si="109"/>
        <v>-</v>
      </c>
      <c r="G115" s="12" t="e">
        <f>VLOOKUP(VALUE(A115),Time!$A$3:$D$33,2,1)</f>
        <v>#N/A</v>
      </c>
      <c r="H115" s="12" t="str">
        <f t="shared" si="112"/>
        <v/>
      </c>
      <c r="I115" s="137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3"/>
        <v>Khác</v>
      </c>
      <c r="S115" s="113" t="str">
        <f t="shared" si="114"/>
        <v>Khác</v>
      </c>
      <c r="T115" s="113" t="str">
        <f t="shared" si="115"/>
        <v>Khác</v>
      </c>
      <c r="U115" s="113" t="str">
        <f t="shared" si="116"/>
        <v>Khác</v>
      </c>
      <c r="V115" s="113" t="str">
        <f t="shared" si="165"/>
        <v>Khác</v>
      </c>
      <c r="W115" s="113" t="str">
        <f t="shared" ref="W115:AS115" si="189">IF(V115="Khác",IF(ISNUMBER(SEARCH(W$7,$D115)),W$6,"Khác"),V115)</f>
        <v>Khác</v>
      </c>
      <c r="X115" s="113" t="str">
        <f t="shared" si="143"/>
        <v>Khác</v>
      </c>
      <c r="Y115" s="113" t="str">
        <f t="shared" si="144"/>
        <v>Khác</v>
      </c>
      <c r="Z115" s="113" t="str">
        <f t="shared" si="189"/>
        <v>Khác</v>
      </c>
      <c r="AA115" s="113" t="str">
        <f t="shared" si="189"/>
        <v>Khác</v>
      </c>
      <c r="AB115" s="113" t="str">
        <f t="shared" si="189"/>
        <v>Khác</v>
      </c>
      <c r="AC115" s="113" t="str">
        <f t="shared" si="189"/>
        <v>Khác</v>
      </c>
      <c r="AD115" s="113" t="str">
        <f t="shared" si="189"/>
        <v>Khác</v>
      </c>
      <c r="AE115" s="113" t="str">
        <f t="shared" si="189"/>
        <v>Khác</v>
      </c>
      <c r="AF115" s="113" t="str">
        <f t="shared" si="189"/>
        <v>Khác</v>
      </c>
      <c r="AG115" s="113" t="str">
        <f t="shared" si="189"/>
        <v>Khác</v>
      </c>
      <c r="AH115" s="113" t="str">
        <f t="shared" si="189"/>
        <v>Khác</v>
      </c>
      <c r="AI115" s="113" t="str">
        <f t="shared" si="189"/>
        <v>Khác</v>
      </c>
      <c r="AJ115" s="113" t="str">
        <f t="shared" si="189"/>
        <v>Khác</v>
      </c>
      <c r="AK115" s="113" t="str">
        <f t="shared" si="189"/>
        <v>Khác</v>
      </c>
      <c r="AL115" s="113" t="str">
        <f t="shared" si="189"/>
        <v>Khác</v>
      </c>
      <c r="AM115" s="113" t="str">
        <f t="shared" si="189"/>
        <v>Khác</v>
      </c>
      <c r="AN115" s="113" t="str">
        <f t="shared" si="189"/>
        <v>Khác</v>
      </c>
      <c r="AO115" s="113" t="str">
        <f t="shared" si="189"/>
        <v>Khác</v>
      </c>
      <c r="AP115" s="113" t="str">
        <f t="shared" si="189"/>
        <v>Khác</v>
      </c>
      <c r="AQ115" s="113" t="str">
        <f t="shared" si="189"/>
        <v>Khác</v>
      </c>
      <c r="AR115" s="113" t="str">
        <f t="shared" si="189"/>
        <v>Khác</v>
      </c>
      <c r="AS115" s="113" t="str">
        <f t="shared" si="189"/>
        <v>Khác</v>
      </c>
      <c r="AT115" s="113" t="str">
        <f t="shared" si="118"/>
        <v>Khác</v>
      </c>
      <c r="AU115" s="113" t="str">
        <f t="shared" si="119"/>
        <v>Khác</v>
      </c>
      <c r="AV115" s="113" t="str">
        <f t="shared" si="120"/>
        <v>Khác</v>
      </c>
      <c r="AW115" s="113" t="str">
        <f t="shared" si="121"/>
        <v>Khác</v>
      </c>
      <c r="AX115" s="113" t="str">
        <f t="shared" si="122"/>
        <v>Khác</v>
      </c>
      <c r="AY115" s="113" t="str">
        <f t="shared" si="122"/>
        <v>Khác</v>
      </c>
      <c r="AZ115" s="113" t="str">
        <f t="shared" si="123"/>
        <v>Khác</v>
      </c>
      <c r="BA115" s="113" t="str">
        <f t="shared" si="124"/>
        <v>Khác</v>
      </c>
      <c r="BB115" s="113" t="str">
        <f t="shared" si="125"/>
        <v>Khác</v>
      </c>
      <c r="BC115" s="113" t="str">
        <f t="shared" si="126"/>
        <v>Khác</v>
      </c>
      <c r="BD115" s="113" t="str">
        <f t="shared" si="127"/>
        <v>Khác</v>
      </c>
      <c r="BE115" s="113" t="str">
        <f t="shared" si="128"/>
        <v>Khác</v>
      </c>
      <c r="BF115" s="113" t="str">
        <f t="shared" si="129"/>
        <v>Khác</v>
      </c>
      <c r="BG115" s="113" t="str">
        <f t="shared" si="130"/>
        <v>Khác</v>
      </c>
      <c r="BH115" s="113" t="str">
        <f t="shared" si="131"/>
        <v>Khác</v>
      </c>
      <c r="BI115" s="113" t="str">
        <f t="shared" si="132"/>
        <v>Khác</v>
      </c>
      <c r="BJ115" s="113" t="str">
        <f t="shared" si="133"/>
        <v>Khác</v>
      </c>
      <c r="BK115" s="113" t="str">
        <f t="shared" si="134"/>
        <v>Khác</v>
      </c>
      <c r="BL115" s="113" t="str">
        <f t="shared" si="135"/>
        <v>Khác</v>
      </c>
      <c r="BM115" s="113" t="str">
        <f t="shared" si="136"/>
        <v>Khác</v>
      </c>
      <c r="BN115" s="113" t="str">
        <f t="shared" si="137"/>
        <v>Khác</v>
      </c>
      <c r="BO115" s="113" t="str">
        <f t="shared" si="138"/>
        <v>Khác</v>
      </c>
    </row>
    <row r="116" spans="1:67" s="12" customFormat="1" x14ac:dyDescent="0.25">
      <c r="A116" s="121"/>
      <c r="B116" s="121"/>
      <c r="C116" s="121"/>
      <c r="D116" s="124"/>
      <c r="E116" s="125"/>
      <c r="F116" s="15" t="str">
        <f t="shared" si="109"/>
        <v>-</v>
      </c>
      <c r="G116" s="12" t="e">
        <f>VLOOKUP(VALUE(A116),Time!$A$3:$D$33,2,1)</f>
        <v>#N/A</v>
      </c>
      <c r="H116" s="12" t="str">
        <f t="shared" si="112"/>
        <v/>
      </c>
      <c r="I116" s="137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3"/>
        <v>Khác</v>
      </c>
      <c r="S116" s="113" t="str">
        <f t="shared" si="114"/>
        <v>Khác</v>
      </c>
      <c r="T116" s="113" t="str">
        <f t="shared" si="115"/>
        <v>Khác</v>
      </c>
      <c r="U116" s="113" t="str">
        <f t="shared" si="116"/>
        <v>Khác</v>
      </c>
      <c r="V116" s="113" t="str">
        <f t="shared" si="165"/>
        <v>Khác</v>
      </c>
      <c r="W116" s="113" t="str">
        <f t="shared" ref="W116:AS116" si="190">IF(V116="Khác",IF(ISNUMBER(SEARCH(W$7,$D116)),W$6,"Khác"),V116)</f>
        <v>Khác</v>
      </c>
      <c r="X116" s="113" t="str">
        <f t="shared" si="143"/>
        <v>Khác</v>
      </c>
      <c r="Y116" s="113" t="str">
        <f t="shared" si="144"/>
        <v>Khác</v>
      </c>
      <c r="Z116" s="113" t="str">
        <f t="shared" si="190"/>
        <v>Khác</v>
      </c>
      <c r="AA116" s="113" t="str">
        <f t="shared" si="190"/>
        <v>Khác</v>
      </c>
      <c r="AB116" s="113" t="str">
        <f t="shared" si="190"/>
        <v>Khác</v>
      </c>
      <c r="AC116" s="113" t="str">
        <f t="shared" si="190"/>
        <v>Khác</v>
      </c>
      <c r="AD116" s="113" t="str">
        <f t="shared" si="190"/>
        <v>Khác</v>
      </c>
      <c r="AE116" s="113" t="str">
        <f t="shared" si="190"/>
        <v>Khác</v>
      </c>
      <c r="AF116" s="113" t="str">
        <f t="shared" si="190"/>
        <v>Khác</v>
      </c>
      <c r="AG116" s="113" t="str">
        <f t="shared" si="190"/>
        <v>Khác</v>
      </c>
      <c r="AH116" s="113" t="str">
        <f t="shared" si="190"/>
        <v>Khác</v>
      </c>
      <c r="AI116" s="113" t="str">
        <f t="shared" si="190"/>
        <v>Khác</v>
      </c>
      <c r="AJ116" s="113" t="str">
        <f t="shared" si="190"/>
        <v>Khác</v>
      </c>
      <c r="AK116" s="113" t="str">
        <f t="shared" si="190"/>
        <v>Khác</v>
      </c>
      <c r="AL116" s="113" t="str">
        <f t="shared" si="190"/>
        <v>Khác</v>
      </c>
      <c r="AM116" s="113" t="str">
        <f t="shared" si="190"/>
        <v>Khác</v>
      </c>
      <c r="AN116" s="113" t="str">
        <f t="shared" si="190"/>
        <v>Khác</v>
      </c>
      <c r="AO116" s="113" t="str">
        <f t="shared" si="190"/>
        <v>Khác</v>
      </c>
      <c r="AP116" s="113" t="str">
        <f t="shared" si="190"/>
        <v>Khác</v>
      </c>
      <c r="AQ116" s="113" t="str">
        <f t="shared" si="190"/>
        <v>Khác</v>
      </c>
      <c r="AR116" s="113" t="str">
        <f t="shared" si="190"/>
        <v>Khác</v>
      </c>
      <c r="AS116" s="113" t="str">
        <f t="shared" si="190"/>
        <v>Khác</v>
      </c>
      <c r="AT116" s="113" t="str">
        <f t="shared" si="118"/>
        <v>Khác</v>
      </c>
      <c r="AU116" s="113" t="str">
        <f t="shared" si="119"/>
        <v>Khác</v>
      </c>
      <c r="AV116" s="113" t="str">
        <f t="shared" si="120"/>
        <v>Khác</v>
      </c>
      <c r="AW116" s="113" t="str">
        <f t="shared" si="121"/>
        <v>Khác</v>
      </c>
      <c r="AX116" s="113" t="str">
        <f t="shared" si="122"/>
        <v>Khác</v>
      </c>
      <c r="AY116" s="113" t="str">
        <f t="shared" si="122"/>
        <v>Khác</v>
      </c>
      <c r="AZ116" s="113" t="str">
        <f t="shared" si="123"/>
        <v>Khác</v>
      </c>
      <c r="BA116" s="113" t="str">
        <f t="shared" si="124"/>
        <v>Khác</v>
      </c>
      <c r="BB116" s="113" t="str">
        <f t="shared" si="125"/>
        <v>Khác</v>
      </c>
      <c r="BC116" s="113" t="str">
        <f t="shared" si="126"/>
        <v>Khác</v>
      </c>
      <c r="BD116" s="113" t="str">
        <f t="shared" si="127"/>
        <v>Khác</v>
      </c>
      <c r="BE116" s="113" t="str">
        <f t="shared" si="128"/>
        <v>Khác</v>
      </c>
      <c r="BF116" s="113" t="str">
        <f t="shared" si="129"/>
        <v>Khác</v>
      </c>
      <c r="BG116" s="113" t="str">
        <f t="shared" si="130"/>
        <v>Khác</v>
      </c>
      <c r="BH116" s="113" t="str">
        <f t="shared" si="131"/>
        <v>Khác</v>
      </c>
      <c r="BI116" s="113" t="str">
        <f t="shared" si="132"/>
        <v>Khác</v>
      </c>
      <c r="BJ116" s="113" t="str">
        <f t="shared" si="133"/>
        <v>Khác</v>
      </c>
      <c r="BK116" s="113" t="str">
        <f t="shared" si="134"/>
        <v>Khác</v>
      </c>
      <c r="BL116" s="113" t="str">
        <f t="shared" si="135"/>
        <v>Khác</v>
      </c>
      <c r="BM116" s="113" t="str">
        <f t="shared" si="136"/>
        <v>Khác</v>
      </c>
      <c r="BN116" s="113" t="str">
        <f t="shared" si="137"/>
        <v>Khác</v>
      </c>
      <c r="BO116" s="113" t="str">
        <f t="shared" si="138"/>
        <v>Khác</v>
      </c>
    </row>
    <row r="117" spans="1:67" s="12" customFormat="1" x14ac:dyDescent="0.25">
      <c r="A117" s="121"/>
      <c r="B117" s="121"/>
      <c r="C117" s="121"/>
      <c r="D117" s="124"/>
      <c r="E117" s="125"/>
      <c r="F117" s="15" t="str">
        <f t="shared" si="109"/>
        <v>-</v>
      </c>
      <c r="G117" s="12" t="e">
        <f>VLOOKUP(VALUE(A117),Time!$A$3:$D$33,2,1)</f>
        <v>#N/A</v>
      </c>
      <c r="H117" s="12" t="str">
        <f t="shared" si="112"/>
        <v/>
      </c>
      <c r="I117" s="137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3"/>
        <v>Khác</v>
      </c>
      <c r="S117" s="113" t="str">
        <f t="shared" si="114"/>
        <v>Khác</v>
      </c>
      <c r="T117" s="113" t="str">
        <f t="shared" si="115"/>
        <v>Khác</v>
      </c>
      <c r="U117" s="113" t="str">
        <f t="shared" si="116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3"/>
        <v>Khác</v>
      </c>
      <c r="Y117" s="113" t="str">
        <f t="shared" si="144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Khác</v>
      </c>
      <c r="AD117" s="113" t="str">
        <f t="shared" si="191"/>
        <v>Khác</v>
      </c>
      <c r="AE117" s="113" t="str">
        <f t="shared" si="191"/>
        <v>Khác</v>
      </c>
      <c r="AF117" s="113" t="str">
        <f t="shared" si="191"/>
        <v>Khác</v>
      </c>
      <c r="AG117" s="113" t="str">
        <f t="shared" si="191"/>
        <v>Khác</v>
      </c>
      <c r="AH117" s="113" t="str">
        <f t="shared" si="191"/>
        <v>Khác</v>
      </c>
      <c r="AI117" s="113" t="str">
        <f t="shared" si="191"/>
        <v>Khác</v>
      </c>
      <c r="AJ117" s="113" t="str">
        <f t="shared" si="191"/>
        <v>Khác</v>
      </c>
      <c r="AK117" s="113" t="str">
        <f t="shared" si="191"/>
        <v>Khác</v>
      </c>
      <c r="AL117" s="113" t="str">
        <f t="shared" si="191"/>
        <v>Khác</v>
      </c>
      <c r="AM117" s="113" t="str">
        <f t="shared" si="191"/>
        <v>Khác</v>
      </c>
      <c r="AN117" s="113" t="str">
        <f t="shared" si="191"/>
        <v>Khác</v>
      </c>
      <c r="AO117" s="113" t="str">
        <f t="shared" si="191"/>
        <v>Khác</v>
      </c>
      <c r="AP117" s="113" t="str">
        <f t="shared" si="191"/>
        <v>Khác</v>
      </c>
      <c r="AQ117" s="113" t="str">
        <f t="shared" si="191"/>
        <v>Khác</v>
      </c>
      <c r="AR117" s="113" t="str">
        <f t="shared" si="191"/>
        <v>Khác</v>
      </c>
      <c r="AS117" s="113" t="str">
        <f t="shared" si="191"/>
        <v>Khác</v>
      </c>
      <c r="AT117" s="113" t="str">
        <f t="shared" si="118"/>
        <v>Khác</v>
      </c>
      <c r="AU117" s="113" t="str">
        <f t="shared" si="119"/>
        <v>Khác</v>
      </c>
      <c r="AV117" s="113" t="str">
        <f t="shared" si="120"/>
        <v>Khác</v>
      </c>
      <c r="AW117" s="113" t="str">
        <f t="shared" si="121"/>
        <v>Khác</v>
      </c>
      <c r="AX117" s="113" t="str">
        <f t="shared" si="122"/>
        <v>Khác</v>
      </c>
      <c r="AY117" s="113" t="str">
        <f t="shared" si="122"/>
        <v>Khác</v>
      </c>
      <c r="AZ117" s="113" t="str">
        <f t="shared" si="123"/>
        <v>Khác</v>
      </c>
      <c r="BA117" s="113" t="str">
        <f t="shared" si="124"/>
        <v>Khác</v>
      </c>
      <c r="BB117" s="113" t="str">
        <f t="shared" si="125"/>
        <v>Khác</v>
      </c>
      <c r="BC117" s="113" t="str">
        <f t="shared" si="126"/>
        <v>Khác</v>
      </c>
      <c r="BD117" s="113" t="str">
        <f t="shared" si="127"/>
        <v>Khác</v>
      </c>
      <c r="BE117" s="113" t="str">
        <f t="shared" si="128"/>
        <v>Khác</v>
      </c>
      <c r="BF117" s="113" t="str">
        <f t="shared" si="129"/>
        <v>Khác</v>
      </c>
      <c r="BG117" s="113" t="str">
        <f t="shared" si="130"/>
        <v>Khác</v>
      </c>
      <c r="BH117" s="113" t="str">
        <f t="shared" si="131"/>
        <v>Khác</v>
      </c>
      <c r="BI117" s="113" t="str">
        <f t="shared" si="132"/>
        <v>Khác</v>
      </c>
      <c r="BJ117" s="113" t="str">
        <f t="shared" si="133"/>
        <v>Khác</v>
      </c>
      <c r="BK117" s="113" t="str">
        <f t="shared" si="134"/>
        <v>Khác</v>
      </c>
      <c r="BL117" s="113" t="str">
        <f t="shared" si="135"/>
        <v>Khác</v>
      </c>
      <c r="BM117" s="113" t="str">
        <f t="shared" si="136"/>
        <v>Khác</v>
      </c>
      <c r="BN117" s="113" t="str">
        <f t="shared" si="137"/>
        <v>Khác</v>
      </c>
      <c r="BO117" s="113" t="str">
        <f t="shared" si="138"/>
        <v>Khác</v>
      </c>
    </row>
    <row r="118" spans="1:67" s="12" customFormat="1" x14ac:dyDescent="0.25">
      <c r="A118" s="121"/>
      <c r="B118" s="121"/>
      <c r="C118" s="121"/>
      <c r="D118" s="124"/>
      <c r="E118" s="125"/>
      <c r="F118" s="15" t="str">
        <f t="shared" si="109"/>
        <v>-</v>
      </c>
      <c r="G118" s="12" t="e">
        <f>VLOOKUP(VALUE(A118),Time!$A$3:$D$33,2,1)</f>
        <v>#N/A</v>
      </c>
      <c r="H118" s="12" t="str">
        <f t="shared" si="112"/>
        <v/>
      </c>
      <c r="I118" s="137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3"/>
        <v>Khác</v>
      </c>
      <c r="S118" s="113" t="str">
        <f t="shared" si="114"/>
        <v>Khác</v>
      </c>
      <c r="T118" s="113" t="str">
        <f t="shared" si="115"/>
        <v>Khác</v>
      </c>
      <c r="U118" s="113" t="str">
        <f t="shared" si="116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3"/>
        <v>Khác</v>
      </c>
      <c r="Y118" s="113" t="str">
        <f t="shared" si="144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8"/>
        <v>Khác</v>
      </c>
      <c r="AU118" s="113" t="str">
        <f t="shared" si="119"/>
        <v>Khác</v>
      </c>
      <c r="AV118" s="113" t="str">
        <f t="shared" si="120"/>
        <v>Khác</v>
      </c>
      <c r="AW118" s="113" t="str">
        <f t="shared" si="121"/>
        <v>Khác</v>
      </c>
      <c r="AX118" s="113" t="str">
        <f t="shared" si="122"/>
        <v>Khác</v>
      </c>
      <c r="AY118" s="113" t="str">
        <f t="shared" si="122"/>
        <v>Khác</v>
      </c>
      <c r="AZ118" s="113" t="str">
        <f t="shared" si="123"/>
        <v>Khác</v>
      </c>
      <c r="BA118" s="113" t="str">
        <f t="shared" si="124"/>
        <v>Khác</v>
      </c>
      <c r="BB118" s="113" t="str">
        <f t="shared" si="125"/>
        <v>Khác</v>
      </c>
      <c r="BC118" s="113" t="str">
        <f t="shared" si="126"/>
        <v>Khác</v>
      </c>
      <c r="BD118" s="113" t="str">
        <f t="shared" si="127"/>
        <v>Khác</v>
      </c>
      <c r="BE118" s="113" t="str">
        <f t="shared" si="128"/>
        <v>Khác</v>
      </c>
      <c r="BF118" s="113" t="str">
        <f t="shared" si="129"/>
        <v>Khác</v>
      </c>
      <c r="BG118" s="113" t="str">
        <f t="shared" si="130"/>
        <v>Khác</v>
      </c>
      <c r="BH118" s="113" t="str">
        <f t="shared" si="131"/>
        <v>Khác</v>
      </c>
      <c r="BI118" s="113" t="str">
        <f t="shared" si="132"/>
        <v>Khác</v>
      </c>
      <c r="BJ118" s="113" t="str">
        <f t="shared" si="133"/>
        <v>Khác</v>
      </c>
      <c r="BK118" s="113" t="str">
        <f t="shared" si="134"/>
        <v>Khác</v>
      </c>
      <c r="BL118" s="113" t="str">
        <f t="shared" si="135"/>
        <v>Khác</v>
      </c>
      <c r="BM118" s="113" t="str">
        <f t="shared" si="136"/>
        <v>Khác</v>
      </c>
      <c r="BN118" s="113" t="str">
        <f t="shared" si="137"/>
        <v>Khác</v>
      </c>
      <c r="BO118" s="113" t="str">
        <f t="shared" si="138"/>
        <v>Khác</v>
      </c>
    </row>
    <row r="119" spans="1:67" s="12" customFormat="1" x14ac:dyDescent="0.25">
      <c r="A119" s="121"/>
      <c r="B119" s="121"/>
      <c r="C119" s="121"/>
      <c r="D119" s="124"/>
      <c r="E119" s="125"/>
      <c r="F119" s="15" t="str">
        <f t="shared" si="109"/>
        <v>-</v>
      </c>
      <c r="G119" s="12" t="e">
        <f>VLOOKUP(VALUE(A119),Time!$A$3:$D$33,2,1)</f>
        <v>#N/A</v>
      </c>
      <c r="H119" s="12" t="str">
        <f t="shared" si="112"/>
        <v/>
      </c>
      <c r="I119" s="137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3"/>
        <v>Khác</v>
      </c>
      <c r="S119" s="113" t="str">
        <f t="shared" si="114"/>
        <v>Khác</v>
      </c>
      <c r="T119" s="113" t="str">
        <f t="shared" si="115"/>
        <v>Khác</v>
      </c>
      <c r="U119" s="113" t="str">
        <f t="shared" si="116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3"/>
        <v>Khác</v>
      </c>
      <c r="Y119" s="113" t="str">
        <f t="shared" si="144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8"/>
        <v>Khác</v>
      </c>
      <c r="AU119" s="113" t="str">
        <f t="shared" si="119"/>
        <v>Khác</v>
      </c>
      <c r="AV119" s="113" t="str">
        <f t="shared" si="120"/>
        <v>Khác</v>
      </c>
      <c r="AW119" s="113" t="str">
        <f t="shared" si="121"/>
        <v>Khác</v>
      </c>
      <c r="AX119" s="113" t="str">
        <f t="shared" si="122"/>
        <v>Khác</v>
      </c>
      <c r="AY119" s="113" t="str">
        <f t="shared" si="122"/>
        <v>Khác</v>
      </c>
      <c r="AZ119" s="113" t="str">
        <f t="shared" si="123"/>
        <v>Khác</v>
      </c>
      <c r="BA119" s="113" t="str">
        <f t="shared" si="124"/>
        <v>Khác</v>
      </c>
      <c r="BB119" s="113" t="str">
        <f t="shared" si="125"/>
        <v>Khác</v>
      </c>
      <c r="BC119" s="113" t="str">
        <f t="shared" si="126"/>
        <v>Khác</v>
      </c>
      <c r="BD119" s="113" t="str">
        <f t="shared" si="127"/>
        <v>Khác</v>
      </c>
      <c r="BE119" s="113" t="str">
        <f t="shared" si="128"/>
        <v>Khác</v>
      </c>
      <c r="BF119" s="113" t="str">
        <f t="shared" si="129"/>
        <v>Khác</v>
      </c>
      <c r="BG119" s="113" t="str">
        <f t="shared" si="130"/>
        <v>Khác</v>
      </c>
      <c r="BH119" s="113" t="str">
        <f t="shared" si="131"/>
        <v>Khác</v>
      </c>
      <c r="BI119" s="113" t="str">
        <f t="shared" si="132"/>
        <v>Khác</v>
      </c>
      <c r="BJ119" s="113" t="str">
        <f t="shared" si="133"/>
        <v>Khác</v>
      </c>
      <c r="BK119" s="113" t="str">
        <f t="shared" si="134"/>
        <v>Khác</v>
      </c>
      <c r="BL119" s="113" t="str">
        <f t="shared" si="135"/>
        <v>Khác</v>
      </c>
      <c r="BM119" s="113" t="str">
        <f t="shared" si="136"/>
        <v>Khác</v>
      </c>
      <c r="BN119" s="113" t="str">
        <f t="shared" si="137"/>
        <v>Khác</v>
      </c>
      <c r="BO119" s="113" t="str">
        <f t="shared" si="138"/>
        <v>Khác</v>
      </c>
    </row>
    <row r="120" spans="1:67" s="12" customFormat="1" x14ac:dyDescent="0.25">
      <c r="A120" s="121"/>
      <c r="B120" s="121"/>
      <c r="C120" s="121"/>
      <c r="D120" s="123"/>
      <c r="E120" s="125"/>
      <c r="F120" s="15" t="str">
        <f t="shared" si="109"/>
        <v>-</v>
      </c>
      <c r="G120" s="12" t="e">
        <f>VLOOKUP(VALUE(A120),Time!$A$3:$D$33,2,1)</f>
        <v>#N/A</v>
      </c>
      <c r="H120" s="12" t="str">
        <f t="shared" si="112"/>
        <v/>
      </c>
      <c r="I120" s="137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3"/>
        <v>Khác</v>
      </c>
      <c r="S120" s="113" t="str">
        <f t="shared" si="114"/>
        <v>Khác</v>
      </c>
      <c r="T120" s="113" t="str">
        <f t="shared" si="115"/>
        <v>Khác</v>
      </c>
      <c r="U120" s="113" t="str">
        <f t="shared" si="116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3"/>
        <v>Khác</v>
      </c>
      <c r="Y120" s="113" t="str">
        <f t="shared" si="144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Khác</v>
      </c>
      <c r="AI120" s="113" t="str">
        <f t="shared" si="194"/>
        <v>Khác</v>
      </c>
      <c r="AJ120" s="113" t="str">
        <f t="shared" si="194"/>
        <v>Khác</v>
      </c>
      <c r="AK120" s="113" t="str">
        <f t="shared" si="194"/>
        <v>Khác</v>
      </c>
      <c r="AL120" s="113" t="str">
        <f t="shared" si="194"/>
        <v>Khác</v>
      </c>
      <c r="AM120" s="113" t="str">
        <f t="shared" si="194"/>
        <v>Khác</v>
      </c>
      <c r="AN120" s="113" t="str">
        <f t="shared" si="194"/>
        <v>Khác</v>
      </c>
      <c r="AO120" s="113" t="str">
        <f t="shared" si="194"/>
        <v>Khác</v>
      </c>
      <c r="AP120" s="113" t="str">
        <f t="shared" si="194"/>
        <v>Khác</v>
      </c>
      <c r="AQ120" s="113" t="str">
        <f t="shared" si="194"/>
        <v>Khác</v>
      </c>
      <c r="AR120" s="113" t="str">
        <f t="shared" si="194"/>
        <v>Khác</v>
      </c>
      <c r="AS120" s="113" t="str">
        <f t="shared" si="194"/>
        <v>Khác</v>
      </c>
      <c r="AT120" s="113" t="str">
        <f t="shared" si="118"/>
        <v>Khác</v>
      </c>
      <c r="AU120" s="113" t="str">
        <f t="shared" si="119"/>
        <v>Khác</v>
      </c>
      <c r="AV120" s="113" t="str">
        <f t="shared" si="120"/>
        <v>Khác</v>
      </c>
      <c r="AW120" s="113" t="str">
        <f t="shared" si="121"/>
        <v>Khác</v>
      </c>
      <c r="AX120" s="113" t="str">
        <f t="shared" si="122"/>
        <v>Khác</v>
      </c>
      <c r="AY120" s="113" t="str">
        <f t="shared" si="122"/>
        <v>Khác</v>
      </c>
      <c r="AZ120" s="113" t="str">
        <f t="shared" si="123"/>
        <v>Khác</v>
      </c>
      <c r="BA120" s="113" t="str">
        <f t="shared" si="124"/>
        <v>Khác</v>
      </c>
      <c r="BB120" s="113" t="str">
        <f t="shared" si="125"/>
        <v>Khác</v>
      </c>
      <c r="BC120" s="113" t="str">
        <f t="shared" si="126"/>
        <v>Khác</v>
      </c>
      <c r="BD120" s="113" t="str">
        <f t="shared" si="127"/>
        <v>Khác</v>
      </c>
      <c r="BE120" s="113" t="str">
        <f t="shared" si="128"/>
        <v>Khác</v>
      </c>
      <c r="BF120" s="113" t="str">
        <f t="shared" si="129"/>
        <v>Khác</v>
      </c>
      <c r="BG120" s="113" t="str">
        <f t="shared" si="130"/>
        <v>Khác</v>
      </c>
      <c r="BH120" s="113" t="str">
        <f t="shared" si="131"/>
        <v>Khác</v>
      </c>
      <c r="BI120" s="113" t="str">
        <f t="shared" si="132"/>
        <v>Khác</v>
      </c>
      <c r="BJ120" s="113" t="str">
        <f t="shared" si="133"/>
        <v>Khác</v>
      </c>
      <c r="BK120" s="113" t="str">
        <f t="shared" si="134"/>
        <v>Khác</v>
      </c>
      <c r="BL120" s="113" t="str">
        <f t="shared" si="135"/>
        <v>Khác</v>
      </c>
      <c r="BM120" s="113" t="str">
        <f t="shared" si="136"/>
        <v>Khác</v>
      </c>
      <c r="BN120" s="113" t="str">
        <f t="shared" si="137"/>
        <v>Khác</v>
      </c>
      <c r="BO120" s="113" t="str">
        <f t="shared" si="138"/>
        <v>Khác</v>
      </c>
    </row>
    <row r="121" spans="1:67" s="12" customFormat="1" x14ac:dyDescent="0.25">
      <c r="A121" s="121"/>
      <c r="B121" s="121"/>
      <c r="C121" s="121"/>
      <c r="D121" s="123"/>
      <c r="E121" s="125"/>
      <c r="F121" s="15" t="str">
        <f t="shared" si="109"/>
        <v>-</v>
      </c>
      <c r="G121" s="12" t="e">
        <f>VLOOKUP(VALUE(A121),Time!$A$3:$D$33,2,1)</f>
        <v>#N/A</v>
      </c>
      <c r="H121" s="12" t="str">
        <f t="shared" si="112"/>
        <v/>
      </c>
      <c r="I121" s="137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3"/>
        <v>Khác</v>
      </c>
      <c r="S121" s="113" t="str">
        <f t="shared" si="114"/>
        <v>Khác</v>
      </c>
      <c r="T121" s="113" t="str">
        <f t="shared" si="115"/>
        <v>Khác</v>
      </c>
      <c r="U121" s="113" t="str">
        <f t="shared" si="116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3"/>
        <v>Khác</v>
      </c>
      <c r="Y121" s="113" t="str">
        <f t="shared" si="144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8"/>
        <v>Khác</v>
      </c>
      <c r="AU121" s="113" t="str">
        <f t="shared" si="119"/>
        <v>Khác</v>
      </c>
      <c r="AV121" s="113" t="str">
        <f t="shared" si="120"/>
        <v>Khác</v>
      </c>
      <c r="AW121" s="113" t="str">
        <f t="shared" si="121"/>
        <v>Khác</v>
      </c>
      <c r="AX121" s="113" t="str">
        <f t="shared" si="122"/>
        <v>Khác</v>
      </c>
      <c r="AY121" s="113" t="str">
        <f t="shared" si="122"/>
        <v>Khác</v>
      </c>
      <c r="AZ121" s="113" t="str">
        <f t="shared" si="123"/>
        <v>Khác</v>
      </c>
      <c r="BA121" s="113" t="str">
        <f t="shared" si="124"/>
        <v>Khác</v>
      </c>
      <c r="BB121" s="113" t="str">
        <f t="shared" si="125"/>
        <v>Khác</v>
      </c>
      <c r="BC121" s="113" t="str">
        <f t="shared" si="126"/>
        <v>Khác</v>
      </c>
      <c r="BD121" s="113" t="str">
        <f t="shared" si="127"/>
        <v>Khác</v>
      </c>
      <c r="BE121" s="113" t="str">
        <f t="shared" si="128"/>
        <v>Khác</v>
      </c>
      <c r="BF121" s="113" t="str">
        <f t="shared" si="129"/>
        <v>Khác</v>
      </c>
      <c r="BG121" s="113" t="str">
        <f t="shared" si="130"/>
        <v>Khác</v>
      </c>
      <c r="BH121" s="113" t="str">
        <f t="shared" si="131"/>
        <v>Khác</v>
      </c>
      <c r="BI121" s="113" t="str">
        <f t="shared" si="132"/>
        <v>Khác</v>
      </c>
      <c r="BJ121" s="113" t="str">
        <f t="shared" si="133"/>
        <v>Khác</v>
      </c>
      <c r="BK121" s="113" t="str">
        <f t="shared" si="134"/>
        <v>Khác</v>
      </c>
      <c r="BL121" s="113" t="str">
        <f t="shared" si="135"/>
        <v>Khác</v>
      </c>
      <c r="BM121" s="113" t="str">
        <f t="shared" si="136"/>
        <v>Khác</v>
      </c>
      <c r="BN121" s="113" t="str">
        <f t="shared" si="137"/>
        <v>Khác</v>
      </c>
      <c r="BO121" s="113" t="str">
        <f t="shared" si="138"/>
        <v>Khác</v>
      </c>
    </row>
    <row r="122" spans="1:67" s="12" customFormat="1" x14ac:dyDescent="0.25">
      <c r="A122" s="121"/>
      <c r="B122" s="121"/>
      <c r="C122" s="121"/>
      <c r="D122" s="136"/>
      <c r="E122" s="125"/>
      <c r="F122" s="15" t="str">
        <f t="shared" si="109"/>
        <v>-</v>
      </c>
      <c r="G122" s="12" t="e">
        <f>VLOOKUP(VALUE(A122),Time!$A$3:$D$33,2,1)</f>
        <v>#N/A</v>
      </c>
      <c r="H122" s="12" t="str">
        <f t="shared" si="112"/>
        <v/>
      </c>
      <c r="I122" s="137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Khác</v>
      </c>
      <c r="Q122" s="113" t="str">
        <f t="shared" si="174"/>
        <v>Khác</v>
      </c>
      <c r="R122" s="113" t="str">
        <f t="shared" si="113"/>
        <v>Khác</v>
      </c>
      <c r="S122" s="113" t="str">
        <f t="shared" si="114"/>
        <v>Khác</v>
      </c>
      <c r="T122" s="113" t="str">
        <f t="shared" si="115"/>
        <v>Khác</v>
      </c>
      <c r="U122" s="113" t="str">
        <f t="shared" si="116"/>
        <v>Khác</v>
      </c>
      <c r="V122" s="113" t="str">
        <f t="shared" si="165"/>
        <v>Khác</v>
      </c>
      <c r="W122" s="113" t="str">
        <f t="shared" ref="W122:AS122" si="196">IF(V122="Khác",IF(ISNUMBER(SEARCH(W$7,$D122)),W$6,"Khác"),V122)</f>
        <v>Khác</v>
      </c>
      <c r="X122" s="113" t="str">
        <f t="shared" si="143"/>
        <v>Khác</v>
      </c>
      <c r="Y122" s="113" t="str">
        <f t="shared" si="144"/>
        <v>Khác</v>
      </c>
      <c r="Z122" s="113" t="str">
        <f t="shared" si="196"/>
        <v>Khác</v>
      </c>
      <c r="AA122" s="113" t="str">
        <f t="shared" si="196"/>
        <v>Khác</v>
      </c>
      <c r="AB122" s="113" t="str">
        <f t="shared" si="196"/>
        <v>Khác</v>
      </c>
      <c r="AC122" s="113" t="str">
        <f t="shared" si="196"/>
        <v>Khác</v>
      </c>
      <c r="AD122" s="113" t="str">
        <f t="shared" si="196"/>
        <v>Khác</v>
      </c>
      <c r="AE122" s="113" t="str">
        <f t="shared" si="196"/>
        <v>Khác</v>
      </c>
      <c r="AF122" s="113" t="str">
        <f t="shared" si="196"/>
        <v>Khác</v>
      </c>
      <c r="AG122" s="113" t="str">
        <f t="shared" si="196"/>
        <v>Khác</v>
      </c>
      <c r="AH122" s="113" t="str">
        <f t="shared" si="196"/>
        <v>Khác</v>
      </c>
      <c r="AI122" s="113" t="str">
        <f t="shared" si="196"/>
        <v>Khác</v>
      </c>
      <c r="AJ122" s="113" t="str">
        <f t="shared" si="196"/>
        <v>Khác</v>
      </c>
      <c r="AK122" s="113" t="str">
        <f t="shared" si="196"/>
        <v>Khác</v>
      </c>
      <c r="AL122" s="113" t="str">
        <f t="shared" si="196"/>
        <v>Khác</v>
      </c>
      <c r="AM122" s="113" t="str">
        <f t="shared" si="196"/>
        <v>Khác</v>
      </c>
      <c r="AN122" s="113" t="str">
        <f t="shared" si="196"/>
        <v>Khác</v>
      </c>
      <c r="AO122" s="113" t="str">
        <f t="shared" si="196"/>
        <v>Khác</v>
      </c>
      <c r="AP122" s="113" t="str">
        <f t="shared" si="196"/>
        <v>Khác</v>
      </c>
      <c r="AQ122" s="113" t="str">
        <f t="shared" si="196"/>
        <v>Khác</v>
      </c>
      <c r="AR122" s="113" t="str">
        <f t="shared" si="196"/>
        <v>Khác</v>
      </c>
      <c r="AS122" s="113" t="str">
        <f t="shared" si="196"/>
        <v>Khác</v>
      </c>
      <c r="AT122" s="113" t="str">
        <f t="shared" si="118"/>
        <v>Khác</v>
      </c>
      <c r="AU122" s="113" t="str">
        <f t="shared" si="119"/>
        <v>Khác</v>
      </c>
      <c r="AV122" s="113" t="str">
        <f t="shared" si="120"/>
        <v>Khác</v>
      </c>
      <c r="AW122" s="113" t="str">
        <f t="shared" si="121"/>
        <v>Khác</v>
      </c>
      <c r="AX122" s="113" t="str">
        <f t="shared" si="122"/>
        <v>Khác</v>
      </c>
      <c r="AY122" s="113" t="str">
        <f t="shared" si="122"/>
        <v>Khác</v>
      </c>
      <c r="AZ122" s="113" t="str">
        <f t="shared" si="123"/>
        <v>Khác</v>
      </c>
      <c r="BA122" s="113" t="str">
        <f t="shared" si="124"/>
        <v>Khác</v>
      </c>
      <c r="BB122" s="113" t="str">
        <f t="shared" si="125"/>
        <v>Khác</v>
      </c>
      <c r="BC122" s="113" t="str">
        <f t="shared" si="126"/>
        <v>Khác</v>
      </c>
      <c r="BD122" s="113" t="str">
        <f t="shared" si="127"/>
        <v>Khác</v>
      </c>
      <c r="BE122" s="113" t="str">
        <f t="shared" si="128"/>
        <v>Khác</v>
      </c>
      <c r="BF122" s="113" t="str">
        <f t="shared" si="129"/>
        <v>Khác</v>
      </c>
      <c r="BG122" s="113" t="str">
        <f t="shared" si="130"/>
        <v>Khác</v>
      </c>
      <c r="BH122" s="113" t="str">
        <f t="shared" si="131"/>
        <v>Khác</v>
      </c>
      <c r="BI122" s="113" t="str">
        <f t="shared" si="132"/>
        <v>Khác</v>
      </c>
      <c r="BJ122" s="113" t="str">
        <f t="shared" si="133"/>
        <v>Khác</v>
      </c>
      <c r="BK122" s="113" t="str">
        <f t="shared" si="134"/>
        <v>Khác</v>
      </c>
      <c r="BL122" s="113" t="str">
        <f t="shared" si="135"/>
        <v>Khác</v>
      </c>
      <c r="BM122" s="113" t="str">
        <f t="shared" si="136"/>
        <v>Khác</v>
      </c>
      <c r="BN122" s="113" t="str">
        <f t="shared" si="137"/>
        <v>Khác</v>
      </c>
      <c r="BO122" s="113" t="str">
        <f t="shared" si="138"/>
        <v>Khác</v>
      </c>
    </row>
    <row r="123" spans="1:67" s="12" customFormat="1" x14ac:dyDescent="0.25">
      <c r="A123" s="121"/>
      <c r="B123" s="121"/>
      <c r="C123" s="121"/>
      <c r="D123" s="123"/>
      <c r="E123" s="125"/>
      <c r="F123" s="15" t="str">
        <f t="shared" si="109"/>
        <v>-</v>
      </c>
      <c r="G123" s="12" t="e">
        <f>VLOOKUP(VALUE(A123),Time!$A$3:$D$33,2,1)</f>
        <v>#N/A</v>
      </c>
      <c r="H123" s="12" t="str">
        <f t="shared" si="112"/>
        <v/>
      </c>
      <c r="I123" s="137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3"/>
        <v>Khác</v>
      </c>
      <c r="S123" s="113" t="str">
        <f t="shared" si="114"/>
        <v>Khác</v>
      </c>
      <c r="T123" s="113" t="str">
        <f t="shared" si="115"/>
        <v>Khác</v>
      </c>
      <c r="U123" s="113" t="str">
        <f t="shared" si="116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3"/>
        <v>Khác</v>
      </c>
      <c r="Y123" s="113" t="str">
        <f t="shared" si="144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8"/>
        <v>Khác</v>
      </c>
      <c r="AU123" s="113" t="str">
        <f t="shared" si="119"/>
        <v>Khác</v>
      </c>
      <c r="AV123" s="113" t="str">
        <f t="shared" si="120"/>
        <v>Khác</v>
      </c>
      <c r="AW123" s="113" t="str">
        <f t="shared" si="121"/>
        <v>Khác</v>
      </c>
      <c r="AX123" s="113" t="str">
        <f t="shared" si="122"/>
        <v>Khác</v>
      </c>
      <c r="AY123" s="113" t="str">
        <f t="shared" si="122"/>
        <v>Khác</v>
      </c>
      <c r="AZ123" s="113" t="str">
        <f t="shared" si="123"/>
        <v>Khác</v>
      </c>
      <c r="BA123" s="113" t="str">
        <f t="shared" si="124"/>
        <v>Khác</v>
      </c>
      <c r="BB123" s="113" t="str">
        <f t="shared" si="125"/>
        <v>Khác</v>
      </c>
      <c r="BC123" s="113" t="str">
        <f t="shared" si="126"/>
        <v>Khác</v>
      </c>
      <c r="BD123" s="113" t="str">
        <f t="shared" si="127"/>
        <v>Khác</v>
      </c>
      <c r="BE123" s="113" t="str">
        <f t="shared" si="128"/>
        <v>Khác</v>
      </c>
      <c r="BF123" s="113" t="str">
        <f t="shared" si="129"/>
        <v>Khác</v>
      </c>
      <c r="BG123" s="113" t="str">
        <f t="shared" si="130"/>
        <v>Khác</v>
      </c>
      <c r="BH123" s="113" t="str">
        <f t="shared" si="131"/>
        <v>Khác</v>
      </c>
      <c r="BI123" s="113" t="str">
        <f t="shared" si="132"/>
        <v>Khác</v>
      </c>
      <c r="BJ123" s="113" t="str">
        <f t="shared" si="133"/>
        <v>Khác</v>
      </c>
      <c r="BK123" s="113" t="str">
        <f t="shared" si="134"/>
        <v>Khác</v>
      </c>
      <c r="BL123" s="113" t="str">
        <f t="shared" si="135"/>
        <v>Khác</v>
      </c>
      <c r="BM123" s="113" t="str">
        <f t="shared" si="136"/>
        <v>Khác</v>
      </c>
      <c r="BN123" s="113" t="str">
        <f t="shared" si="137"/>
        <v>Khác</v>
      </c>
      <c r="BO123" s="113" t="str">
        <f t="shared" si="138"/>
        <v>Khác</v>
      </c>
    </row>
    <row r="124" spans="1:67" s="12" customFormat="1" x14ac:dyDescent="0.25">
      <c r="A124" s="121"/>
      <c r="B124" s="121"/>
      <c r="C124" s="121"/>
      <c r="D124" s="123"/>
      <c r="E124" s="125"/>
      <c r="F124" s="15" t="str">
        <f t="shared" si="109"/>
        <v>-</v>
      </c>
      <c r="G124" s="12" t="e">
        <f>VLOOKUP(VALUE(A124),Time!$A$3:$D$33,2,1)</f>
        <v>#N/A</v>
      </c>
      <c r="H124" s="12" t="str">
        <f t="shared" si="112"/>
        <v/>
      </c>
      <c r="I124" s="137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3"/>
        <v>Khác</v>
      </c>
      <c r="S124" s="113" t="str">
        <f t="shared" si="114"/>
        <v>Khác</v>
      </c>
      <c r="T124" s="113" t="str">
        <f t="shared" si="115"/>
        <v>Khác</v>
      </c>
      <c r="U124" s="113" t="str">
        <f t="shared" si="116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3"/>
        <v>Khác</v>
      </c>
      <c r="Y124" s="113" t="str">
        <f t="shared" si="144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8"/>
        <v>Khác</v>
      </c>
      <c r="AU124" s="113" t="str">
        <f t="shared" si="119"/>
        <v>Khác</v>
      </c>
      <c r="AV124" s="113" t="str">
        <f t="shared" si="120"/>
        <v>Khác</v>
      </c>
      <c r="AW124" s="113" t="str">
        <f t="shared" si="121"/>
        <v>Khác</v>
      </c>
      <c r="AX124" s="113" t="str">
        <f t="shared" si="122"/>
        <v>Khác</v>
      </c>
      <c r="AY124" s="113" t="str">
        <f t="shared" si="122"/>
        <v>Khác</v>
      </c>
      <c r="AZ124" s="113" t="str">
        <f t="shared" si="123"/>
        <v>Khác</v>
      </c>
      <c r="BA124" s="113" t="str">
        <f t="shared" si="124"/>
        <v>Khác</v>
      </c>
      <c r="BB124" s="113" t="str">
        <f t="shared" si="125"/>
        <v>Khác</v>
      </c>
      <c r="BC124" s="113" t="str">
        <f t="shared" si="126"/>
        <v>Khác</v>
      </c>
      <c r="BD124" s="113" t="str">
        <f t="shared" si="127"/>
        <v>Khác</v>
      </c>
      <c r="BE124" s="113" t="str">
        <f t="shared" si="128"/>
        <v>Khác</v>
      </c>
      <c r="BF124" s="113" t="str">
        <f t="shared" si="129"/>
        <v>Khác</v>
      </c>
      <c r="BG124" s="113" t="str">
        <f t="shared" si="130"/>
        <v>Khác</v>
      </c>
      <c r="BH124" s="113" t="str">
        <f t="shared" si="131"/>
        <v>Khác</v>
      </c>
      <c r="BI124" s="113" t="str">
        <f t="shared" si="132"/>
        <v>Khác</v>
      </c>
      <c r="BJ124" s="113" t="str">
        <f t="shared" si="133"/>
        <v>Khác</v>
      </c>
      <c r="BK124" s="113" t="str">
        <f t="shared" si="134"/>
        <v>Khác</v>
      </c>
      <c r="BL124" s="113" t="str">
        <f t="shared" si="135"/>
        <v>Khác</v>
      </c>
      <c r="BM124" s="113" t="str">
        <f t="shared" si="136"/>
        <v>Khác</v>
      </c>
      <c r="BN124" s="113" t="str">
        <f t="shared" si="137"/>
        <v>Khác</v>
      </c>
      <c r="BO124" s="113" t="str">
        <f t="shared" si="138"/>
        <v>Khác</v>
      </c>
    </row>
    <row r="125" spans="1:67" s="12" customFormat="1" x14ac:dyDescent="0.25">
      <c r="A125" s="121"/>
      <c r="B125" s="121"/>
      <c r="C125" s="121"/>
      <c r="D125" s="123"/>
      <c r="E125" s="125"/>
      <c r="F125" s="15" t="str">
        <f t="shared" si="109"/>
        <v>-</v>
      </c>
      <c r="G125" s="12" t="e">
        <f>VLOOKUP(VALUE(A125),Time!$A$3:$D$33,2,1)</f>
        <v>#N/A</v>
      </c>
      <c r="H125" s="12" t="str">
        <f t="shared" si="112"/>
        <v/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3"/>
        <v>Khác</v>
      </c>
      <c r="S125" s="113" t="str">
        <f t="shared" si="114"/>
        <v>Khác</v>
      </c>
      <c r="T125" s="113" t="str">
        <f t="shared" si="115"/>
        <v>Khác</v>
      </c>
      <c r="U125" s="113" t="str">
        <f t="shared" si="116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3"/>
        <v>Khác</v>
      </c>
      <c r="Y125" s="113" t="str">
        <f t="shared" si="144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Khác</v>
      </c>
      <c r="AP125" s="113" t="str">
        <f t="shared" si="199"/>
        <v>Khác</v>
      </c>
      <c r="AQ125" s="113" t="str">
        <f t="shared" si="199"/>
        <v>Khác</v>
      </c>
      <c r="AR125" s="113" t="str">
        <f t="shared" si="199"/>
        <v>Khác</v>
      </c>
      <c r="AS125" s="113" t="str">
        <f t="shared" si="199"/>
        <v>Khác</v>
      </c>
      <c r="AT125" s="113" t="str">
        <f t="shared" si="118"/>
        <v>Khác</v>
      </c>
      <c r="AU125" s="113" t="str">
        <f t="shared" si="119"/>
        <v>Khác</v>
      </c>
      <c r="AV125" s="113" t="str">
        <f t="shared" si="120"/>
        <v>Khác</v>
      </c>
      <c r="AW125" s="113" t="str">
        <f t="shared" si="121"/>
        <v>Khác</v>
      </c>
      <c r="AX125" s="113" t="str">
        <f t="shared" si="122"/>
        <v>Khác</v>
      </c>
      <c r="AY125" s="113" t="str">
        <f t="shared" si="122"/>
        <v>Khác</v>
      </c>
      <c r="AZ125" s="113" t="str">
        <f t="shared" si="123"/>
        <v>Khác</v>
      </c>
      <c r="BA125" s="113" t="str">
        <f t="shared" si="124"/>
        <v>Khác</v>
      </c>
      <c r="BB125" s="113" t="str">
        <f t="shared" si="125"/>
        <v>Khác</v>
      </c>
      <c r="BC125" s="113" t="str">
        <f t="shared" si="126"/>
        <v>Khác</v>
      </c>
      <c r="BD125" s="113" t="str">
        <f t="shared" si="127"/>
        <v>Khác</v>
      </c>
      <c r="BE125" s="113" t="str">
        <f t="shared" si="128"/>
        <v>Khác</v>
      </c>
      <c r="BF125" s="113" t="str">
        <f t="shared" si="129"/>
        <v>Khác</v>
      </c>
      <c r="BG125" s="113" t="str">
        <f t="shared" si="130"/>
        <v>Khác</v>
      </c>
      <c r="BH125" s="113" t="str">
        <f t="shared" si="131"/>
        <v>Khác</v>
      </c>
      <c r="BI125" s="113" t="str">
        <f t="shared" si="132"/>
        <v>Khác</v>
      </c>
      <c r="BJ125" s="113" t="str">
        <f t="shared" si="133"/>
        <v>Khác</v>
      </c>
      <c r="BK125" s="113" t="str">
        <f t="shared" si="134"/>
        <v>Khác</v>
      </c>
      <c r="BL125" s="113" t="str">
        <f t="shared" si="135"/>
        <v>Khác</v>
      </c>
      <c r="BM125" s="113" t="str">
        <f t="shared" si="136"/>
        <v>Khác</v>
      </c>
      <c r="BN125" s="113" t="str">
        <f t="shared" si="137"/>
        <v>Khác</v>
      </c>
      <c r="BO125" s="113" t="str">
        <f t="shared" si="138"/>
        <v>Khác</v>
      </c>
    </row>
    <row r="126" spans="1:67" s="12" customFormat="1" x14ac:dyDescent="0.25">
      <c r="A126" s="121"/>
      <c r="B126" s="121"/>
      <c r="C126" s="121"/>
      <c r="D126" s="123"/>
      <c r="E126" s="125"/>
      <c r="F126" s="15" t="str">
        <f t="shared" si="109"/>
        <v>-</v>
      </c>
      <c r="G126" s="12" t="e">
        <f>VLOOKUP(VALUE(A126),Time!$A$3:$D$33,2,1)</f>
        <v>#N/A</v>
      </c>
      <c r="H126" s="12" t="str">
        <f t="shared" si="112"/>
        <v/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3"/>
        <v>Khác</v>
      </c>
      <c r="S126" s="113" t="str">
        <f t="shared" si="114"/>
        <v>Khác</v>
      </c>
      <c r="T126" s="113" t="str">
        <f t="shared" si="115"/>
        <v>Khác</v>
      </c>
      <c r="U126" s="113" t="str">
        <f t="shared" si="116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Khác</v>
      </c>
      <c r="X126" s="113" t="str">
        <f t="shared" si="143"/>
        <v>Khác</v>
      </c>
      <c r="Y126" s="113" t="str">
        <f t="shared" si="144"/>
        <v>Khác</v>
      </c>
      <c r="Z126" s="113" t="str">
        <f t="shared" si="200"/>
        <v>Khác</v>
      </c>
      <c r="AA126" s="113" t="str">
        <f t="shared" si="200"/>
        <v>Khác</v>
      </c>
      <c r="AB126" s="113" t="str">
        <f t="shared" si="200"/>
        <v>Khác</v>
      </c>
      <c r="AC126" s="113" t="str">
        <f t="shared" si="200"/>
        <v>Khác</v>
      </c>
      <c r="AD126" s="113" t="str">
        <f t="shared" si="200"/>
        <v>Khác</v>
      </c>
      <c r="AE126" s="113" t="str">
        <f t="shared" si="200"/>
        <v>Khác</v>
      </c>
      <c r="AF126" s="113" t="str">
        <f t="shared" si="200"/>
        <v>Khác</v>
      </c>
      <c r="AG126" s="113" t="str">
        <f t="shared" si="200"/>
        <v>Khác</v>
      </c>
      <c r="AH126" s="113" t="str">
        <f t="shared" si="200"/>
        <v>Khác</v>
      </c>
      <c r="AI126" s="113" t="str">
        <f t="shared" si="200"/>
        <v>Khác</v>
      </c>
      <c r="AJ126" s="113" t="str">
        <f t="shared" si="200"/>
        <v>Khác</v>
      </c>
      <c r="AK126" s="113" t="str">
        <f t="shared" si="200"/>
        <v>Khác</v>
      </c>
      <c r="AL126" s="113" t="str">
        <f t="shared" si="200"/>
        <v>Khác</v>
      </c>
      <c r="AM126" s="113" t="str">
        <f t="shared" si="200"/>
        <v>Khác</v>
      </c>
      <c r="AN126" s="113" t="str">
        <f t="shared" si="200"/>
        <v>Khác</v>
      </c>
      <c r="AO126" s="113" t="str">
        <f t="shared" si="200"/>
        <v>Khác</v>
      </c>
      <c r="AP126" s="113" t="str">
        <f t="shared" si="200"/>
        <v>Khác</v>
      </c>
      <c r="AQ126" s="113" t="str">
        <f t="shared" si="200"/>
        <v>Khác</v>
      </c>
      <c r="AR126" s="113" t="str">
        <f t="shared" si="200"/>
        <v>Khác</v>
      </c>
      <c r="AS126" s="113" t="str">
        <f t="shared" si="200"/>
        <v>Khác</v>
      </c>
      <c r="AT126" s="113" t="str">
        <f t="shared" si="118"/>
        <v>Khác</v>
      </c>
      <c r="AU126" s="113" t="str">
        <f t="shared" si="119"/>
        <v>Khác</v>
      </c>
      <c r="AV126" s="113" t="str">
        <f t="shared" si="120"/>
        <v>Khác</v>
      </c>
      <c r="AW126" s="113" t="str">
        <f t="shared" si="121"/>
        <v>Khác</v>
      </c>
      <c r="AX126" s="113" t="str">
        <f t="shared" si="122"/>
        <v>Khác</v>
      </c>
      <c r="AY126" s="113" t="str">
        <f t="shared" si="122"/>
        <v>Khác</v>
      </c>
      <c r="AZ126" s="113" t="str">
        <f t="shared" si="123"/>
        <v>Khác</v>
      </c>
      <c r="BA126" s="113" t="str">
        <f t="shared" si="124"/>
        <v>Khác</v>
      </c>
      <c r="BB126" s="113" t="str">
        <f t="shared" si="125"/>
        <v>Khác</v>
      </c>
      <c r="BC126" s="113" t="str">
        <f t="shared" si="126"/>
        <v>Khác</v>
      </c>
      <c r="BD126" s="113" t="str">
        <f t="shared" si="127"/>
        <v>Khác</v>
      </c>
      <c r="BE126" s="113" t="str">
        <f t="shared" si="128"/>
        <v>Khác</v>
      </c>
      <c r="BF126" s="113" t="str">
        <f t="shared" si="129"/>
        <v>Khác</v>
      </c>
      <c r="BG126" s="113" t="str">
        <f t="shared" si="130"/>
        <v>Khác</v>
      </c>
      <c r="BH126" s="113" t="str">
        <f t="shared" si="131"/>
        <v>Khác</v>
      </c>
      <c r="BI126" s="113" t="str">
        <f t="shared" si="132"/>
        <v>Khác</v>
      </c>
      <c r="BJ126" s="113" t="str">
        <f t="shared" si="133"/>
        <v>Khác</v>
      </c>
      <c r="BK126" s="113" t="str">
        <f t="shared" si="134"/>
        <v>Khác</v>
      </c>
      <c r="BL126" s="113" t="str">
        <f t="shared" si="135"/>
        <v>Khác</v>
      </c>
      <c r="BM126" s="113" t="str">
        <f t="shared" si="136"/>
        <v>Khác</v>
      </c>
      <c r="BN126" s="113" t="str">
        <f t="shared" si="137"/>
        <v>Khác</v>
      </c>
      <c r="BO126" s="113" t="str">
        <f t="shared" si="138"/>
        <v>Khác</v>
      </c>
    </row>
    <row r="127" spans="1:67" s="12" customFormat="1" x14ac:dyDescent="0.25">
      <c r="A127" s="121"/>
      <c r="B127" s="121"/>
      <c r="C127" s="121"/>
      <c r="D127" s="123"/>
      <c r="E127" s="125"/>
      <c r="F127" s="15" t="str">
        <f t="shared" si="109"/>
        <v>-</v>
      </c>
      <c r="G127" s="12" t="e">
        <f>VLOOKUP(VALUE(A127),Time!$A$3:$D$33,2,1)</f>
        <v>#N/A</v>
      </c>
      <c r="H127" s="12" t="str">
        <f t="shared" si="112"/>
        <v/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3"/>
        <v>Khác</v>
      </c>
      <c r="S127" s="113" t="str">
        <f t="shared" si="114"/>
        <v>Khác</v>
      </c>
      <c r="T127" s="113" t="str">
        <f t="shared" si="115"/>
        <v>Khác</v>
      </c>
      <c r="U127" s="113" t="str">
        <f t="shared" si="116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3"/>
        <v>Khác</v>
      </c>
      <c r="Y127" s="113" t="str">
        <f t="shared" si="144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Khác</v>
      </c>
      <c r="AP127" s="113" t="str">
        <f t="shared" si="201"/>
        <v>Khác</v>
      </c>
      <c r="AQ127" s="113" t="str">
        <f t="shared" si="201"/>
        <v>Khác</v>
      </c>
      <c r="AR127" s="113" t="str">
        <f t="shared" si="201"/>
        <v>Khác</v>
      </c>
      <c r="AS127" s="113" t="str">
        <f t="shared" si="201"/>
        <v>Khác</v>
      </c>
      <c r="AT127" s="113" t="str">
        <f t="shared" si="118"/>
        <v>Khác</v>
      </c>
      <c r="AU127" s="113" t="str">
        <f t="shared" si="119"/>
        <v>Khác</v>
      </c>
      <c r="AV127" s="113" t="str">
        <f t="shared" si="120"/>
        <v>Khác</v>
      </c>
      <c r="AW127" s="113" t="str">
        <f t="shared" si="121"/>
        <v>Khác</v>
      </c>
      <c r="AX127" s="113" t="str">
        <f t="shared" si="122"/>
        <v>Khác</v>
      </c>
      <c r="AY127" s="113" t="str">
        <f t="shared" si="122"/>
        <v>Khác</v>
      </c>
      <c r="AZ127" s="113" t="str">
        <f t="shared" si="123"/>
        <v>Khác</v>
      </c>
      <c r="BA127" s="113" t="str">
        <f t="shared" si="124"/>
        <v>Khác</v>
      </c>
      <c r="BB127" s="113" t="str">
        <f t="shared" si="125"/>
        <v>Khác</v>
      </c>
      <c r="BC127" s="113" t="str">
        <f t="shared" si="126"/>
        <v>Khác</v>
      </c>
      <c r="BD127" s="113" t="str">
        <f t="shared" si="127"/>
        <v>Khác</v>
      </c>
      <c r="BE127" s="113" t="str">
        <f t="shared" si="128"/>
        <v>Khác</v>
      </c>
      <c r="BF127" s="113" t="str">
        <f t="shared" si="129"/>
        <v>Khác</v>
      </c>
      <c r="BG127" s="113" t="str">
        <f t="shared" si="130"/>
        <v>Khác</v>
      </c>
      <c r="BH127" s="113" t="str">
        <f t="shared" si="131"/>
        <v>Khác</v>
      </c>
      <c r="BI127" s="113" t="str">
        <f t="shared" si="132"/>
        <v>Khác</v>
      </c>
      <c r="BJ127" s="113" t="str">
        <f t="shared" si="133"/>
        <v>Khác</v>
      </c>
      <c r="BK127" s="113" t="str">
        <f t="shared" si="134"/>
        <v>Khác</v>
      </c>
      <c r="BL127" s="113" t="str">
        <f t="shared" si="135"/>
        <v>Khác</v>
      </c>
      <c r="BM127" s="113" t="str">
        <f t="shared" si="136"/>
        <v>Khác</v>
      </c>
      <c r="BN127" s="113" t="str">
        <f t="shared" si="137"/>
        <v>Khác</v>
      </c>
      <c r="BO127" s="113" t="str">
        <f t="shared" si="138"/>
        <v>Khác</v>
      </c>
    </row>
    <row r="128" spans="1:67" s="12" customFormat="1" x14ac:dyDescent="0.25">
      <c r="A128" s="121"/>
      <c r="B128" s="121"/>
      <c r="C128" s="121"/>
      <c r="D128" s="123"/>
      <c r="E128" s="125"/>
      <c r="F128" s="15" t="str">
        <f t="shared" si="109"/>
        <v>-</v>
      </c>
      <c r="G128" s="12" t="e">
        <f>VLOOKUP(VALUE(A128),Time!$A$3:$D$33,2,1)</f>
        <v>#N/A</v>
      </c>
      <c r="H128" s="12" t="str">
        <f t="shared" si="112"/>
        <v/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3"/>
        <v>Khác</v>
      </c>
      <c r="S128" s="113" t="str">
        <f t="shared" si="114"/>
        <v>Khác</v>
      </c>
      <c r="T128" s="113" t="str">
        <f t="shared" si="115"/>
        <v>Khác</v>
      </c>
      <c r="U128" s="113" t="str">
        <f t="shared" si="116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Khác</v>
      </c>
      <c r="X128" s="113" t="str">
        <f t="shared" si="143"/>
        <v>Khác</v>
      </c>
      <c r="Y128" s="113" t="str">
        <f t="shared" si="144"/>
        <v>Khác</v>
      </c>
      <c r="Z128" s="113" t="str">
        <f t="shared" si="202"/>
        <v>Khác</v>
      </c>
      <c r="AA128" s="113" t="str">
        <f t="shared" si="202"/>
        <v>Khác</v>
      </c>
      <c r="AB128" s="113" t="str">
        <f t="shared" si="202"/>
        <v>Khác</v>
      </c>
      <c r="AC128" s="113" t="str">
        <f t="shared" si="202"/>
        <v>Khác</v>
      </c>
      <c r="AD128" s="113" t="str">
        <f t="shared" si="202"/>
        <v>Khác</v>
      </c>
      <c r="AE128" s="113" t="str">
        <f t="shared" si="202"/>
        <v>Khác</v>
      </c>
      <c r="AF128" s="113" t="str">
        <f t="shared" si="202"/>
        <v>Khác</v>
      </c>
      <c r="AG128" s="113" t="str">
        <f t="shared" si="202"/>
        <v>Khác</v>
      </c>
      <c r="AH128" s="113" t="str">
        <f t="shared" si="202"/>
        <v>Khác</v>
      </c>
      <c r="AI128" s="113" t="str">
        <f t="shared" si="202"/>
        <v>Khác</v>
      </c>
      <c r="AJ128" s="113" t="str">
        <f t="shared" si="202"/>
        <v>Khác</v>
      </c>
      <c r="AK128" s="113" t="str">
        <f t="shared" si="202"/>
        <v>Khác</v>
      </c>
      <c r="AL128" s="113" t="str">
        <f t="shared" si="202"/>
        <v>Khác</v>
      </c>
      <c r="AM128" s="113" t="str">
        <f t="shared" si="202"/>
        <v>Khác</v>
      </c>
      <c r="AN128" s="113" t="str">
        <f t="shared" si="202"/>
        <v>Khác</v>
      </c>
      <c r="AO128" s="113" t="str">
        <f t="shared" si="202"/>
        <v>Khác</v>
      </c>
      <c r="AP128" s="113" t="str">
        <f t="shared" si="202"/>
        <v>Khác</v>
      </c>
      <c r="AQ128" s="113" t="str">
        <f t="shared" si="202"/>
        <v>Khác</v>
      </c>
      <c r="AR128" s="113" t="str">
        <f t="shared" si="202"/>
        <v>Khác</v>
      </c>
      <c r="AS128" s="113" t="str">
        <f t="shared" si="202"/>
        <v>Khác</v>
      </c>
      <c r="AT128" s="113" t="str">
        <f t="shared" si="118"/>
        <v>Khác</v>
      </c>
      <c r="AU128" s="113" t="str">
        <f t="shared" si="119"/>
        <v>Khác</v>
      </c>
      <c r="AV128" s="113" t="str">
        <f t="shared" si="120"/>
        <v>Khác</v>
      </c>
      <c r="AW128" s="113" t="str">
        <f t="shared" si="121"/>
        <v>Khác</v>
      </c>
      <c r="AX128" s="113" t="str">
        <f t="shared" si="122"/>
        <v>Khác</v>
      </c>
      <c r="AY128" s="113" t="str">
        <f t="shared" si="122"/>
        <v>Khác</v>
      </c>
      <c r="AZ128" s="113" t="str">
        <f t="shared" si="123"/>
        <v>Khác</v>
      </c>
      <c r="BA128" s="113" t="str">
        <f t="shared" si="124"/>
        <v>Khác</v>
      </c>
      <c r="BB128" s="113" t="str">
        <f t="shared" si="125"/>
        <v>Khác</v>
      </c>
      <c r="BC128" s="113" t="str">
        <f t="shared" si="126"/>
        <v>Khác</v>
      </c>
      <c r="BD128" s="113" t="str">
        <f t="shared" si="127"/>
        <v>Khác</v>
      </c>
      <c r="BE128" s="113" t="str">
        <f t="shared" si="128"/>
        <v>Khác</v>
      </c>
      <c r="BF128" s="113" t="str">
        <f t="shared" si="129"/>
        <v>Khác</v>
      </c>
      <c r="BG128" s="113" t="str">
        <f t="shared" si="130"/>
        <v>Khác</v>
      </c>
      <c r="BH128" s="113" t="str">
        <f t="shared" si="131"/>
        <v>Khác</v>
      </c>
      <c r="BI128" s="113" t="str">
        <f t="shared" si="132"/>
        <v>Khác</v>
      </c>
      <c r="BJ128" s="113" t="str">
        <f t="shared" si="133"/>
        <v>Khác</v>
      </c>
      <c r="BK128" s="113" t="str">
        <f t="shared" si="134"/>
        <v>Khác</v>
      </c>
      <c r="BL128" s="113" t="str">
        <f t="shared" si="135"/>
        <v>Khác</v>
      </c>
      <c r="BM128" s="113" t="str">
        <f t="shared" si="136"/>
        <v>Khác</v>
      </c>
      <c r="BN128" s="113" t="str">
        <f t="shared" si="137"/>
        <v>Khác</v>
      </c>
      <c r="BO128" s="113" t="str">
        <f t="shared" si="138"/>
        <v>Khác</v>
      </c>
    </row>
    <row r="129" spans="1:67" s="12" customFormat="1" x14ac:dyDescent="0.25">
      <c r="A129" s="121"/>
      <c r="B129" s="121"/>
      <c r="C129" s="121"/>
      <c r="D129" s="123"/>
      <c r="E129" s="125"/>
      <c r="F129" s="15" t="str">
        <f t="shared" si="109"/>
        <v>-</v>
      </c>
      <c r="G129" s="12" t="e">
        <f>VLOOKUP(VALUE(A129),Time!$A$3:$D$33,2,1)</f>
        <v>#N/A</v>
      </c>
      <c r="H129" s="12" t="str">
        <f t="shared" si="112"/>
        <v/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3"/>
        <v>Khác</v>
      </c>
      <c r="S129" s="113" t="str">
        <f t="shared" si="114"/>
        <v>Khác</v>
      </c>
      <c r="T129" s="113" t="str">
        <f t="shared" si="115"/>
        <v>Khác</v>
      </c>
      <c r="U129" s="113" t="str">
        <f t="shared" si="116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3"/>
        <v>Khác</v>
      </c>
      <c r="Y129" s="113" t="str">
        <f t="shared" si="144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8"/>
        <v>Khác</v>
      </c>
      <c r="AU129" s="113" t="str">
        <f t="shared" si="119"/>
        <v>Khác</v>
      </c>
      <c r="AV129" s="113" t="str">
        <f t="shared" si="120"/>
        <v>Khác</v>
      </c>
      <c r="AW129" s="113" t="str">
        <f t="shared" si="121"/>
        <v>Khác</v>
      </c>
      <c r="AX129" s="113" t="str">
        <f t="shared" si="122"/>
        <v>Khác</v>
      </c>
      <c r="AY129" s="113" t="str">
        <f t="shared" si="122"/>
        <v>Khác</v>
      </c>
      <c r="AZ129" s="113" t="str">
        <f t="shared" si="123"/>
        <v>Khác</v>
      </c>
      <c r="BA129" s="113" t="str">
        <f t="shared" si="124"/>
        <v>Khác</v>
      </c>
      <c r="BB129" s="113" t="str">
        <f t="shared" si="125"/>
        <v>Khác</v>
      </c>
      <c r="BC129" s="113" t="str">
        <f t="shared" si="126"/>
        <v>Khác</v>
      </c>
      <c r="BD129" s="113" t="str">
        <f t="shared" si="127"/>
        <v>Khác</v>
      </c>
      <c r="BE129" s="113" t="str">
        <f t="shared" si="128"/>
        <v>Khác</v>
      </c>
      <c r="BF129" s="113" t="str">
        <f t="shared" si="129"/>
        <v>Khác</v>
      </c>
      <c r="BG129" s="113" t="str">
        <f t="shared" si="130"/>
        <v>Khác</v>
      </c>
      <c r="BH129" s="113" t="str">
        <f t="shared" si="131"/>
        <v>Khác</v>
      </c>
      <c r="BI129" s="113" t="str">
        <f t="shared" si="132"/>
        <v>Khác</v>
      </c>
      <c r="BJ129" s="113" t="str">
        <f t="shared" si="133"/>
        <v>Khác</v>
      </c>
      <c r="BK129" s="113" t="str">
        <f t="shared" si="134"/>
        <v>Khác</v>
      </c>
      <c r="BL129" s="113" t="str">
        <f t="shared" si="135"/>
        <v>Khác</v>
      </c>
      <c r="BM129" s="113" t="str">
        <f t="shared" si="136"/>
        <v>Khác</v>
      </c>
      <c r="BN129" s="113" t="str">
        <f t="shared" si="137"/>
        <v>Khác</v>
      </c>
      <c r="BO129" s="113" t="str">
        <f t="shared" si="138"/>
        <v>Khác</v>
      </c>
    </row>
    <row r="130" spans="1:67" s="12" customFormat="1" x14ac:dyDescent="0.25">
      <c r="A130" s="121"/>
      <c r="B130" s="121"/>
      <c r="C130" s="121"/>
      <c r="D130" s="123"/>
      <c r="E130" s="125"/>
      <c r="F130" s="15" t="str">
        <f t="shared" si="109"/>
        <v>-</v>
      </c>
      <c r="G130" s="12" t="e">
        <f>VLOOKUP(VALUE(A130),Time!$A$3:$D$33,2,1)</f>
        <v>#N/A</v>
      </c>
      <c r="H130" s="12" t="str">
        <f t="shared" si="112"/>
        <v/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Khác</v>
      </c>
      <c r="Q130" s="113" t="str">
        <f t="shared" si="174"/>
        <v>Khác</v>
      </c>
      <c r="R130" s="113" t="str">
        <f t="shared" si="113"/>
        <v>Khác</v>
      </c>
      <c r="S130" s="113" t="str">
        <f t="shared" si="114"/>
        <v>Khác</v>
      </c>
      <c r="T130" s="113" t="str">
        <f t="shared" si="115"/>
        <v>Khác</v>
      </c>
      <c r="U130" s="113" t="str">
        <f t="shared" si="116"/>
        <v>Khác</v>
      </c>
      <c r="V130" s="113" t="str">
        <f t="shared" si="165"/>
        <v>Khác</v>
      </c>
      <c r="W130" s="113" t="str">
        <f t="shared" ref="W130:AS130" si="204">IF(V130="Khác",IF(ISNUMBER(SEARCH(W$7,$D130)),W$6,"Khác"),V130)</f>
        <v>Khác</v>
      </c>
      <c r="X130" s="113" t="str">
        <f t="shared" si="143"/>
        <v>Khác</v>
      </c>
      <c r="Y130" s="113" t="str">
        <f t="shared" si="144"/>
        <v>Khác</v>
      </c>
      <c r="Z130" s="113" t="str">
        <f t="shared" si="204"/>
        <v>Khác</v>
      </c>
      <c r="AA130" s="113" t="str">
        <f t="shared" si="204"/>
        <v>Khác</v>
      </c>
      <c r="AB130" s="113" t="str">
        <f t="shared" si="204"/>
        <v>Khác</v>
      </c>
      <c r="AC130" s="113" t="str">
        <f t="shared" si="204"/>
        <v>Khác</v>
      </c>
      <c r="AD130" s="113" t="str">
        <f t="shared" si="204"/>
        <v>Khác</v>
      </c>
      <c r="AE130" s="113" t="str">
        <f t="shared" si="204"/>
        <v>Khác</v>
      </c>
      <c r="AF130" s="113" t="str">
        <f t="shared" si="204"/>
        <v>Khác</v>
      </c>
      <c r="AG130" s="113" t="str">
        <f t="shared" si="204"/>
        <v>Khác</v>
      </c>
      <c r="AH130" s="113" t="str">
        <f t="shared" si="204"/>
        <v>Khác</v>
      </c>
      <c r="AI130" s="113" t="str">
        <f t="shared" si="204"/>
        <v>Khác</v>
      </c>
      <c r="AJ130" s="113" t="str">
        <f t="shared" si="204"/>
        <v>Khác</v>
      </c>
      <c r="AK130" s="113" t="str">
        <f t="shared" si="204"/>
        <v>Khác</v>
      </c>
      <c r="AL130" s="113" t="str">
        <f t="shared" si="204"/>
        <v>Khác</v>
      </c>
      <c r="AM130" s="113" t="str">
        <f t="shared" si="204"/>
        <v>Khác</v>
      </c>
      <c r="AN130" s="113" t="str">
        <f t="shared" si="204"/>
        <v>Khác</v>
      </c>
      <c r="AO130" s="113" t="str">
        <f t="shared" si="204"/>
        <v>Khác</v>
      </c>
      <c r="AP130" s="113" t="str">
        <f t="shared" si="204"/>
        <v>Khác</v>
      </c>
      <c r="AQ130" s="113" t="str">
        <f t="shared" si="204"/>
        <v>Khác</v>
      </c>
      <c r="AR130" s="113" t="str">
        <f t="shared" si="204"/>
        <v>Khác</v>
      </c>
      <c r="AS130" s="113" t="str">
        <f t="shared" si="204"/>
        <v>Khác</v>
      </c>
      <c r="AT130" s="113" t="str">
        <f t="shared" si="118"/>
        <v>Khác</v>
      </c>
      <c r="AU130" s="113" t="str">
        <f t="shared" si="119"/>
        <v>Khác</v>
      </c>
      <c r="AV130" s="113" t="str">
        <f t="shared" si="120"/>
        <v>Khác</v>
      </c>
      <c r="AW130" s="113" t="str">
        <f t="shared" si="121"/>
        <v>Khác</v>
      </c>
      <c r="AX130" s="113" t="str">
        <f t="shared" si="122"/>
        <v>Khác</v>
      </c>
      <c r="AY130" s="113" t="str">
        <f t="shared" si="122"/>
        <v>Khác</v>
      </c>
      <c r="AZ130" s="113" t="str">
        <f t="shared" si="123"/>
        <v>Khác</v>
      </c>
      <c r="BA130" s="113" t="str">
        <f t="shared" si="124"/>
        <v>Khác</v>
      </c>
      <c r="BB130" s="113" t="str">
        <f t="shared" si="125"/>
        <v>Khác</v>
      </c>
      <c r="BC130" s="113" t="str">
        <f t="shared" si="126"/>
        <v>Khác</v>
      </c>
      <c r="BD130" s="113" t="str">
        <f t="shared" si="127"/>
        <v>Khác</v>
      </c>
      <c r="BE130" s="113" t="str">
        <f t="shared" si="128"/>
        <v>Khác</v>
      </c>
      <c r="BF130" s="113" t="str">
        <f t="shared" si="129"/>
        <v>Khác</v>
      </c>
      <c r="BG130" s="113" t="str">
        <f t="shared" si="130"/>
        <v>Khác</v>
      </c>
      <c r="BH130" s="113" t="str">
        <f t="shared" si="131"/>
        <v>Khác</v>
      </c>
      <c r="BI130" s="113" t="str">
        <f t="shared" si="132"/>
        <v>Khác</v>
      </c>
      <c r="BJ130" s="113" t="str">
        <f t="shared" si="133"/>
        <v>Khác</v>
      </c>
      <c r="BK130" s="113" t="str">
        <f t="shared" si="134"/>
        <v>Khác</v>
      </c>
      <c r="BL130" s="113" t="str">
        <f t="shared" si="135"/>
        <v>Khác</v>
      </c>
      <c r="BM130" s="113" t="str">
        <f t="shared" si="136"/>
        <v>Khác</v>
      </c>
      <c r="BN130" s="113" t="str">
        <f t="shared" si="137"/>
        <v>Khác</v>
      </c>
      <c r="BO130" s="113" t="str">
        <f t="shared" si="138"/>
        <v>Khác</v>
      </c>
    </row>
    <row r="131" spans="1:67" s="12" customFormat="1" x14ac:dyDescent="0.25">
      <c r="A131" s="121"/>
      <c r="B131" s="121"/>
      <c r="C131" s="121"/>
      <c r="D131" s="123"/>
      <c r="E131" s="125"/>
      <c r="F131" s="15" t="str">
        <f t="shared" si="109"/>
        <v>-</v>
      </c>
      <c r="G131" s="12" t="e">
        <f>VLOOKUP(VALUE(A131),Time!$A$3:$D$33,2,1)</f>
        <v>#N/A</v>
      </c>
      <c r="H131" s="12" t="str">
        <f t="shared" si="112"/>
        <v/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3"/>
        <v>Khác</v>
      </c>
      <c r="S131" s="113" t="str">
        <f t="shared" si="114"/>
        <v>Khác</v>
      </c>
      <c r="T131" s="113" t="str">
        <f t="shared" si="115"/>
        <v>Khác</v>
      </c>
      <c r="U131" s="113" t="str">
        <f t="shared" si="116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3"/>
        <v>Khác</v>
      </c>
      <c r="Y131" s="113" t="str">
        <f t="shared" si="144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8"/>
        <v>Khác</v>
      </c>
      <c r="AU131" s="113" t="str">
        <f t="shared" si="119"/>
        <v>Khác</v>
      </c>
      <c r="AV131" s="113" t="str">
        <f t="shared" si="120"/>
        <v>Khác</v>
      </c>
      <c r="AW131" s="113" t="str">
        <f t="shared" si="121"/>
        <v>Khác</v>
      </c>
      <c r="AX131" s="113" t="str">
        <f t="shared" si="122"/>
        <v>Khác</v>
      </c>
      <c r="AY131" s="113" t="str">
        <f t="shared" si="122"/>
        <v>Khác</v>
      </c>
      <c r="AZ131" s="113" t="str">
        <f t="shared" si="123"/>
        <v>Khác</v>
      </c>
      <c r="BA131" s="113" t="str">
        <f t="shared" si="124"/>
        <v>Khác</v>
      </c>
      <c r="BB131" s="113" t="str">
        <f t="shared" si="125"/>
        <v>Khác</v>
      </c>
      <c r="BC131" s="113" t="str">
        <f t="shared" si="126"/>
        <v>Khác</v>
      </c>
      <c r="BD131" s="113" t="str">
        <f t="shared" si="127"/>
        <v>Khác</v>
      </c>
      <c r="BE131" s="113" t="str">
        <f t="shared" si="128"/>
        <v>Khác</v>
      </c>
      <c r="BF131" s="113" t="str">
        <f t="shared" si="129"/>
        <v>Khác</v>
      </c>
      <c r="BG131" s="113" t="str">
        <f t="shared" si="130"/>
        <v>Khác</v>
      </c>
      <c r="BH131" s="113" t="str">
        <f t="shared" si="131"/>
        <v>Khác</v>
      </c>
      <c r="BI131" s="113" t="str">
        <f t="shared" si="132"/>
        <v>Khác</v>
      </c>
      <c r="BJ131" s="113" t="str">
        <f t="shared" si="133"/>
        <v>Khác</v>
      </c>
      <c r="BK131" s="113" t="str">
        <f t="shared" si="134"/>
        <v>Khác</v>
      </c>
      <c r="BL131" s="113" t="str">
        <f t="shared" si="135"/>
        <v>Khác</v>
      </c>
      <c r="BM131" s="113" t="str">
        <f t="shared" si="136"/>
        <v>Khác</v>
      </c>
      <c r="BN131" s="113" t="str">
        <f t="shared" si="137"/>
        <v>Khác</v>
      </c>
      <c r="BO131" s="113" t="str">
        <f t="shared" si="138"/>
        <v>Khác</v>
      </c>
    </row>
    <row r="132" spans="1:67" s="12" customFormat="1" x14ac:dyDescent="0.25">
      <c r="A132" s="121"/>
      <c r="B132" s="121"/>
      <c r="C132" s="121"/>
      <c r="D132" s="123"/>
      <c r="E132" s="125"/>
      <c r="F132" s="15" t="str">
        <f t="shared" si="109"/>
        <v>-</v>
      </c>
      <c r="G132" s="12" t="e">
        <f>VLOOKUP(VALUE(A132),Time!$A$3:$D$33,2,1)</f>
        <v>#N/A</v>
      </c>
      <c r="H132" s="12" t="str">
        <f t="shared" si="112"/>
        <v/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3"/>
        <v>Khác</v>
      </c>
      <c r="S132" s="113" t="str">
        <f t="shared" si="114"/>
        <v>Khác</v>
      </c>
      <c r="T132" s="113" t="str">
        <f t="shared" si="115"/>
        <v>Khác</v>
      </c>
      <c r="U132" s="113" t="str">
        <f t="shared" si="116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3"/>
        <v>Khác</v>
      </c>
      <c r="Y132" s="113" t="str">
        <f t="shared" si="144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8"/>
        <v>Khác</v>
      </c>
      <c r="AU132" s="113" t="str">
        <f t="shared" si="119"/>
        <v>Khác</v>
      </c>
      <c r="AV132" s="113" t="str">
        <f t="shared" si="120"/>
        <v>Khác</v>
      </c>
      <c r="AW132" s="113" t="str">
        <f t="shared" si="121"/>
        <v>Khác</v>
      </c>
      <c r="AX132" s="113" t="str">
        <f t="shared" si="122"/>
        <v>Khác</v>
      </c>
      <c r="AY132" s="113" t="str">
        <f t="shared" si="122"/>
        <v>Khác</v>
      </c>
      <c r="AZ132" s="113" t="str">
        <f t="shared" si="123"/>
        <v>Khác</v>
      </c>
      <c r="BA132" s="113" t="str">
        <f t="shared" si="124"/>
        <v>Khác</v>
      </c>
      <c r="BB132" s="113" t="str">
        <f t="shared" si="125"/>
        <v>Khác</v>
      </c>
      <c r="BC132" s="113" t="str">
        <f t="shared" si="126"/>
        <v>Khác</v>
      </c>
      <c r="BD132" s="113" t="str">
        <f t="shared" si="127"/>
        <v>Khác</v>
      </c>
      <c r="BE132" s="113" t="str">
        <f t="shared" si="128"/>
        <v>Khác</v>
      </c>
      <c r="BF132" s="113" t="str">
        <f t="shared" si="129"/>
        <v>Khác</v>
      </c>
      <c r="BG132" s="113" t="str">
        <f t="shared" si="130"/>
        <v>Khác</v>
      </c>
      <c r="BH132" s="113" t="str">
        <f t="shared" si="131"/>
        <v>Khác</v>
      </c>
      <c r="BI132" s="113" t="str">
        <f t="shared" si="132"/>
        <v>Khác</v>
      </c>
      <c r="BJ132" s="113" t="str">
        <f t="shared" si="133"/>
        <v>Khác</v>
      </c>
      <c r="BK132" s="113" t="str">
        <f t="shared" si="134"/>
        <v>Khác</v>
      </c>
      <c r="BL132" s="113" t="str">
        <f t="shared" si="135"/>
        <v>Khác</v>
      </c>
      <c r="BM132" s="113" t="str">
        <f t="shared" si="136"/>
        <v>Khác</v>
      </c>
      <c r="BN132" s="113" t="str">
        <f t="shared" si="137"/>
        <v>Khác</v>
      </c>
      <c r="BO132" s="113" t="str">
        <f t="shared" si="138"/>
        <v>Khác</v>
      </c>
    </row>
    <row r="133" spans="1:67" s="12" customFormat="1" x14ac:dyDescent="0.25">
      <c r="A133" s="121"/>
      <c r="B133" s="121"/>
      <c r="C133" s="121"/>
      <c r="D133" s="123"/>
      <c r="E133" s="125"/>
      <c r="F133" s="15" t="str">
        <f t="shared" si="109"/>
        <v>-</v>
      </c>
      <c r="G133" s="12" t="e">
        <f>VLOOKUP(VALUE(A133),Time!$A$3:$D$33,2,1)</f>
        <v>#N/A</v>
      </c>
      <c r="H133" s="12" t="str">
        <f t="shared" si="112"/>
        <v/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3"/>
        <v>Khác</v>
      </c>
      <c r="S133" s="113" t="str">
        <f t="shared" si="114"/>
        <v>Khác</v>
      </c>
      <c r="T133" s="113" t="str">
        <f t="shared" si="115"/>
        <v>Khác</v>
      </c>
      <c r="U133" s="113" t="str">
        <f t="shared" si="116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3"/>
        <v>Khác</v>
      </c>
      <c r="Y133" s="113" t="str">
        <f t="shared" si="144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8"/>
        <v>Khác</v>
      </c>
      <c r="AU133" s="113" t="str">
        <f t="shared" si="119"/>
        <v>Khác</v>
      </c>
      <c r="AV133" s="113" t="str">
        <f t="shared" si="120"/>
        <v>Khác</v>
      </c>
      <c r="AW133" s="113" t="str">
        <f t="shared" si="121"/>
        <v>Khác</v>
      </c>
      <c r="AX133" s="113" t="str">
        <f t="shared" si="122"/>
        <v>Khác</v>
      </c>
      <c r="AY133" s="113" t="str">
        <f t="shared" si="122"/>
        <v>Khác</v>
      </c>
      <c r="AZ133" s="113" t="str">
        <f t="shared" si="123"/>
        <v>Khác</v>
      </c>
      <c r="BA133" s="113" t="str">
        <f t="shared" si="124"/>
        <v>Khác</v>
      </c>
      <c r="BB133" s="113" t="str">
        <f t="shared" si="125"/>
        <v>Khác</v>
      </c>
      <c r="BC133" s="113" t="str">
        <f t="shared" si="126"/>
        <v>Khác</v>
      </c>
      <c r="BD133" s="113" t="str">
        <f t="shared" si="127"/>
        <v>Khác</v>
      </c>
      <c r="BE133" s="113" t="str">
        <f t="shared" si="128"/>
        <v>Khác</v>
      </c>
      <c r="BF133" s="113" t="str">
        <f t="shared" si="129"/>
        <v>Khác</v>
      </c>
      <c r="BG133" s="113" t="str">
        <f t="shared" si="130"/>
        <v>Khác</v>
      </c>
      <c r="BH133" s="113" t="str">
        <f t="shared" si="131"/>
        <v>Khác</v>
      </c>
      <c r="BI133" s="113" t="str">
        <f t="shared" si="132"/>
        <v>Khác</v>
      </c>
      <c r="BJ133" s="113" t="str">
        <f t="shared" si="133"/>
        <v>Khác</v>
      </c>
      <c r="BK133" s="113" t="str">
        <f t="shared" si="134"/>
        <v>Khác</v>
      </c>
      <c r="BL133" s="113" t="str">
        <f t="shared" si="135"/>
        <v>Khác</v>
      </c>
      <c r="BM133" s="113" t="str">
        <f t="shared" si="136"/>
        <v>Khác</v>
      </c>
      <c r="BN133" s="113" t="str">
        <f t="shared" si="137"/>
        <v>Khác</v>
      </c>
      <c r="BO133" s="113" t="str">
        <f t="shared" si="138"/>
        <v>Khác</v>
      </c>
    </row>
    <row r="134" spans="1:67" s="12" customFormat="1" x14ac:dyDescent="0.25">
      <c r="A134" s="121"/>
      <c r="B134" s="121"/>
      <c r="C134" s="121"/>
      <c r="D134" s="123"/>
      <c r="E134" s="125"/>
      <c r="F134" s="15" t="str">
        <f t="shared" si="109"/>
        <v>-</v>
      </c>
      <c r="G134" s="12" t="e">
        <f>VLOOKUP(VALUE(A134),Time!$A$3:$D$33,2,1)</f>
        <v>#N/A</v>
      </c>
      <c r="H134" s="12" t="str">
        <f t="shared" si="112"/>
        <v/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3"/>
        <v>Khác</v>
      </c>
      <c r="S134" s="113" t="str">
        <f t="shared" si="114"/>
        <v>Khác</v>
      </c>
      <c r="T134" s="113" t="str">
        <f t="shared" si="115"/>
        <v>Khác</v>
      </c>
      <c r="U134" s="113" t="str">
        <f t="shared" si="116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3"/>
        <v>Khác</v>
      </c>
      <c r="Y134" s="113" t="str">
        <f t="shared" si="144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8"/>
        <v>Khác</v>
      </c>
      <c r="AU134" s="113" t="str">
        <f t="shared" si="119"/>
        <v>Khác</v>
      </c>
      <c r="AV134" s="113" t="str">
        <f t="shared" si="120"/>
        <v>Khác</v>
      </c>
      <c r="AW134" s="113" t="str">
        <f t="shared" si="121"/>
        <v>Khác</v>
      </c>
      <c r="AX134" s="113" t="str">
        <f t="shared" si="122"/>
        <v>Khác</v>
      </c>
      <c r="AY134" s="113" t="str">
        <f t="shared" si="122"/>
        <v>Khác</v>
      </c>
      <c r="AZ134" s="113" t="str">
        <f t="shared" si="123"/>
        <v>Khác</v>
      </c>
      <c r="BA134" s="113" t="str">
        <f t="shared" si="124"/>
        <v>Khác</v>
      </c>
      <c r="BB134" s="113" t="str">
        <f t="shared" si="125"/>
        <v>Khác</v>
      </c>
      <c r="BC134" s="113" t="str">
        <f t="shared" si="126"/>
        <v>Khác</v>
      </c>
      <c r="BD134" s="113" t="str">
        <f t="shared" si="127"/>
        <v>Khác</v>
      </c>
      <c r="BE134" s="113" t="str">
        <f t="shared" si="128"/>
        <v>Khác</v>
      </c>
      <c r="BF134" s="113" t="str">
        <f t="shared" si="129"/>
        <v>Khác</v>
      </c>
      <c r="BG134" s="113" t="str">
        <f t="shared" si="130"/>
        <v>Khác</v>
      </c>
      <c r="BH134" s="113" t="str">
        <f t="shared" si="131"/>
        <v>Khác</v>
      </c>
      <c r="BI134" s="113" t="str">
        <f t="shared" si="132"/>
        <v>Khác</v>
      </c>
      <c r="BJ134" s="113" t="str">
        <f t="shared" si="133"/>
        <v>Khác</v>
      </c>
      <c r="BK134" s="113" t="str">
        <f t="shared" si="134"/>
        <v>Khác</v>
      </c>
      <c r="BL134" s="113" t="str">
        <f t="shared" si="135"/>
        <v>Khác</v>
      </c>
      <c r="BM134" s="113" t="str">
        <f t="shared" si="136"/>
        <v>Khác</v>
      </c>
      <c r="BN134" s="113" t="str">
        <f t="shared" si="137"/>
        <v>Khác</v>
      </c>
      <c r="BO134" s="113" t="str">
        <f t="shared" si="138"/>
        <v>Khác</v>
      </c>
    </row>
    <row r="135" spans="1:67" s="12" customFormat="1" x14ac:dyDescent="0.25">
      <c r="A135" s="121"/>
      <c r="B135" s="121"/>
      <c r="C135" s="121"/>
      <c r="D135" s="123"/>
      <c r="E135" s="125"/>
      <c r="F135" s="15" t="str">
        <f t="shared" si="109"/>
        <v>-</v>
      </c>
      <c r="G135" s="12" t="e">
        <f>VLOOKUP(VALUE(A135),Time!$A$3:$D$33,2,1)</f>
        <v>#N/A</v>
      </c>
      <c r="H135" s="12" t="str">
        <f t="shared" si="112"/>
        <v/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3"/>
        <v>Khác</v>
      </c>
      <c r="S135" s="113" t="str">
        <f t="shared" si="114"/>
        <v>Khác</v>
      </c>
      <c r="T135" s="113" t="str">
        <f t="shared" si="115"/>
        <v>Khác</v>
      </c>
      <c r="U135" s="113" t="str">
        <f t="shared" si="116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3"/>
        <v>Khác</v>
      </c>
      <c r="Y135" s="113" t="str">
        <f t="shared" si="144"/>
        <v>Khác</v>
      </c>
      <c r="Z135" s="113" t="str">
        <f t="shared" si="209"/>
        <v>Khác</v>
      </c>
      <c r="AA135" s="113" t="str">
        <f t="shared" si="209"/>
        <v>Khác</v>
      </c>
      <c r="AB135" s="113" t="str">
        <f t="shared" si="209"/>
        <v>Khác</v>
      </c>
      <c r="AC135" s="113" t="str">
        <f t="shared" si="209"/>
        <v>Khác</v>
      </c>
      <c r="AD135" s="113" t="str">
        <f t="shared" si="209"/>
        <v>Khác</v>
      </c>
      <c r="AE135" s="113" t="str">
        <f t="shared" si="209"/>
        <v>Khác</v>
      </c>
      <c r="AF135" s="113" t="str">
        <f t="shared" si="209"/>
        <v>Khác</v>
      </c>
      <c r="AG135" s="113" t="str">
        <f t="shared" si="209"/>
        <v>Khác</v>
      </c>
      <c r="AH135" s="113" t="str">
        <f t="shared" si="209"/>
        <v>Khác</v>
      </c>
      <c r="AI135" s="113" t="str">
        <f t="shared" si="209"/>
        <v>Khác</v>
      </c>
      <c r="AJ135" s="113" t="str">
        <f t="shared" si="209"/>
        <v>Khác</v>
      </c>
      <c r="AK135" s="113" t="str">
        <f t="shared" si="209"/>
        <v>Khác</v>
      </c>
      <c r="AL135" s="113" t="str">
        <f t="shared" si="209"/>
        <v>Khác</v>
      </c>
      <c r="AM135" s="113" t="str">
        <f t="shared" si="209"/>
        <v>Khác</v>
      </c>
      <c r="AN135" s="113" t="str">
        <f t="shared" si="209"/>
        <v>Khác</v>
      </c>
      <c r="AO135" s="113" t="str">
        <f t="shared" si="209"/>
        <v>Khác</v>
      </c>
      <c r="AP135" s="113" t="str">
        <f t="shared" si="209"/>
        <v>Khác</v>
      </c>
      <c r="AQ135" s="113" t="str">
        <f t="shared" si="209"/>
        <v>Khác</v>
      </c>
      <c r="AR135" s="113" t="str">
        <f t="shared" si="209"/>
        <v>Khác</v>
      </c>
      <c r="AS135" s="113" t="str">
        <f t="shared" si="209"/>
        <v>Khác</v>
      </c>
      <c r="AT135" s="113" t="str">
        <f t="shared" si="118"/>
        <v>Khác</v>
      </c>
      <c r="AU135" s="113" t="str">
        <f t="shared" si="119"/>
        <v>Khác</v>
      </c>
      <c r="AV135" s="113" t="str">
        <f t="shared" si="120"/>
        <v>Khác</v>
      </c>
      <c r="AW135" s="113" t="str">
        <f t="shared" si="121"/>
        <v>Khác</v>
      </c>
      <c r="AX135" s="113" t="str">
        <f t="shared" si="122"/>
        <v>Khác</v>
      </c>
      <c r="AY135" s="113" t="str">
        <f t="shared" si="122"/>
        <v>Khác</v>
      </c>
      <c r="AZ135" s="113" t="str">
        <f t="shared" si="123"/>
        <v>Khác</v>
      </c>
      <c r="BA135" s="113" t="str">
        <f t="shared" si="124"/>
        <v>Khác</v>
      </c>
      <c r="BB135" s="113" t="str">
        <f t="shared" si="125"/>
        <v>Khác</v>
      </c>
      <c r="BC135" s="113" t="str">
        <f t="shared" si="126"/>
        <v>Khác</v>
      </c>
      <c r="BD135" s="113" t="str">
        <f t="shared" si="127"/>
        <v>Khác</v>
      </c>
      <c r="BE135" s="113" t="str">
        <f t="shared" si="128"/>
        <v>Khác</v>
      </c>
      <c r="BF135" s="113" t="str">
        <f t="shared" si="129"/>
        <v>Khác</v>
      </c>
      <c r="BG135" s="113" t="str">
        <f t="shared" si="130"/>
        <v>Khác</v>
      </c>
      <c r="BH135" s="113" t="str">
        <f t="shared" si="131"/>
        <v>Khác</v>
      </c>
      <c r="BI135" s="113" t="str">
        <f t="shared" si="132"/>
        <v>Khác</v>
      </c>
      <c r="BJ135" s="113" t="str">
        <f t="shared" si="133"/>
        <v>Khác</v>
      </c>
      <c r="BK135" s="113" t="str">
        <f t="shared" si="134"/>
        <v>Khác</v>
      </c>
      <c r="BL135" s="113" t="str">
        <f t="shared" si="135"/>
        <v>Khác</v>
      </c>
      <c r="BM135" s="113" t="str">
        <f t="shared" si="136"/>
        <v>Khác</v>
      </c>
      <c r="BN135" s="113" t="str">
        <f t="shared" si="137"/>
        <v>Khác</v>
      </c>
      <c r="BO135" s="113" t="str">
        <f t="shared" si="138"/>
        <v>Khác</v>
      </c>
    </row>
    <row r="136" spans="1:67" s="12" customFormat="1" x14ac:dyDescent="0.25">
      <c r="A136" s="121"/>
      <c r="B136" s="121"/>
      <c r="C136" s="121"/>
      <c r="D136" s="123"/>
      <c r="E136" s="125"/>
      <c r="F136" s="15" t="str">
        <f t="shared" ref="F136:F199" si="210">IF(H136="","-",IF(H136="Thu","Thu",BO136))</f>
        <v>-</v>
      </c>
      <c r="G136" s="12" t="e">
        <f>VLOOKUP(VALUE(A136),Time!$A$3:$D$33,2,1)</f>
        <v>#N/A</v>
      </c>
      <c r="H136" s="12" t="str">
        <f t="shared" si="112"/>
        <v/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3"/>
        <v>Khác</v>
      </c>
      <c r="S136" s="113" t="str">
        <f t="shared" si="114"/>
        <v>Khác</v>
      </c>
      <c r="T136" s="113" t="str">
        <f t="shared" si="115"/>
        <v>Khác</v>
      </c>
      <c r="U136" s="113" t="str">
        <f t="shared" si="116"/>
        <v>Khác</v>
      </c>
      <c r="V136" s="113" t="str">
        <f t="shared" si="165"/>
        <v>Khác</v>
      </c>
      <c r="W136" s="113" t="str">
        <f t="shared" ref="W136:AS136" si="211">IF(V136="Khác",IF(ISNUMBER(SEARCH(W$7,$D136)),W$6,"Khác"),V136)</f>
        <v>Khác</v>
      </c>
      <c r="X136" s="113" t="str">
        <f t="shared" si="143"/>
        <v>Khác</v>
      </c>
      <c r="Y136" s="113" t="str">
        <f t="shared" si="144"/>
        <v>Khác</v>
      </c>
      <c r="Z136" s="113" t="str">
        <f t="shared" si="211"/>
        <v>Khác</v>
      </c>
      <c r="AA136" s="113" t="str">
        <f t="shared" si="211"/>
        <v>Khác</v>
      </c>
      <c r="AB136" s="113" t="str">
        <f t="shared" si="211"/>
        <v>Khác</v>
      </c>
      <c r="AC136" s="113" t="str">
        <f t="shared" si="211"/>
        <v>Khác</v>
      </c>
      <c r="AD136" s="113" t="str">
        <f t="shared" si="211"/>
        <v>Khác</v>
      </c>
      <c r="AE136" s="113" t="str">
        <f t="shared" si="211"/>
        <v>Khác</v>
      </c>
      <c r="AF136" s="113" t="str">
        <f t="shared" si="211"/>
        <v>Khác</v>
      </c>
      <c r="AG136" s="113" t="str">
        <f t="shared" si="211"/>
        <v>Khác</v>
      </c>
      <c r="AH136" s="113" t="str">
        <f t="shared" si="211"/>
        <v>Khác</v>
      </c>
      <c r="AI136" s="113" t="str">
        <f t="shared" si="211"/>
        <v>Khác</v>
      </c>
      <c r="AJ136" s="113" t="str">
        <f t="shared" si="211"/>
        <v>Khác</v>
      </c>
      <c r="AK136" s="113" t="str">
        <f t="shared" si="211"/>
        <v>Khác</v>
      </c>
      <c r="AL136" s="113" t="str">
        <f t="shared" si="211"/>
        <v>Khác</v>
      </c>
      <c r="AM136" s="113" t="str">
        <f t="shared" si="211"/>
        <v>Khác</v>
      </c>
      <c r="AN136" s="113" t="str">
        <f t="shared" si="211"/>
        <v>Khác</v>
      </c>
      <c r="AO136" s="113" t="str">
        <f t="shared" si="211"/>
        <v>Khác</v>
      </c>
      <c r="AP136" s="113" t="str">
        <f t="shared" si="211"/>
        <v>Khác</v>
      </c>
      <c r="AQ136" s="113" t="str">
        <f t="shared" si="211"/>
        <v>Khác</v>
      </c>
      <c r="AR136" s="113" t="str">
        <f t="shared" si="211"/>
        <v>Khác</v>
      </c>
      <c r="AS136" s="113" t="str">
        <f t="shared" si="211"/>
        <v>Khác</v>
      </c>
      <c r="AT136" s="113" t="str">
        <f t="shared" si="118"/>
        <v>Khác</v>
      </c>
      <c r="AU136" s="113" t="str">
        <f t="shared" si="119"/>
        <v>Khác</v>
      </c>
      <c r="AV136" s="113" t="str">
        <f t="shared" si="120"/>
        <v>Khác</v>
      </c>
      <c r="AW136" s="113" t="str">
        <f t="shared" si="121"/>
        <v>Khác</v>
      </c>
      <c r="AX136" s="113" t="str">
        <f t="shared" si="122"/>
        <v>Khác</v>
      </c>
      <c r="AY136" s="113" t="str">
        <f t="shared" si="122"/>
        <v>Khác</v>
      </c>
      <c r="AZ136" s="113" t="str">
        <f t="shared" si="123"/>
        <v>Khác</v>
      </c>
      <c r="BA136" s="113" t="str">
        <f t="shared" si="124"/>
        <v>Khác</v>
      </c>
      <c r="BB136" s="113" t="str">
        <f t="shared" si="125"/>
        <v>Khác</v>
      </c>
      <c r="BC136" s="113" t="str">
        <f t="shared" si="126"/>
        <v>Khác</v>
      </c>
      <c r="BD136" s="113" t="str">
        <f t="shared" si="127"/>
        <v>Khác</v>
      </c>
      <c r="BE136" s="113" t="str">
        <f t="shared" si="128"/>
        <v>Khác</v>
      </c>
      <c r="BF136" s="113" t="str">
        <f t="shared" si="129"/>
        <v>Khác</v>
      </c>
      <c r="BG136" s="113" t="str">
        <f t="shared" si="130"/>
        <v>Khác</v>
      </c>
      <c r="BH136" s="113" t="str">
        <f t="shared" si="131"/>
        <v>Khác</v>
      </c>
      <c r="BI136" s="113" t="str">
        <f t="shared" si="132"/>
        <v>Khác</v>
      </c>
      <c r="BJ136" s="113" t="str">
        <f t="shared" si="133"/>
        <v>Khác</v>
      </c>
      <c r="BK136" s="113" t="str">
        <f t="shared" si="134"/>
        <v>Khác</v>
      </c>
      <c r="BL136" s="113" t="str">
        <f t="shared" si="135"/>
        <v>Khác</v>
      </c>
      <c r="BM136" s="113" t="str">
        <f t="shared" si="136"/>
        <v>Khác</v>
      </c>
      <c r="BN136" s="113" t="str">
        <f t="shared" si="137"/>
        <v>Khác</v>
      </c>
      <c r="BO136" s="113" t="str">
        <f t="shared" si="138"/>
        <v>Khác</v>
      </c>
    </row>
    <row r="137" spans="1:67" s="12" customFormat="1" x14ac:dyDescent="0.25">
      <c r="A137" s="121"/>
      <c r="B137" s="121"/>
      <c r="C137" s="121"/>
      <c r="D137" s="123"/>
      <c r="E137" s="125"/>
      <c r="F137" s="15" t="str">
        <f t="shared" si="210"/>
        <v>-</v>
      </c>
      <c r="G137" s="12" t="e">
        <f>VLOOKUP(VALUE(A137),Time!$A$3:$D$33,2,1)</f>
        <v>#N/A</v>
      </c>
      <c r="H137" s="12" t="str">
        <f t="shared" ref="H137:H200" si="212">IF(MID(C137,2,1)="c","Chi",IF(C137&lt;&gt;"","Thu",""))</f>
        <v/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3">IF(Q137="Khác",IF(ISNUMBER(SEARCH(R$7,$D137)),R$6,"Khác"),Q137)</f>
        <v>Khác</v>
      </c>
      <c r="S137" s="113" t="str">
        <f t="shared" ref="S137:S200" si="214">IF(R137="Khác",IF(ISNUMBER(SEARCH(S$7,$D137)),S$6,"Khác"),R137)</f>
        <v>Khác</v>
      </c>
      <c r="T137" s="113" t="str">
        <f t="shared" ref="T137:T200" si="215">IF(S137="Khác",IF(ISNUMBER(SEARCH(T$7,$D137)),T$6,"Khác"),S137)</f>
        <v>Khác</v>
      </c>
      <c r="U137" s="113" t="str">
        <f t="shared" ref="U137:U200" si="216">IF(T137="Khác",IF(ISNUMBER(SEARCH(U$7,$D137)),U$6,"Khác"),T137)</f>
        <v>Khác</v>
      </c>
      <c r="V137" s="113" t="str">
        <f t="shared" si="165"/>
        <v>Khác</v>
      </c>
      <c r="W137" s="113" t="str">
        <f t="shared" ref="W137:AS137" si="217">IF(V137="Khác",IF(ISNUMBER(SEARCH(W$7,$D137)),W$6,"Khác"),V137)</f>
        <v>Khác</v>
      </c>
      <c r="X137" s="113" t="str">
        <f t="shared" si="143"/>
        <v>Khác</v>
      </c>
      <c r="Y137" s="113" t="str">
        <f t="shared" si="144"/>
        <v>Khác</v>
      </c>
      <c r="Z137" s="113" t="str">
        <f t="shared" si="217"/>
        <v>Khác</v>
      </c>
      <c r="AA137" s="113" t="str">
        <f t="shared" si="217"/>
        <v>Khác</v>
      </c>
      <c r="AB137" s="113" t="str">
        <f t="shared" si="217"/>
        <v>Khác</v>
      </c>
      <c r="AC137" s="113" t="str">
        <f t="shared" si="217"/>
        <v>Khác</v>
      </c>
      <c r="AD137" s="113" t="str">
        <f t="shared" si="217"/>
        <v>Khác</v>
      </c>
      <c r="AE137" s="113" t="str">
        <f t="shared" si="217"/>
        <v>Khác</v>
      </c>
      <c r="AF137" s="113" t="str">
        <f t="shared" si="217"/>
        <v>Khác</v>
      </c>
      <c r="AG137" s="113" t="str">
        <f t="shared" si="217"/>
        <v>Khác</v>
      </c>
      <c r="AH137" s="113" t="str">
        <f t="shared" si="217"/>
        <v>Khác</v>
      </c>
      <c r="AI137" s="113" t="str">
        <f t="shared" si="217"/>
        <v>Khác</v>
      </c>
      <c r="AJ137" s="113" t="str">
        <f t="shared" si="217"/>
        <v>Khác</v>
      </c>
      <c r="AK137" s="113" t="str">
        <f t="shared" si="217"/>
        <v>Khác</v>
      </c>
      <c r="AL137" s="113" t="str">
        <f t="shared" si="217"/>
        <v>Khác</v>
      </c>
      <c r="AM137" s="113" t="str">
        <f t="shared" si="217"/>
        <v>Khác</v>
      </c>
      <c r="AN137" s="113" t="str">
        <f t="shared" si="217"/>
        <v>Khác</v>
      </c>
      <c r="AO137" s="113" t="str">
        <f t="shared" si="217"/>
        <v>Khác</v>
      </c>
      <c r="AP137" s="113" t="str">
        <f t="shared" si="217"/>
        <v>Khác</v>
      </c>
      <c r="AQ137" s="113" t="str">
        <f t="shared" si="217"/>
        <v>Khác</v>
      </c>
      <c r="AR137" s="113" t="str">
        <f t="shared" si="217"/>
        <v>Khác</v>
      </c>
      <c r="AS137" s="113" t="str">
        <f t="shared" si="217"/>
        <v>Khác</v>
      </c>
      <c r="AT137" s="113" t="str">
        <f t="shared" ref="AT137:AT200" si="218">IF(AS137="Khác",IF(ISNUMBER(SEARCH(AT$7,$D137)),AT$6,"Khác"),AS137)</f>
        <v>Khác</v>
      </c>
      <c r="AU137" s="113" t="str">
        <f t="shared" ref="AU137:AU200" si="219">IF(AT137="Khác",IF(ISNUMBER(SEARCH(AU$7,$D137)),AU$6,"Khác"),AT137)</f>
        <v>Khác</v>
      </c>
      <c r="AV137" s="113" t="str">
        <f t="shared" ref="AV137:AV200" si="220">IF(AU137="Khác",IF(ISNUMBER(SEARCH(AV$7,$D137)),AV$6,"Khác"),AU137)</f>
        <v>Khác</v>
      </c>
      <c r="AW137" s="113" t="str">
        <f t="shared" ref="AW137:AW200" si="221">IF(AV137="Khác",IF(ISNUMBER(SEARCH(AW$7,$D137)),AW$6,"Khác"),AV137)</f>
        <v>Khác</v>
      </c>
      <c r="AX137" s="113" t="str">
        <f t="shared" ref="AX137:AY200" si="222">IF(AW137="Khác",IF(ISNUMBER(SEARCH(AX$7,$D137)),AX$6,"Khác"),AW137)</f>
        <v>Khác</v>
      </c>
      <c r="AY137" s="113" t="str">
        <f t="shared" si="222"/>
        <v>Khác</v>
      </c>
      <c r="AZ137" s="113" t="str">
        <f t="shared" ref="AZ137:AZ200" si="223">IF(AY137="Khác",IF(AND(ISNUMBER(SEARCH("phí",$D137)),ISNUMBER(SEARCH("ngân hàng",$D137))),AZ$6,"Khác"),AY137)</f>
        <v>Khác</v>
      </c>
      <c r="BA137" s="113" t="str">
        <f t="shared" ref="BA137:BA200" si="224">IF(AZ137="Khác",IF(AND(ISNUMBER(SEARCH("Điện",$D137)),ISNUMBER(SEARCH("VP",$D137))),BA$6,"Khác"),AZ137)</f>
        <v>Khác</v>
      </c>
      <c r="BB137" s="113" t="str">
        <f t="shared" ref="BB137:BB200" si="225">IF(BA137="Khác",IF(AND(ISNUMBER(SEARCH("Nước",$D137)),ISNUMBER(SEARCH("VP",$D137))),BB$6,"Khác"),BA137)</f>
        <v>Khác</v>
      </c>
      <c r="BC137" s="113" t="str">
        <f t="shared" ref="BC137:BC200" si="226">IF(BB137="Khác",IF(AND(ISNUMBER(SEARCH("Điện",$D137)),ISNUMBER(SEARCH("Kho",$D137))),BC$6,"Khác"),BB137)</f>
        <v>Khác</v>
      </c>
      <c r="BD137" s="113" t="str">
        <f t="shared" ref="BD137:BD200" si="227">IF(BC137="Khác",IF(AND(ISNUMBER(SEARCH("Nước",$D137)),ISNUMBER(SEARCH("Kho",$D137))),BD$6,"Khác"),BC137)</f>
        <v>Khác</v>
      </c>
      <c r="BE137" s="113" t="str">
        <f t="shared" ref="BE137:BE200" si="228">IF(BD137="Khác",IF(AND(ISNUMBER(SEARCH("TT",$D137)),ISNUMBER(SEARCH("Chi Phí hoàn trả bảo hành",$D137))),BE$6,"Khác"),BD137)</f>
        <v>Khác</v>
      </c>
      <c r="BF137" s="113" t="str">
        <f t="shared" ref="BF137:BF200" si="229">IF(BE137="Khác",IF(AND(ISNUMBER(SEARCH("TT",$D137)),ISNUMBER(SEARCH("Đơn hàng",$D137))),BF$6,"Khác"),BE137)</f>
        <v>Khác</v>
      </c>
      <c r="BG137" s="113" t="str">
        <f t="shared" ref="BG137:BG200" si="230">IF(BF137="Khác",IF(AND(ISNUMBER(SEARCH("TT",$D137)),ISNUMBER(SEARCH("hoàn công",$D137))),BG$6,"Khác"),BF137)</f>
        <v>Khác</v>
      </c>
      <c r="BH137" s="113" t="str">
        <f t="shared" ref="BH137:BH200" si="231">IF(BG137="Khác",IF(AND(ISNUMBER(SEARCH("TT",$D137)),ISNUMBER(SEARCH("công nhân",$D137))),BH$6,"Khác"),BG137)</f>
        <v>Khác</v>
      </c>
      <c r="BI137" s="113" t="str">
        <f t="shared" ref="BI137:BI200" si="232">IF(BH137="Khác",IF(AND(ISNUMBER(SEARCH("phí",$D137)),ISNUMBER(SEARCH("cước",$D137))),BI$6,"Khác"),BH137)</f>
        <v>Khác</v>
      </c>
      <c r="BJ137" s="113" t="str">
        <f t="shared" ref="BJ137:BJ200" si="233">IF(BI137="Khác",IF(AND(ISNUMBER(SEARCH("TT",$D137)),ISNUMBER(SEARCH("- ",$D137))),BJ$6,"Khác"),BI137)</f>
        <v>Khác</v>
      </c>
      <c r="BK137" s="113" t="str">
        <f t="shared" ref="BK137:BK200" si="234">IF(BJ137="Khác",IF(ISNUMBER(SEARCH("tạm ứng",$D137)),BK$6,"Khác"),BJ137)</f>
        <v>Khác</v>
      </c>
      <c r="BL137" s="113" t="str">
        <f t="shared" ref="BL137:BL200" si="235">IF(BK137="Khác",IF(ISNUMBER(SEARCH("chi phí dịch vụ hàng hóa",$D137)),BL$6,"Khác"),BK137)</f>
        <v>Khác</v>
      </c>
      <c r="BM137" s="113" t="str">
        <f t="shared" ref="BM137:BM200" si="236">IF(BL137="Khác",IF(ISNUMBER(SEARCH("cung cấp vật tư cho kho",$D137)),BM$6,"Khác"),BL137)</f>
        <v>Khác</v>
      </c>
      <c r="BN137" s="113" t="str">
        <f t="shared" ref="BN137:BN200" si="237">IF(BM137="Khác",IF(ISNUMBER(SEARCH("cô tạp vụ",$D137)),BN$6,"Khác"),BM137)</f>
        <v>Khác</v>
      </c>
      <c r="BO137" s="113" t="str">
        <f t="shared" ref="BO137:BO200" si="238">IF(BN137="Khác",IF(ISNUMBER(SEARCH("thuê văn phòng Hà Nội",$D137)),BO$6,"Khác"),BN137)</f>
        <v>Khác</v>
      </c>
    </row>
    <row r="138" spans="1:67" s="12" customFormat="1" x14ac:dyDescent="0.25">
      <c r="A138" s="121"/>
      <c r="B138" s="121"/>
      <c r="C138" s="121"/>
      <c r="D138" s="123"/>
      <c r="E138" s="125"/>
      <c r="F138" s="15" t="str">
        <f t="shared" si="210"/>
        <v>-</v>
      </c>
      <c r="G138" s="12" t="e">
        <f>VLOOKUP(VALUE(A138),Time!$A$3:$D$33,2,1)</f>
        <v>#N/A</v>
      </c>
      <c r="H138" s="12" t="str">
        <f t="shared" si="212"/>
        <v/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3"/>
        <v>Khác</v>
      </c>
      <c r="S138" s="113" t="str">
        <f t="shared" si="214"/>
        <v>Khác</v>
      </c>
      <c r="T138" s="113" t="str">
        <f t="shared" si="215"/>
        <v>Khác</v>
      </c>
      <c r="U138" s="113" t="str">
        <f t="shared" si="216"/>
        <v>Khác</v>
      </c>
      <c r="V138" s="113" t="str">
        <f t="shared" si="165"/>
        <v>Khác</v>
      </c>
      <c r="W138" s="113" t="str">
        <f t="shared" ref="W138:AS138" si="239">IF(V138="Khác",IF(ISNUMBER(SEARCH(W$7,$D138)),W$6,"Khác"),V138)</f>
        <v>Khác</v>
      </c>
      <c r="X138" s="113" t="str">
        <f t="shared" si="143"/>
        <v>Khác</v>
      </c>
      <c r="Y138" s="113" t="str">
        <f t="shared" si="144"/>
        <v>Khác</v>
      </c>
      <c r="Z138" s="113" t="str">
        <f t="shared" si="239"/>
        <v>Khác</v>
      </c>
      <c r="AA138" s="113" t="str">
        <f t="shared" si="239"/>
        <v>Khác</v>
      </c>
      <c r="AB138" s="113" t="str">
        <f t="shared" si="239"/>
        <v>Khác</v>
      </c>
      <c r="AC138" s="113" t="str">
        <f t="shared" si="239"/>
        <v>Khác</v>
      </c>
      <c r="AD138" s="113" t="str">
        <f t="shared" si="239"/>
        <v>Khác</v>
      </c>
      <c r="AE138" s="113" t="str">
        <f t="shared" si="239"/>
        <v>Khác</v>
      </c>
      <c r="AF138" s="113" t="str">
        <f t="shared" si="239"/>
        <v>Khác</v>
      </c>
      <c r="AG138" s="113" t="str">
        <f t="shared" si="239"/>
        <v>Khác</v>
      </c>
      <c r="AH138" s="113" t="str">
        <f t="shared" si="239"/>
        <v>Khác</v>
      </c>
      <c r="AI138" s="113" t="str">
        <f t="shared" si="239"/>
        <v>Khác</v>
      </c>
      <c r="AJ138" s="113" t="str">
        <f t="shared" si="239"/>
        <v>Khác</v>
      </c>
      <c r="AK138" s="113" t="str">
        <f t="shared" si="239"/>
        <v>Khác</v>
      </c>
      <c r="AL138" s="113" t="str">
        <f t="shared" si="239"/>
        <v>Khác</v>
      </c>
      <c r="AM138" s="113" t="str">
        <f t="shared" si="239"/>
        <v>Khác</v>
      </c>
      <c r="AN138" s="113" t="str">
        <f t="shared" si="239"/>
        <v>Khác</v>
      </c>
      <c r="AO138" s="113" t="str">
        <f t="shared" si="239"/>
        <v>Khác</v>
      </c>
      <c r="AP138" s="113" t="str">
        <f t="shared" si="239"/>
        <v>Khác</v>
      </c>
      <c r="AQ138" s="113" t="str">
        <f t="shared" si="239"/>
        <v>Khác</v>
      </c>
      <c r="AR138" s="113" t="str">
        <f t="shared" si="239"/>
        <v>Khác</v>
      </c>
      <c r="AS138" s="113" t="str">
        <f t="shared" si="239"/>
        <v>Khác</v>
      </c>
      <c r="AT138" s="113" t="str">
        <f t="shared" si="218"/>
        <v>Khác</v>
      </c>
      <c r="AU138" s="113" t="str">
        <f t="shared" si="219"/>
        <v>Khác</v>
      </c>
      <c r="AV138" s="113" t="str">
        <f t="shared" si="220"/>
        <v>Khác</v>
      </c>
      <c r="AW138" s="113" t="str">
        <f t="shared" si="221"/>
        <v>Khác</v>
      </c>
      <c r="AX138" s="113" t="str">
        <f t="shared" si="222"/>
        <v>Khác</v>
      </c>
      <c r="AY138" s="113" t="str">
        <f t="shared" si="222"/>
        <v>Khác</v>
      </c>
      <c r="AZ138" s="113" t="str">
        <f t="shared" si="223"/>
        <v>Khác</v>
      </c>
      <c r="BA138" s="113" t="str">
        <f t="shared" si="224"/>
        <v>Khác</v>
      </c>
      <c r="BB138" s="113" t="str">
        <f t="shared" si="225"/>
        <v>Khác</v>
      </c>
      <c r="BC138" s="113" t="str">
        <f t="shared" si="226"/>
        <v>Khác</v>
      </c>
      <c r="BD138" s="113" t="str">
        <f t="shared" si="227"/>
        <v>Khác</v>
      </c>
      <c r="BE138" s="113" t="str">
        <f t="shared" si="228"/>
        <v>Khác</v>
      </c>
      <c r="BF138" s="113" t="str">
        <f t="shared" si="229"/>
        <v>Khác</v>
      </c>
      <c r="BG138" s="113" t="str">
        <f t="shared" si="230"/>
        <v>Khác</v>
      </c>
      <c r="BH138" s="113" t="str">
        <f t="shared" si="231"/>
        <v>Khác</v>
      </c>
      <c r="BI138" s="113" t="str">
        <f t="shared" si="232"/>
        <v>Khác</v>
      </c>
      <c r="BJ138" s="113" t="str">
        <f t="shared" si="233"/>
        <v>Khác</v>
      </c>
      <c r="BK138" s="113" t="str">
        <f t="shared" si="234"/>
        <v>Khác</v>
      </c>
      <c r="BL138" s="113" t="str">
        <f t="shared" si="235"/>
        <v>Khác</v>
      </c>
      <c r="BM138" s="113" t="str">
        <f t="shared" si="236"/>
        <v>Khác</v>
      </c>
      <c r="BN138" s="113" t="str">
        <f t="shared" si="237"/>
        <v>Khác</v>
      </c>
      <c r="BO138" s="113" t="str">
        <f t="shared" si="238"/>
        <v>Khác</v>
      </c>
    </row>
    <row r="139" spans="1:67" s="12" customFormat="1" x14ac:dyDescent="0.25">
      <c r="A139" s="121"/>
      <c r="B139" s="121"/>
      <c r="C139" s="121"/>
      <c r="D139" s="123"/>
      <c r="E139" s="125"/>
      <c r="F139" s="15" t="str">
        <f t="shared" si="210"/>
        <v>-</v>
      </c>
      <c r="G139" s="12" t="e">
        <f>VLOOKUP(VALUE(A139),Time!$A$3:$D$33,2,1)</f>
        <v>#N/A</v>
      </c>
      <c r="H139" s="12" t="str">
        <f t="shared" si="212"/>
        <v/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3"/>
        <v>Khác</v>
      </c>
      <c r="S139" s="113" t="str">
        <f t="shared" si="214"/>
        <v>Khác</v>
      </c>
      <c r="T139" s="113" t="str">
        <f t="shared" si="215"/>
        <v>Khác</v>
      </c>
      <c r="U139" s="113" t="str">
        <f t="shared" si="216"/>
        <v>Khác</v>
      </c>
      <c r="V139" s="113" t="str">
        <f t="shared" si="165"/>
        <v>Khác</v>
      </c>
      <c r="W139" s="113" t="str">
        <f t="shared" ref="W139:AS139" si="240">IF(V139="Khác",IF(ISNUMBER(SEARCH(W$7,$D139)),W$6,"Khác"),V139)</f>
        <v>Khác</v>
      </c>
      <c r="X139" s="113" t="str">
        <f t="shared" ref="X139:X202" si="241">IF(W139="Khác",IF(ISNUMBER(SEARCH(X$7,$D139)),X$6,"Khác"),W139)</f>
        <v>Khác</v>
      </c>
      <c r="Y139" s="113" t="str">
        <f t="shared" ref="Y139:Y202" si="242">IF(X139="Khác",IF(ISNUMBER(SEARCH(Y$7,$D139)),Y$6,"Khác"),X139)</f>
        <v>Khác</v>
      </c>
      <c r="Z139" s="113" t="str">
        <f t="shared" si="240"/>
        <v>Khác</v>
      </c>
      <c r="AA139" s="113" t="str">
        <f t="shared" si="240"/>
        <v>Khác</v>
      </c>
      <c r="AB139" s="113" t="str">
        <f t="shared" si="240"/>
        <v>Khác</v>
      </c>
      <c r="AC139" s="113" t="str">
        <f t="shared" si="240"/>
        <v>Khác</v>
      </c>
      <c r="AD139" s="113" t="str">
        <f t="shared" si="240"/>
        <v>Khác</v>
      </c>
      <c r="AE139" s="113" t="str">
        <f t="shared" si="240"/>
        <v>Khác</v>
      </c>
      <c r="AF139" s="113" t="str">
        <f t="shared" si="240"/>
        <v>Khác</v>
      </c>
      <c r="AG139" s="113" t="str">
        <f t="shared" si="240"/>
        <v>Khác</v>
      </c>
      <c r="AH139" s="113" t="str">
        <f t="shared" si="240"/>
        <v>Khác</v>
      </c>
      <c r="AI139" s="113" t="str">
        <f t="shared" si="240"/>
        <v>Khác</v>
      </c>
      <c r="AJ139" s="113" t="str">
        <f t="shared" si="240"/>
        <v>Khác</v>
      </c>
      <c r="AK139" s="113" t="str">
        <f t="shared" si="240"/>
        <v>Khác</v>
      </c>
      <c r="AL139" s="113" t="str">
        <f t="shared" si="240"/>
        <v>Khác</v>
      </c>
      <c r="AM139" s="113" t="str">
        <f t="shared" si="240"/>
        <v>Khác</v>
      </c>
      <c r="AN139" s="113" t="str">
        <f t="shared" si="240"/>
        <v>Khác</v>
      </c>
      <c r="AO139" s="113" t="str">
        <f t="shared" si="240"/>
        <v>Khác</v>
      </c>
      <c r="AP139" s="113" t="str">
        <f t="shared" si="240"/>
        <v>Khác</v>
      </c>
      <c r="AQ139" s="113" t="str">
        <f t="shared" si="240"/>
        <v>Khác</v>
      </c>
      <c r="AR139" s="113" t="str">
        <f t="shared" si="240"/>
        <v>Khác</v>
      </c>
      <c r="AS139" s="113" t="str">
        <f t="shared" si="240"/>
        <v>Khác</v>
      </c>
      <c r="AT139" s="113" t="str">
        <f t="shared" si="218"/>
        <v>Khác</v>
      </c>
      <c r="AU139" s="113" t="str">
        <f t="shared" si="219"/>
        <v>Khác</v>
      </c>
      <c r="AV139" s="113" t="str">
        <f t="shared" si="220"/>
        <v>Khác</v>
      </c>
      <c r="AW139" s="113" t="str">
        <f t="shared" si="221"/>
        <v>Khác</v>
      </c>
      <c r="AX139" s="113" t="str">
        <f t="shared" si="222"/>
        <v>Khác</v>
      </c>
      <c r="AY139" s="113" t="str">
        <f t="shared" si="222"/>
        <v>Khác</v>
      </c>
      <c r="AZ139" s="113" t="str">
        <f t="shared" si="223"/>
        <v>Khác</v>
      </c>
      <c r="BA139" s="113" t="str">
        <f t="shared" si="224"/>
        <v>Khác</v>
      </c>
      <c r="BB139" s="113" t="str">
        <f t="shared" si="225"/>
        <v>Khác</v>
      </c>
      <c r="BC139" s="113" t="str">
        <f t="shared" si="226"/>
        <v>Khác</v>
      </c>
      <c r="BD139" s="113" t="str">
        <f t="shared" si="227"/>
        <v>Khác</v>
      </c>
      <c r="BE139" s="113" t="str">
        <f t="shared" si="228"/>
        <v>Khác</v>
      </c>
      <c r="BF139" s="113" t="str">
        <f t="shared" si="229"/>
        <v>Khác</v>
      </c>
      <c r="BG139" s="113" t="str">
        <f t="shared" si="230"/>
        <v>Khác</v>
      </c>
      <c r="BH139" s="113" t="str">
        <f t="shared" si="231"/>
        <v>Khác</v>
      </c>
      <c r="BI139" s="113" t="str">
        <f t="shared" si="232"/>
        <v>Khác</v>
      </c>
      <c r="BJ139" s="113" t="str">
        <f t="shared" si="233"/>
        <v>Khác</v>
      </c>
      <c r="BK139" s="113" t="str">
        <f t="shared" si="234"/>
        <v>Khác</v>
      </c>
      <c r="BL139" s="113" t="str">
        <f t="shared" si="235"/>
        <v>Khác</v>
      </c>
      <c r="BM139" s="113" t="str">
        <f t="shared" si="236"/>
        <v>Khác</v>
      </c>
      <c r="BN139" s="113" t="str">
        <f t="shared" si="237"/>
        <v>Khác</v>
      </c>
      <c r="BO139" s="113" t="str">
        <f t="shared" si="238"/>
        <v>Khác</v>
      </c>
    </row>
    <row r="140" spans="1:67" s="12" customFormat="1" x14ac:dyDescent="0.25">
      <c r="A140" s="121"/>
      <c r="B140" s="121"/>
      <c r="C140" s="121"/>
      <c r="D140" s="123"/>
      <c r="E140" s="125"/>
      <c r="F140" s="15" t="str">
        <f t="shared" si="210"/>
        <v>-</v>
      </c>
      <c r="G140" s="12" t="e">
        <f>VLOOKUP(VALUE(A140),Time!$A$3:$D$33,2,1)</f>
        <v>#N/A</v>
      </c>
      <c r="H140" s="12" t="str">
        <f t="shared" si="212"/>
        <v/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3"/>
        <v>Khác</v>
      </c>
      <c r="S140" s="113" t="str">
        <f t="shared" si="214"/>
        <v>Khác</v>
      </c>
      <c r="T140" s="113" t="str">
        <f t="shared" si="215"/>
        <v>Khác</v>
      </c>
      <c r="U140" s="113" t="str">
        <f t="shared" si="216"/>
        <v>Khác</v>
      </c>
      <c r="V140" s="113" t="str">
        <f t="shared" si="165"/>
        <v>Khác</v>
      </c>
      <c r="W140" s="113" t="str">
        <f t="shared" ref="W140:AS140" si="243">IF(V140="Khác",IF(ISNUMBER(SEARCH(W$7,$D140)),W$6,"Khác"),V140)</f>
        <v>Khác</v>
      </c>
      <c r="X140" s="113" t="str">
        <f t="shared" si="241"/>
        <v>Khác</v>
      </c>
      <c r="Y140" s="113" t="str">
        <f t="shared" si="242"/>
        <v>Khác</v>
      </c>
      <c r="Z140" s="113" t="str">
        <f t="shared" si="243"/>
        <v>Khác</v>
      </c>
      <c r="AA140" s="113" t="str">
        <f t="shared" si="243"/>
        <v>Khác</v>
      </c>
      <c r="AB140" s="113" t="str">
        <f t="shared" si="243"/>
        <v>Khác</v>
      </c>
      <c r="AC140" s="113" t="str">
        <f t="shared" si="243"/>
        <v>Khác</v>
      </c>
      <c r="AD140" s="113" t="str">
        <f t="shared" si="243"/>
        <v>Khác</v>
      </c>
      <c r="AE140" s="113" t="str">
        <f t="shared" si="243"/>
        <v>Khác</v>
      </c>
      <c r="AF140" s="113" t="str">
        <f t="shared" si="243"/>
        <v>Khác</v>
      </c>
      <c r="AG140" s="113" t="str">
        <f t="shared" si="243"/>
        <v>Khác</v>
      </c>
      <c r="AH140" s="113" t="str">
        <f t="shared" si="243"/>
        <v>Khác</v>
      </c>
      <c r="AI140" s="113" t="str">
        <f t="shared" si="243"/>
        <v>Khác</v>
      </c>
      <c r="AJ140" s="113" t="str">
        <f t="shared" si="243"/>
        <v>Khác</v>
      </c>
      <c r="AK140" s="113" t="str">
        <f t="shared" si="243"/>
        <v>Khác</v>
      </c>
      <c r="AL140" s="113" t="str">
        <f t="shared" si="243"/>
        <v>Khác</v>
      </c>
      <c r="AM140" s="113" t="str">
        <f t="shared" si="243"/>
        <v>Khác</v>
      </c>
      <c r="AN140" s="113" t="str">
        <f t="shared" si="243"/>
        <v>Khác</v>
      </c>
      <c r="AO140" s="113" t="str">
        <f t="shared" si="243"/>
        <v>Khác</v>
      </c>
      <c r="AP140" s="113" t="str">
        <f t="shared" si="243"/>
        <v>Khác</v>
      </c>
      <c r="AQ140" s="113" t="str">
        <f t="shared" si="243"/>
        <v>Khác</v>
      </c>
      <c r="AR140" s="113" t="str">
        <f t="shared" si="243"/>
        <v>Khác</v>
      </c>
      <c r="AS140" s="113" t="str">
        <f t="shared" si="243"/>
        <v>Khác</v>
      </c>
      <c r="AT140" s="113" t="str">
        <f t="shared" si="218"/>
        <v>Khác</v>
      </c>
      <c r="AU140" s="113" t="str">
        <f t="shared" si="219"/>
        <v>Khác</v>
      </c>
      <c r="AV140" s="113" t="str">
        <f t="shared" si="220"/>
        <v>Khác</v>
      </c>
      <c r="AW140" s="113" t="str">
        <f t="shared" si="221"/>
        <v>Khác</v>
      </c>
      <c r="AX140" s="113" t="str">
        <f t="shared" si="222"/>
        <v>Khác</v>
      </c>
      <c r="AY140" s="113" t="str">
        <f t="shared" si="222"/>
        <v>Khác</v>
      </c>
      <c r="AZ140" s="113" t="str">
        <f t="shared" si="223"/>
        <v>Khác</v>
      </c>
      <c r="BA140" s="113" t="str">
        <f t="shared" si="224"/>
        <v>Khác</v>
      </c>
      <c r="BB140" s="113" t="str">
        <f t="shared" si="225"/>
        <v>Khác</v>
      </c>
      <c r="BC140" s="113" t="str">
        <f t="shared" si="226"/>
        <v>Khác</v>
      </c>
      <c r="BD140" s="113" t="str">
        <f t="shared" si="227"/>
        <v>Khác</v>
      </c>
      <c r="BE140" s="113" t="str">
        <f t="shared" si="228"/>
        <v>Khác</v>
      </c>
      <c r="BF140" s="113" t="str">
        <f t="shared" si="229"/>
        <v>Khác</v>
      </c>
      <c r="BG140" s="113" t="str">
        <f t="shared" si="230"/>
        <v>Khác</v>
      </c>
      <c r="BH140" s="113" t="str">
        <f t="shared" si="231"/>
        <v>Khác</v>
      </c>
      <c r="BI140" s="113" t="str">
        <f t="shared" si="232"/>
        <v>Khác</v>
      </c>
      <c r="BJ140" s="113" t="str">
        <f t="shared" si="233"/>
        <v>Khác</v>
      </c>
      <c r="BK140" s="113" t="str">
        <f t="shared" si="234"/>
        <v>Khác</v>
      </c>
      <c r="BL140" s="113" t="str">
        <f t="shared" si="235"/>
        <v>Khác</v>
      </c>
      <c r="BM140" s="113" t="str">
        <f t="shared" si="236"/>
        <v>Khác</v>
      </c>
      <c r="BN140" s="113" t="str">
        <f t="shared" si="237"/>
        <v>Khác</v>
      </c>
      <c r="BO140" s="113" t="str">
        <f t="shared" si="238"/>
        <v>Khác</v>
      </c>
    </row>
    <row r="141" spans="1:67" s="12" customFormat="1" x14ac:dyDescent="0.25">
      <c r="A141" s="121"/>
      <c r="B141" s="121"/>
      <c r="C141" s="121"/>
      <c r="D141" s="123"/>
      <c r="E141" s="125"/>
      <c r="F141" s="15" t="str">
        <f t="shared" si="210"/>
        <v>-</v>
      </c>
      <c r="G141" s="12" t="e">
        <f>VLOOKUP(VALUE(A141),Time!$A$3:$D$33,2,1)</f>
        <v>#N/A</v>
      </c>
      <c r="H141" s="12" t="str">
        <f t="shared" si="212"/>
        <v/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3"/>
        <v>Khác</v>
      </c>
      <c r="S141" s="113" t="str">
        <f t="shared" si="214"/>
        <v>Khác</v>
      </c>
      <c r="T141" s="113" t="str">
        <f t="shared" si="215"/>
        <v>Khác</v>
      </c>
      <c r="U141" s="113" t="str">
        <f t="shared" si="216"/>
        <v>Khác</v>
      </c>
      <c r="V141" s="113" t="str">
        <f t="shared" si="165"/>
        <v>Khác</v>
      </c>
      <c r="W141" s="113" t="str">
        <f t="shared" ref="W141:AS141" si="244">IF(V141="Khác",IF(ISNUMBER(SEARCH(W$7,$D141)),W$6,"Khác"),V141)</f>
        <v>Khác</v>
      </c>
      <c r="X141" s="113" t="str">
        <f t="shared" si="241"/>
        <v>Khác</v>
      </c>
      <c r="Y141" s="113" t="str">
        <f t="shared" si="242"/>
        <v>Khác</v>
      </c>
      <c r="Z141" s="113" t="str">
        <f t="shared" si="244"/>
        <v>Khác</v>
      </c>
      <c r="AA141" s="113" t="str">
        <f t="shared" si="244"/>
        <v>Khác</v>
      </c>
      <c r="AB141" s="113" t="str">
        <f t="shared" si="244"/>
        <v>Khác</v>
      </c>
      <c r="AC141" s="113" t="str">
        <f t="shared" si="244"/>
        <v>Khác</v>
      </c>
      <c r="AD141" s="113" t="str">
        <f t="shared" si="244"/>
        <v>Khác</v>
      </c>
      <c r="AE141" s="113" t="str">
        <f t="shared" si="244"/>
        <v>Khác</v>
      </c>
      <c r="AF141" s="113" t="str">
        <f t="shared" si="244"/>
        <v>Khác</v>
      </c>
      <c r="AG141" s="113" t="str">
        <f t="shared" si="244"/>
        <v>Khác</v>
      </c>
      <c r="AH141" s="113" t="str">
        <f t="shared" si="244"/>
        <v>Khác</v>
      </c>
      <c r="AI141" s="113" t="str">
        <f t="shared" si="244"/>
        <v>Khác</v>
      </c>
      <c r="AJ141" s="113" t="str">
        <f t="shared" si="244"/>
        <v>Khác</v>
      </c>
      <c r="AK141" s="113" t="str">
        <f t="shared" si="244"/>
        <v>Khác</v>
      </c>
      <c r="AL141" s="113" t="str">
        <f t="shared" si="244"/>
        <v>Khác</v>
      </c>
      <c r="AM141" s="113" t="str">
        <f t="shared" si="244"/>
        <v>Khác</v>
      </c>
      <c r="AN141" s="113" t="str">
        <f t="shared" si="244"/>
        <v>Khác</v>
      </c>
      <c r="AO141" s="113" t="str">
        <f t="shared" si="244"/>
        <v>Khác</v>
      </c>
      <c r="AP141" s="113" t="str">
        <f t="shared" si="244"/>
        <v>Khác</v>
      </c>
      <c r="AQ141" s="113" t="str">
        <f t="shared" si="244"/>
        <v>Khác</v>
      </c>
      <c r="AR141" s="113" t="str">
        <f t="shared" si="244"/>
        <v>Khác</v>
      </c>
      <c r="AS141" s="113" t="str">
        <f t="shared" si="244"/>
        <v>Khác</v>
      </c>
      <c r="AT141" s="113" t="str">
        <f t="shared" si="218"/>
        <v>Khác</v>
      </c>
      <c r="AU141" s="113" t="str">
        <f t="shared" si="219"/>
        <v>Khác</v>
      </c>
      <c r="AV141" s="113" t="str">
        <f t="shared" si="220"/>
        <v>Khác</v>
      </c>
      <c r="AW141" s="113" t="str">
        <f t="shared" si="221"/>
        <v>Khác</v>
      </c>
      <c r="AX141" s="113" t="str">
        <f t="shared" si="222"/>
        <v>Khác</v>
      </c>
      <c r="AY141" s="113" t="str">
        <f t="shared" si="222"/>
        <v>Khác</v>
      </c>
      <c r="AZ141" s="113" t="str">
        <f t="shared" si="223"/>
        <v>Khác</v>
      </c>
      <c r="BA141" s="113" t="str">
        <f t="shared" si="224"/>
        <v>Khác</v>
      </c>
      <c r="BB141" s="113" t="str">
        <f t="shared" si="225"/>
        <v>Khác</v>
      </c>
      <c r="BC141" s="113" t="str">
        <f t="shared" si="226"/>
        <v>Khác</v>
      </c>
      <c r="BD141" s="113" t="str">
        <f t="shared" si="227"/>
        <v>Khác</v>
      </c>
      <c r="BE141" s="113" t="str">
        <f t="shared" si="228"/>
        <v>Khác</v>
      </c>
      <c r="BF141" s="113" t="str">
        <f t="shared" si="229"/>
        <v>Khác</v>
      </c>
      <c r="BG141" s="113" t="str">
        <f t="shared" si="230"/>
        <v>Khác</v>
      </c>
      <c r="BH141" s="113" t="str">
        <f t="shared" si="231"/>
        <v>Khác</v>
      </c>
      <c r="BI141" s="113" t="str">
        <f t="shared" si="232"/>
        <v>Khác</v>
      </c>
      <c r="BJ141" s="113" t="str">
        <f t="shared" si="233"/>
        <v>Khác</v>
      </c>
      <c r="BK141" s="113" t="str">
        <f t="shared" si="234"/>
        <v>Khác</v>
      </c>
      <c r="BL141" s="113" t="str">
        <f t="shared" si="235"/>
        <v>Khác</v>
      </c>
      <c r="BM141" s="113" t="str">
        <f t="shared" si="236"/>
        <v>Khác</v>
      </c>
      <c r="BN141" s="113" t="str">
        <f t="shared" si="237"/>
        <v>Khác</v>
      </c>
      <c r="BO141" s="113" t="str">
        <f t="shared" si="238"/>
        <v>Khác</v>
      </c>
    </row>
    <row r="142" spans="1:67" s="12" customFormat="1" x14ac:dyDescent="0.25">
      <c r="A142" s="121"/>
      <c r="B142" s="121"/>
      <c r="C142" s="121"/>
      <c r="D142" s="123"/>
      <c r="E142" s="125"/>
      <c r="F142" s="15" t="str">
        <f t="shared" si="210"/>
        <v>-</v>
      </c>
      <c r="G142" s="12" t="e">
        <f>VLOOKUP(VALUE(A142),Time!$A$3:$D$33,2,1)</f>
        <v>#N/A</v>
      </c>
      <c r="H142" s="12" t="str">
        <f t="shared" si="212"/>
        <v/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3"/>
        <v>Khác</v>
      </c>
      <c r="S142" s="113" t="str">
        <f t="shared" si="214"/>
        <v>Khác</v>
      </c>
      <c r="T142" s="113" t="str">
        <f t="shared" si="215"/>
        <v>Khác</v>
      </c>
      <c r="U142" s="113" t="str">
        <f t="shared" si="216"/>
        <v>Khác</v>
      </c>
      <c r="V142" s="113" t="str">
        <f t="shared" si="165"/>
        <v>Khác</v>
      </c>
      <c r="W142" s="113" t="str">
        <f t="shared" ref="W142:AS142" si="245">IF(V142="Khác",IF(ISNUMBER(SEARCH(W$7,$D142)),W$6,"Khác"),V142)</f>
        <v>Khác</v>
      </c>
      <c r="X142" s="113" t="str">
        <f t="shared" si="241"/>
        <v>Khác</v>
      </c>
      <c r="Y142" s="113" t="str">
        <f t="shared" si="242"/>
        <v>Khác</v>
      </c>
      <c r="Z142" s="113" t="str">
        <f t="shared" si="245"/>
        <v>Khác</v>
      </c>
      <c r="AA142" s="113" t="str">
        <f t="shared" si="245"/>
        <v>Khác</v>
      </c>
      <c r="AB142" s="113" t="str">
        <f t="shared" si="245"/>
        <v>Khác</v>
      </c>
      <c r="AC142" s="113" t="str">
        <f t="shared" si="245"/>
        <v>Khác</v>
      </c>
      <c r="AD142" s="113" t="str">
        <f t="shared" si="245"/>
        <v>Khác</v>
      </c>
      <c r="AE142" s="113" t="str">
        <f t="shared" si="245"/>
        <v>Khác</v>
      </c>
      <c r="AF142" s="113" t="str">
        <f t="shared" si="245"/>
        <v>Khác</v>
      </c>
      <c r="AG142" s="113" t="str">
        <f t="shared" si="245"/>
        <v>Khác</v>
      </c>
      <c r="AH142" s="113" t="str">
        <f t="shared" si="245"/>
        <v>Khác</v>
      </c>
      <c r="AI142" s="113" t="str">
        <f t="shared" si="245"/>
        <v>Khác</v>
      </c>
      <c r="AJ142" s="113" t="str">
        <f t="shared" si="245"/>
        <v>Khác</v>
      </c>
      <c r="AK142" s="113" t="str">
        <f t="shared" si="245"/>
        <v>Khác</v>
      </c>
      <c r="AL142" s="113" t="str">
        <f t="shared" si="245"/>
        <v>Khác</v>
      </c>
      <c r="AM142" s="113" t="str">
        <f t="shared" si="245"/>
        <v>Khác</v>
      </c>
      <c r="AN142" s="113" t="str">
        <f t="shared" si="245"/>
        <v>Khác</v>
      </c>
      <c r="AO142" s="113" t="str">
        <f t="shared" si="245"/>
        <v>Khác</v>
      </c>
      <c r="AP142" s="113" t="str">
        <f t="shared" si="245"/>
        <v>Khác</v>
      </c>
      <c r="AQ142" s="113" t="str">
        <f t="shared" si="245"/>
        <v>Khác</v>
      </c>
      <c r="AR142" s="113" t="str">
        <f t="shared" si="245"/>
        <v>Khác</v>
      </c>
      <c r="AS142" s="113" t="str">
        <f t="shared" si="245"/>
        <v>Khác</v>
      </c>
      <c r="AT142" s="113" t="str">
        <f t="shared" si="218"/>
        <v>Khác</v>
      </c>
      <c r="AU142" s="113" t="str">
        <f t="shared" si="219"/>
        <v>Khác</v>
      </c>
      <c r="AV142" s="113" t="str">
        <f t="shared" si="220"/>
        <v>Khác</v>
      </c>
      <c r="AW142" s="113" t="str">
        <f t="shared" si="221"/>
        <v>Khác</v>
      </c>
      <c r="AX142" s="113" t="str">
        <f t="shared" si="222"/>
        <v>Khác</v>
      </c>
      <c r="AY142" s="113" t="str">
        <f t="shared" si="222"/>
        <v>Khác</v>
      </c>
      <c r="AZ142" s="113" t="str">
        <f t="shared" si="223"/>
        <v>Khác</v>
      </c>
      <c r="BA142" s="113" t="str">
        <f t="shared" si="224"/>
        <v>Khác</v>
      </c>
      <c r="BB142" s="113" t="str">
        <f t="shared" si="225"/>
        <v>Khác</v>
      </c>
      <c r="BC142" s="113" t="str">
        <f t="shared" si="226"/>
        <v>Khác</v>
      </c>
      <c r="BD142" s="113" t="str">
        <f t="shared" si="227"/>
        <v>Khác</v>
      </c>
      <c r="BE142" s="113" t="str">
        <f t="shared" si="228"/>
        <v>Khác</v>
      </c>
      <c r="BF142" s="113" t="str">
        <f t="shared" si="229"/>
        <v>Khác</v>
      </c>
      <c r="BG142" s="113" t="str">
        <f t="shared" si="230"/>
        <v>Khác</v>
      </c>
      <c r="BH142" s="113" t="str">
        <f t="shared" si="231"/>
        <v>Khác</v>
      </c>
      <c r="BI142" s="113" t="str">
        <f t="shared" si="232"/>
        <v>Khác</v>
      </c>
      <c r="BJ142" s="113" t="str">
        <f t="shared" si="233"/>
        <v>Khác</v>
      </c>
      <c r="BK142" s="113" t="str">
        <f t="shared" si="234"/>
        <v>Khác</v>
      </c>
      <c r="BL142" s="113" t="str">
        <f t="shared" si="235"/>
        <v>Khác</v>
      </c>
      <c r="BM142" s="113" t="str">
        <f t="shared" si="236"/>
        <v>Khác</v>
      </c>
      <c r="BN142" s="113" t="str">
        <f t="shared" si="237"/>
        <v>Khác</v>
      </c>
      <c r="BO142" s="113" t="str">
        <f t="shared" si="238"/>
        <v>Khác</v>
      </c>
    </row>
    <row r="143" spans="1:67" s="12" customFormat="1" x14ac:dyDescent="0.25">
      <c r="A143" s="121"/>
      <c r="B143" s="121"/>
      <c r="C143" s="121"/>
      <c r="D143" s="123"/>
      <c r="E143" s="125"/>
      <c r="F143" s="15" t="str">
        <f t="shared" si="210"/>
        <v>-</v>
      </c>
      <c r="G143" s="12" t="e">
        <f>VLOOKUP(VALUE(A143),Time!$A$3:$D$33,2,1)</f>
        <v>#N/A</v>
      </c>
      <c r="H143" s="12" t="str">
        <f t="shared" si="212"/>
        <v/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3"/>
        <v>Khác</v>
      </c>
      <c r="S143" s="113" t="str">
        <f t="shared" si="214"/>
        <v>Khác</v>
      </c>
      <c r="T143" s="113" t="str">
        <f t="shared" si="215"/>
        <v>Khác</v>
      </c>
      <c r="U143" s="113" t="str">
        <f t="shared" si="216"/>
        <v>Khác</v>
      </c>
      <c r="V143" s="113" t="str">
        <f t="shared" si="165"/>
        <v>Khác</v>
      </c>
      <c r="W143" s="113" t="str">
        <f t="shared" ref="W143:AS143" si="246">IF(V143="Khác",IF(ISNUMBER(SEARCH(W$7,$D143)),W$6,"Khác"),V143)</f>
        <v>Khác</v>
      </c>
      <c r="X143" s="113" t="str">
        <f t="shared" si="241"/>
        <v>Khác</v>
      </c>
      <c r="Y143" s="113" t="str">
        <f t="shared" si="242"/>
        <v>Khác</v>
      </c>
      <c r="Z143" s="113" t="str">
        <f t="shared" si="246"/>
        <v>Khác</v>
      </c>
      <c r="AA143" s="113" t="str">
        <f t="shared" si="246"/>
        <v>Khác</v>
      </c>
      <c r="AB143" s="113" t="str">
        <f t="shared" si="246"/>
        <v>Khác</v>
      </c>
      <c r="AC143" s="113" t="str">
        <f t="shared" si="246"/>
        <v>Khác</v>
      </c>
      <c r="AD143" s="113" t="str">
        <f t="shared" si="246"/>
        <v>Khác</v>
      </c>
      <c r="AE143" s="113" t="str">
        <f t="shared" si="246"/>
        <v>Khác</v>
      </c>
      <c r="AF143" s="113" t="str">
        <f t="shared" si="246"/>
        <v>Khác</v>
      </c>
      <c r="AG143" s="113" t="str">
        <f t="shared" si="246"/>
        <v>Khác</v>
      </c>
      <c r="AH143" s="113" t="str">
        <f t="shared" si="246"/>
        <v>Khác</v>
      </c>
      <c r="AI143" s="113" t="str">
        <f t="shared" si="246"/>
        <v>Khác</v>
      </c>
      <c r="AJ143" s="113" t="str">
        <f t="shared" si="246"/>
        <v>Khác</v>
      </c>
      <c r="AK143" s="113" t="str">
        <f t="shared" si="246"/>
        <v>Khác</v>
      </c>
      <c r="AL143" s="113" t="str">
        <f t="shared" si="246"/>
        <v>Khác</v>
      </c>
      <c r="AM143" s="113" t="str">
        <f t="shared" si="246"/>
        <v>Khác</v>
      </c>
      <c r="AN143" s="113" t="str">
        <f t="shared" si="246"/>
        <v>Khác</v>
      </c>
      <c r="AO143" s="113" t="str">
        <f t="shared" si="246"/>
        <v>Khác</v>
      </c>
      <c r="AP143" s="113" t="str">
        <f t="shared" si="246"/>
        <v>Khác</v>
      </c>
      <c r="AQ143" s="113" t="str">
        <f t="shared" si="246"/>
        <v>Khác</v>
      </c>
      <c r="AR143" s="113" t="str">
        <f t="shared" si="246"/>
        <v>Khác</v>
      </c>
      <c r="AS143" s="113" t="str">
        <f t="shared" si="246"/>
        <v>Khác</v>
      </c>
      <c r="AT143" s="113" t="str">
        <f t="shared" si="218"/>
        <v>Khác</v>
      </c>
      <c r="AU143" s="113" t="str">
        <f t="shared" si="219"/>
        <v>Khác</v>
      </c>
      <c r="AV143" s="113" t="str">
        <f t="shared" si="220"/>
        <v>Khác</v>
      </c>
      <c r="AW143" s="113" t="str">
        <f t="shared" si="221"/>
        <v>Khác</v>
      </c>
      <c r="AX143" s="113" t="str">
        <f t="shared" si="222"/>
        <v>Khác</v>
      </c>
      <c r="AY143" s="113" t="str">
        <f t="shared" si="222"/>
        <v>Khác</v>
      </c>
      <c r="AZ143" s="113" t="str">
        <f t="shared" si="223"/>
        <v>Khác</v>
      </c>
      <c r="BA143" s="113" t="str">
        <f t="shared" si="224"/>
        <v>Khác</v>
      </c>
      <c r="BB143" s="113" t="str">
        <f t="shared" si="225"/>
        <v>Khác</v>
      </c>
      <c r="BC143" s="113" t="str">
        <f t="shared" si="226"/>
        <v>Khác</v>
      </c>
      <c r="BD143" s="113" t="str">
        <f t="shared" si="227"/>
        <v>Khác</v>
      </c>
      <c r="BE143" s="113" t="str">
        <f t="shared" si="228"/>
        <v>Khác</v>
      </c>
      <c r="BF143" s="113" t="str">
        <f t="shared" si="229"/>
        <v>Khác</v>
      </c>
      <c r="BG143" s="113" t="str">
        <f t="shared" si="230"/>
        <v>Khác</v>
      </c>
      <c r="BH143" s="113" t="str">
        <f t="shared" si="231"/>
        <v>Khác</v>
      </c>
      <c r="BI143" s="113" t="str">
        <f t="shared" si="232"/>
        <v>Khác</v>
      </c>
      <c r="BJ143" s="113" t="str">
        <f t="shared" si="233"/>
        <v>Khác</v>
      </c>
      <c r="BK143" s="113" t="str">
        <f t="shared" si="234"/>
        <v>Khác</v>
      </c>
      <c r="BL143" s="113" t="str">
        <f t="shared" si="235"/>
        <v>Khác</v>
      </c>
      <c r="BM143" s="113" t="str">
        <f t="shared" si="236"/>
        <v>Khác</v>
      </c>
      <c r="BN143" s="113" t="str">
        <f t="shared" si="237"/>
        <v>Khác</v>
      </c>
      <c r="BO143" s="113" t="str">
        <f t="shared" si="238"/>
        <v>Khác</v>
      </c>
    </row>
    <row r="144" spans="1:67" s="12" customFormat="1" x14ac:dyDescent="0.25">
      <c r="A144" s="121"/>
      <c r="B144" s="121"/>
      <c r="C144" s="121"/>
      <c r="D144" s="123"/>
      <c r="E144" s="125"/>
      <c r="F144" s="15" t="str">
        <f t="shared" si="210"/>
        <v>-</v>
      </c>
      <c r="G144" s="12" t="e">
        <f>VLOOKUP(VALUE(A144),Time!$A$3:$D$33,2,1)</f>
        <v>#N/A</v>
      </c>
      <c r="H144" s="12" t="str">
        <f t="shared" si="212"/>
        <v/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3"/>
        <v>Khác</v>
      </c>
      <c r="S144" s="113" t="str">
        <f t="shared" si="214"/>
        <v>Khác</v>
      </c>
      <c r="T144" s="113" t="str">
        <f t="shared" si="215"/>
        <v>Khác</v>
      </c>
      <c r="U144" s="113" t="str">
        <f t="shared" si="216"/>
        <v>Khác</v>
      </c>
      <c r="V144" s="113" t="str">
        <f t="shared" si="165"/>
        <v>Khác</v>
      </c>
      <c r="W144" s="113" t="str">
        <f t="shared" ref="W144:AS144" si="247">IF(V144="Khác",IF(ISNUMBER(SEARCH(W$7,$D144)),W$6,"Khác"),V144)</f>
        <v>Khác</v>
      </c>
      <c r="X144" s="113" t="str">
        <f t="shared" si="241"/>
        <v>Khác</v>
      </c>
      <c r="Y144" s="113" t="str">
        <f t="shared" si="242"/>
        <v>Khác</v>
      </c>
      <c r="Z144" s="113" t="str">
        <f t="shared" si="247"/>
        <v>Khác</v>
      </c>
      <c r="AA144" s="113" t="str">
        <f t="shared" si="247"/>
        <v>Khác</v>
      </c>
      <c r="AB144" s="113" t="str">
        <f t="shared" si="247"/>
        <v>Khác</v>
      </c>
      <c r="AC144" s="113" t="str">
        <f t="shared" si="247"/>
        <v>Khác</v>
      </c>
      <c r="AD144" s="113" t="str">
        <f t="shared" si="247"/>
        <v>Khác</v>
      </c>
      <c r="AE144" s="113" t="str">
        <f t="shared" si="247"/>
        <v>Khác</v>
      </c>
      <c r="AF144" s="113" t="str">
        <f t="shared" si="247"/>
        <v>Khác</v>
      </c>
      <c r="AG144" s="113" t="str">
        <f t="shared" si="247"/>
        <v>Khác</v>
      </c>
      <c r="AH144" s="113" t="str">
        <f t="shared" si="247"/>
        <v>Khác</v>
      </c>
      <c r="AI144" s="113" t="str">
        <f t="shared" si="247"/>
        <v>Khác</v>
      </c>
      <c r="AJ144" s="113" t="str">
        <f t="shared" si="247"/>
        <v>Khác</v>
      </c>
      <c r="AK144" s="113" t="str">
        <f t="shared" si="247"/>
        <v>Khác</v>
      </c>
      <c r="AL144" s="113" t="str">
        <f t="shared" si="247"/>
        <v>Khác</v>
      </c>
      <c r="AM144" s="113" t="str">
        <f t="shared" si="247"/>
        <v>Khác</v>
      </c>
      <c r="AN144" s="113" t="str">
        <f t="shared" si="247"/>
        <v>Khác</v>
      </c>
      <c r="AO144" s="113" t="str">
        <f t="shared" si="247"/>
        <v>Khác</v>
      </c>
      <c r="AP144" s="113" t="str">
        <f t="shared" si="247"/>
        <v>Khác</v>
      </c>
      <c r="AQ144" s="113" t="str">
        <f t="shared" si="247"/>
        <v>Khác</v>
      </c>
      <c r="AR144" s="113" t="str">
        <f t="shared" si="247"/>
        <v>Khác</v>
      </c>
      <c r="AS144" s="113" t="str">
        <f t="shared" si="247"/>
        <v>Khác</v>
      </c>
      <c r="AT144" s="113" t="str">
        <f t="shared" si="218"/>
        <v>Khác</v>
      </c>
      <c r="AU144" s="113" t="str">
        <f t="shared" si="219"/>
        <v>Khác</v>
      </c>
      <c r="AV144" s="113" t="str">
        <f t="shared" si="220"/>
        <v>Khác</v>
      </c>
      <c r="AW144" s="113" t="str">
        <f t="shared" si="221"/>
        <v>Khác</v>
      </c>
      <c r="AX144" s="113" t="str">
        <f t="shared" si="222"/>
        <v>Khác</v>
      </c>
      <c r="AY144" s="113" t="str">
        <f t="shared" si="222"/>
        <v>Khác</v>
      </c>
      <c r="AZ144" s="113" t="str">
        <f t="shared" si="223"/>
        <v>Khác</v>
      </c>
      <c r="BA144" s="113" t="str">
        <f t="shared" si="224"/>
        <v>Khác</v>
      </c>
      <c r="BB144" s="113" t="str">
        <f t="shared" si="225"/>
        <v>Khác</v>
      </c>
      <c r="BC144" s="113" t="str">
        <f t="shared" si="226"/>
        <v>Khác</v>
      </c>
      <c r="BD144" s="113" t="str">
        <f t="shared" si="227"/>
        <v>Khác</v>
      </c>
      <c r="BE144" s="113" t="str">
        <f t="shared" si="228"/>
        <v>Khác</v>
      </c>
      <c r="BF144" s="113" t="str">
        <f t="shared" si="229"/>
        <v>Khác</v>
      </c>
      <c r="BG144" s="113" t="str">
        <f t="shared" si="230"/>
        <v>Khác</v>
      </c>
      <c r="BH144" s="113" t="str">
        <f t="shared" si="231"/>
        <v>Khác</v>
      </c>
      <c r="BI144" s="113" t="str">
        <f t="shared" si="232"/>
        <v>Khác</v>
      </c>
      <c r="BJ144" s="113" t="str">
        <f t="shared" si="233"/>
        <v>Khác</v>
      </c>
      <c r="BK144" s="113" t="str">
        <f t="shared" si="234"/>
        <v>Khác</v>
      </c>
      <c r="BL144" s="113" t="str">
        <f t="shared" si="235"/>
        <v>Khác</v>
      </c>
      <c r="BM144" s="113" t="str">
        <f t="shared" si="236"/>
        <v>Khác</v>
      </c>
      <c r="BN144" s="113" t="str">
        <f t="shared" si="237"/>
        <v>Khác</v>
      </c>
      <c r="BO144" s="113" t="str">
        <f t="shared" si="238"/>
        <v>Khác</v>
      </c>
    </row>
    <row r="145" spans="1:67" s="12" customFormat="1" x14ac:dyDescent="0.25">
      <c r="A145" s="121"/>
      <c r="B145" s="121"/>
      <c r="C145" s="121"/>
      <c r="D145" s="123"/>
      <c r="E145" s="125"/>
      <c r="F145" s="15" t="str">
        <f t="shared" si="210"/>
        <v>-</v>
      </c>
      <c r="G145" s="12" t="e">
        <f>VLOOKUP(VALUE(A145),Time!$A$3:$D$33,2,1)</f>
        <v>#N/A</v>
      </c>
      <c r="H145" s="12" t="str">
        <f t="shared" si="212"/>
        <v/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3"/>
        <v>Khác</v>
      </c>
      <c r="S145" s="113" t="str">
        <f t="shared" si="214"/>
        <v>Khác</v>
      </c>
      <c r="T145" s="113" t="str">
        <f t="shared" si="215"/>
        <v>Khác</v>
      </c>
      <c r="U145" s="113" t="str">
        <f t="shared" si="216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1"/>
        <v>Khác</v>
      </c>
      <c r="Y145" s="113" t="str">
        <f t="shared" si="242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Khác</v>
      </c>
      <c r="AJ145" s="113" t="str">
        <f t="shared" si="248"/>
        <v>Khác</v>
      </c>
      <c r="AK145" s="113" t="str">
        <f t="shared" si="248"/>
        <v>Khác</v>
      </c>
      <c r="AL145" s="113" t="str">
        <f t="shared" si="248"/>
        <v>Khác</v>
      </c>
      <c r="AM145" s="113" t="str">
        <f t="shared" si="248"/>
        <v>Khác</v>
      </c>
      <c r="AN145" s="113" t="str">
        <f t="shared" si="248"/>
        <v>Khác</v>
      </c>
      <c r="AO145" s="113" t="str">
        <f t="shared" si="248"/>
        <v>Khác</v>
      </c>
      <c r="AP145" s="113" t="str">
        <f t="shared" si="248"/>
        <v>Khác</v>
      </c>
      <c r="AQ145" s="113" t="str">
        <f t="shared" si="248"/>
        <v>Khác</v>
      </c>
      <c r="AR145" s="113" t="str">
        <f t="shared" si="248"/>
        <v>Khác</v>
      </c>
      <c r="AS145" s="113" t="str">
        <f t="shared" si="248"/>
        <v>Khác</v>
      </c>
      <c r="AT145" s="113" t="str">
        <f t="shared" si="218"/>
        <v>Khác</v>
      </c>
      <c r="AU145" s="113" t="str">
        <f t="shared" si="219"/>
        <v>Khác</v>
      </c>
      <c r="AV145" s="113" t="str">
        <f t="shared" si="220"/>
        <v>Khác</v>
      </c>
      <c r="AW145" s="113" t="str">
        <f t="shared" si="221"/>
        <v>Khác</v>
      </c>
      <c r="AX145" s="113" t="str">
        <f t="shared" si="222"/>
        <v>Khác</v>
      </c>
      <c r="AY145" s="113" t="str">
        <f t="shared" si="222"/>
        <v>Khác</v>
      </c>
      <c r="AZ145" s="113" t="str">
        <f t="shared" si="223"/>
        <v>Khác</v>
      </c>
      <c r="BA145" s="113" t="str">
        <f t="shared" si="224"/>
        <v>Khác</v>
      </c>
      <c r="BB145" s="113" t="str">
        <f t="shared" si="225"/>
        <v>Khác</v>
      </c>
      <c r="BC145" s="113" t="str">
        <f t="shared" si="226"/>
        <v>Khác</v>
      </c>
      <c r="BD145" s="113" t="str">
        <f t="shared" si="227"/>
        <v>Khác</v>
      </c>
      <c r="BE145" s="113" t="str">
        <f t="shared" si="228"/>
        <v>Khác</v>
      </c>
      <c r="BF145" s="113" t="str">
        <f t="shared" si="229"/>
        <v>Khác</v>
      </c>
      <c r="BG145" s="113" t="str">
        <f t="shared" si="230"/>
        <v>Khác</v>
      </c>
      <c r="BH145" s="113" t="str">
        <f t="shared" si="231"/>
        <v>Khác</v>
      </c>
      <c r="BI145" s="113" t="str">
        <f t="shared" si="232"/>
        <v>Khác</v>
      </c>
      <c r="BJ145" s="113" t="str">
        <f t="shared" si="233"/>
        <v>Khác</v>
      </c>
      <c r="BK145" s="113" t="str">
        <f t="shared" si="234"/>
        <v>Khác</v>
      </c>
      <c r="BL145" s="113" t="str">
        <f t="shared" si="235"/>
        <v>Khác</v>
      </c>
      <c r="BM145" s="113" t="str">
        <f t="shared" si="236"/>
        <v>Khác</v>
      </c>
      <c r="BN145" s="113" t="str">
        <f t="shared" si="237"/>
        <v>Khác</v>
      </c>
      <c r="BO145" s="113" t="str">
        <f t="shared" si="238"/>
        <v>Khác</v>
      </c>
    </row>
    <row r="146" spans="1:67" s="12" customFormat="1" x14ac:dyDescent="0.25">
      <c r="A146" s="121"/>
      <c r="B146" s="121"/>
      <c r="C146" s="121"/>
      <c r="D146" s="123"/>
      <c r="E146" s="125"/>
      <c r="F146" s="15" t="str">
        <f t="shared" si="210"/>
        <v>-</v>
      </c>
      <c r="G146" s="12" t="e">
        <f>VLOOKUP(VALUE(A146),Time!$A$3:$D$33,2,1)</f>
        <v>#N/A</v>
      </c>
      <c r="H146" s="12" t="str">
        <f t="shared" si="212"/>
        <v/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Khác</v>
      </c>
      <c r="R146" s="113" t="str">
        <f t="shared" si="213"/>
        <v>Khác</v>
      </c>
      <c r="S146" s="113" t="str">
        <f t="shared" si="214"/>
        <v>Khác</v>
      </c>
      <c r="T146" s="113" t="str">
        <f t="shared" si="215"/>
        <v>Khác</v>
      </c>
      <c r="U146" s="113" t="str">
        <f t="shared" si="216"/>
        <v>Khác</v>
      </c>
      <c r="V146" s="113" t="str">
        <f t="shared" si="165"/>
        <v>Khác</v>
      </c>
      <c r="W146" s="113" t="str">
        <f t="shared" ref="W146:AS146" si="249">IF(V146="Khác",IF(ISNUMBER(SEARCH(W$7,$D146)),W$6,"Khác"),V146)</f>
        <v>Khác</v>
      </c>
      <c r="X146" s="113" t="str">
        <f t="shared" si="241"/>
        <v>Khác</v>
      </c>
      <c r="Y146" s="113" t="str">
        <f t="shared" si="242"/>
        <v>Khác</v>
      </c>
      <c r="Z146" s="113" t="str">
        <f t="shared" si="249"/>
        <v>Khác</v>
      </c>
      <c r="AA146" s="113" t="str">
        <f t="shared" si="249"/>
        <v>Khác</v>
      </c>
      <c r="AB146" s="113" t="str">
        <f t="shared" si="249"/>
        <v>Khác</v>
      </c>
      <c r="AC146" s="113" t="str">
        <f t="shared" si="249"/>
        <v>Khác</v>
      </c>
      <c r="AD146" s="113" t="str">
        <f t="shared" si="249"/>
        <v>Khác</v>
      </c>
      <c r="AE146" s="113" t="str">
        <f t="shared" si="249"/>
        <v>Khác</v>
      </c>
      <c r="AF146" s="113" t="str">
        <f t="shared" si="249"/>
        <v>Khác</v>
      </c>
      <c r="AG146" s="113" t="str">
        <f t="shared" si="249"/>
        <v>Khác</v>
      </c>
      <c r="AH146" s="113" t="str">
        <f t="shared" si="249"/>
        <v>Khác</v>
      </c>
      <c r="AI146" s="113" t="str">
        <f t="shared" si="249"/>
        <v>Khác</v>
      </c>
      <c r="AJ146" s="113" t="str">
        <f t="shared" si="249"/>
        <v>Khác</v>
      </c>
      <c r="AK146" s="113" t="str">
        <f t="shared" si="249"/>
        <v>Khác</v>
      </c>
      <c r="AL146" s="113" t="str">
        <f t="shared" si="249"/>
        <v>Khác</v>
      </c>
      <c r="AM146" s="113" t="str">
        <f t="shared" si="249"/>
        <v>Khác</v>
      </c>
      <c r="AN146" s="113" t="str">
        <f t="shared" si="249"/>
        <v>Khác</v>
      </c>
      <c r="AO146" s="113" t="str">
        <f t="shared" si="249"/>
        <v>Khác</v>
      </c>
      <c r="AP146" s="113" t="str">
        <f t="shared" si="249"/>
        <v>Khác</v>
      </c>
      <c r="AQ146" s="113" t="str">
        <f t="shared" si="249"/>
        <v>Khác</v>
      </c>
      <c r="AR146" s="113" t="str">
        <f t="shared" si="249"/>
        <v>Khác</v>
      </c>
      <c r="AS146" s="113" t="str">
        <f t="shared" si="249"/>
        <v>Khác</v>
      </c>
      <c r="AT146" s="113" t="str">
        <f t="shared" si="218"/>
        <v>Khác</v>
      </c>
      <c r="AU146" s="113" t="str">
        <f t="shared" si="219"/>
        <v>Khác</v>
      </c>
      <c r="AV146" s="113" t="str">
        <f t="shared" si="220"/>
        <v>Khác</v>
      </c>
      <c r="AW146" s="113" t="str">
        <f t="shared" si="221"/>
        <v>Khác</v>
      </c>
      <c r="AX146" s="113" t="str">
        <f t="shared" si="222"/>
        <v>Khác</v>
      </c>
      <c r="AY146" s="113" t="str">
        <f t="shared" si="222"/>
        <v>Khác</v>
      </c>
      <c r="AZ146" s="113" t="str">
        <f t="shared" si="223"/>
        <v>Khác</v>
      </c>
      <c r="BA146" s="113" t="str">
        <f t="shared" si="224"/>
        <v>Khác</v>
      </c>
      <c r="BB146" s="113" t="str">
        <f t="shared" si="225"/>
        <v>Khác</v>
      </c>
      <c r="BC146" s="113" t="str">
        <f t="shared" si="226"/>
        <v>Khác</v>
      </c>
      <c r="BD146" s="113" t="str">
        <f t="shared" si="227"/>
        <v>Khác</v>
      </c>
      <c r="BE146" s="113" t="str">
        <f t="shared" si="228"/>
        <v>Khác</v>
      </c>
      <c r="BF146" s="113" t="str">
        <f t="shared" si="229"/>
        <v>Khác</v>
      </c>
      <c r="BG146" s="113" t="str">
        <f t="shared" si="230"/>
        <v>Khác</v>
      </c>
      <c r="BH146" s="113" t="str">
        <f t="shared" si="231"/>
        <v>Khác</v>
      </c>
      <c r="BI146" s="113" t="str">
        <f t="shared" si="232"/>
        <v>Khác</v>
      </c>
      <c r="BJ146" s="113" t="str">
        <f t="shared" si="233"/>
        <v>Khác</v>
      </c>
      <c r="BK146" s="113" t="str">
        <f t="shared" si="234"/>
        <v>Khác</v>
      </c>
      <c r="BL146" s="113" t="str">
        <f t="shared" si="235"/>
        <v>Khác</v>
      </c>
      <c r="BM146" s="113" t="str">
        <f t="shared" si="236"/>
        <v>Khác</v>
      </c>
      <c r="BN146" s="113" t="str">
        <f t="shared" si="237"/>
        <v>Khác</v>
      </c>
      <c r="BO146" s="113" t="str">
        <f t="shared" si="238"/>
        <v>Khác</v>
      </c>
    </row>
    <row r="147" spans="1:67" s="12" customFormat="1" x14ac:dyDescent="0.25">
      <c r="A147" s="121"/>
      <c r="B147" s="121"/>
      <c r="C147" s="121"/>
      <c r="D147" s="162"/>
      <c r="E147" s="127"/>
      <c r="F147" s="15" t="str">
        <f t="shared" si="210"/>
        <v>-</v>
      </c>
      <c r="G147" s="12" t="e">
        <f>VLOOKUP(VALUE(A147),Time!$A$3:$D$33,2,1)</f>
        <v>#N/A</v>
      </c>
      <c r="H147" s="12" t="str">
        <f t="shared" si="212"/>
        <v/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3"/>
        <v>Khác</v>
      </c>
      <c r="S147" s="113" t="str">
        <f t="shared" si="214"/>
        <v>Khác</v>
      </c>
      <c r="T147" s="113" t="str">
        <f t="shared" si="215"/>
        <v>Khác</v>
      </c>
      <c r="U147" s="113" t="str">
        <f t="shared" si="216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1"/>
        <v>Khác</v>
      </c>
      <c r="Y147" s="113" t="str">
        <f t="shared" si="242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8"/>
        <v>Khác</v>
      </c>
      <c r="AU147" s="113" t="str">
        <f t="shared" si="219"/>
        <v>Khác</v>
      </c>
      <c r="AV147" s="113" t="str">
        <f t="shared" si="220"/>
        <v>Khác</v>
      </c>
      <c r="AW147" s="113" t="str">
        <f t="shared" si="221"/>
        <v>Khác</v>
      </c>
      <c r="AX147" s="113" t="str">
        <f t="shared" si="222"/>
        <v>Khác</v>
      </c>
      <c r="AY147" s="113" t="str">
        <f t="shared" si="222"/>
        <v>Khác</v>
      </c>
      <c r="AZ147" s="113" t="str">
        <f t="shared" si="223"/>
        <v>Khác</v>
      </c>
      <c r="BA147" s="113" t="str">
        <f t="shared" si="224"/>
        <v>Khác</v>
      </c>
      <c r="BB147" s="113" t="str">
        <f t="shared" si="225"/>
        <v>Khác</v>
      </c>
      <c r="BC147" s="113" t="str">
        <f t="shared" si="226"/>
        <v>Khác</v>
      </c>
      <c r="BD147" s="113" t="str">
        <f t="shared" si="227"/>
        <v>Khác</v>
      </c>
      <c r="BE147" s="113" t="str">
        <f t="shared" si="228"/>
        <v>Khác</v>
      </c>
      <c r="BF147" s="113" t="str">
        <f t="shared" si="229"/>
        <v>Khác</v>
      </c>
      <c r="BG147" s="113" t="str">
        <f t="shared" si="230"/>
        <v>Khác</v>
      </c>
      <c r="BH147" s="113" t="str">
        <f t="shared" si="231"/>
        <v>Khác</v>
      </c>
      <c r="BI147" s="113" t="str">
        <f t="shared" si="232"/>
        <v>Khác</v>
      </c>
      <c r="BJ147" s="113" t="str">
        <f t="shared" si="233"/>
        <v>Khác</v>
      </c>
      <c r="BK147" s="113" t="str">
        <f t="shared" si="234"/>
        <v>Khác</v>
      </c>
      <c r="BL147" s="113" t="str">
        <f t="shared" si="235"/>
        <v>Khác</v>
      </c>
      <c r="BM147" s="113" t="str">
        <f t="shared" si="236"/>
        <v>Khác</v>
      </c>
      <c r="BN147" s="113" t="str">
        <f t="shared" si="237"/>
        <v>Khác</v>
      </c>
      <c r="BO147" s="113" t="str">
        <f t="shared" si="238"/>
        <v>Khác</v>
      </c>
    </row>
    <row r="148" spans="1:67" s="12" customFormat="1" ht="15.75" x14ac:dyDescent="0.25">
      <c r="A148" s="121"/>
      <c r="B148" s="121"/>
      <c r="C148" s="121"/>
      <c r="D148" s="163"/>
      <c r="E148" s="126"/>
      <c r="F148" s="15" t="str">
        <f t="shared" si="210"/>
        <v>-</v>
      </c>
      <c r="G148" s="12" t="e">
        <f>VLOOKUP(VALUE(A148),Time!$A$3:$D$33,2,1)</f>
        <v>#N/A</v>
      </c>
      <c r="H148" s="12" t="str">
        <f t="shared" si="212"/>
        <v/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3"/>
        <v>Khác</v>
      </c>
      <c r="S148" s="113" t="str">
        <f t="shared" si="214"/>
        <v>Khác</v>
      </c>
      <c r="T148" s="113" t="str">
        <f t="shared" si="215"/>
        <v>Khác</v>
      </c>
      <c r="U148" s="113" t="str">
        <f t="shared" si="216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1"/>
        <v>Khác</v>
      </c>
      <c r="Y148" s="113" t="str">
        <f t="shared" si="242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Khác</v>
      </c>
      <c r="AL148" s="113" t="str">
        <f t="shared" si="251"/>
        <v>Khác</v>
      </c>
      <c r="AM148" s="113" t="str">
        <f t="shared" si="251"/>
        <v>Khác</v>
      </c>
      <c r="AN148" s="113" t="str">
        <f t="shared" si="251"/>
        <v>Khác</v>
      </c>
      <c r="AO148" s="113" t="str">
        <f t="shared" si="251"/>
        <v>Khác</v>
      </c>
      <c r="AP148" s="113" t="str">
        <f t="shared" si="251"/>
        <v>Khác</v>
      </c>
      <c r="AQ148" s="113" t="str">
        <f t="shared" si="251"/>
        <v>Khác</v>
      </c>
      <c r="AR148" s="113" t="str">
        <f t="shared" si="251"/>
        <v>Khác</v>
      </c>
      <c r="AS148" s="113" t="str">
        <f t="shared" si="251"/>
        <v>Khác</v>
      </c>
      <c r="AT148" s="113" t="str">
        <f t="shared" si="218"/>
        <v>Khác</v>
      </c>
      <c r="AU148" s="113" t="str">
        <f t="shared" si="219"/>
        <v>Khác</v>
      </c>
      <c r="AV148" s="113" t="str">
        <f t="shared" si="220"/>
        <v>Khác</v>
      </c>
      <c r="AW148" s="113" t="str">
        <f t="shared" si="221"/>
        <v>Khác</v>
      </c>
      <c r="AX148" s="113" t="str">
        <f t="shared" si="222"/>
        <v>Khác</v>
      </c>
      <c r="AY148" s="113" t="str">
        <f t="shared" si="222"/>
        <v>Khác</v>
      </c>
      <c r="AZ148" s="113" t="str">
        <f t="shared" si="223"/>
        <v>Khác</v>
      </c>
      <c r="BA148" s="113" t="str">
        <f t="shared" si="224"/>
        <v>Khác</v>
      </c>
      <c r="BB148" s="113" t="str">
        <f t="shared" si="225"/>
        <v>Khác</v>
      </c>
      <c r="BC148" s="113" t="str">
        <f t="shared" si="226"/>
        <v>Khác</v>
      </c>
      <c r="BD148" s="113" t="str">
        <f t="shared" si="227"/>
        <v>Khác</v>
      </c>
      <c r="BE148" s="113" t="str">
        <f t="shared" si="228"/>
        <v>Khác</v>
      </c>
      <c r="BF148" s="113" t="str">
        <f t="shared" si="229"/>
        <v>Khác</v>
      </c>
      <c r="BG148" s="113" t="str">
        <f t="shared" si="230"/>
        <v>Khác</v>
      </c>
      <c r="BH148" s="113" t="str">
        <f t="shared" si="231"/>
        <v>Khác</v>
      </c>
      <c r="BI148" s="113" t="str">
        <f t="shared" si="232"/>
        <v>Khác</v>
      </c>
      <c r="BJ148" s="113" t="str">
        <f t="shared" si="233"/>
        <v>Khác</v>
      </c>
      <c r="BK148" s="113" t="str">
        <f t="shared" si="234"/>
        <v>Khác</v>
      </c>
      <c r="BL148" s="113" t="str">
        <f t="shared" si="235"/>
        <v>Khác</v>
      </c>
      <c r="BM148" s="113" t="str">
        <f t="shared" si="236"/>
        <v>Khác</v>
      </c>
      <c r="BN148" s="113" t="str">
        <f t="shared" si="237"/>
        <v>Khác</v>
      </c>
      <c r="BO148" s="113" t="str">
        <f t="shared" si="238"/>
        <v>Khác</v>
      </c>
    </row>
    <row r="149" spans="1:67" s="12" customFormat="1" x14ac:dyDescent="0.2">
      <c r="A149" s="122"/>
      <c r="B149" s="122"/>
      <c r="C149" s="122"/>
      <c r="D149" s="132"/>
      <c r="E149" s="133"/>
      <c r="F149" s="15" t="str">
        <f t="shared" si="210"/>
        <v>-</v>
      </c>
      <c r="G149" s="12" t="e">
        <f>VLOOKUP(VALUE(A149),Time!$A$3:$D$33,2,1)</f>
        <v>#N/A</v>
      </c>
      <c r="H149" s="12" t="str">
        <f t="shared" si="212"/>
        <v/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3"/>
        <v>Khác</v>
      </c>
      <c r="S149" s="113" t="str">
        <f t="shared" si="214"/>
        <v>Khác</v>
      </c>
      <c r="T149" s="113" t="str">
        <f t="shared" si="215"/>
        <v>Khác</v>
      </c>
      <c r="U149" s="113" t="str">
        <f t="shared" si="216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Khác</v>
      </c>
      <c r="X149" s="113" t="str">
        <f t="shared" si="241"/>
        <v>Khác</v>
      </c>
      <c r="Y149" s="113" t="str">
        <f t="shared" si="242"/>
        <v>Khác</v>
      </c>
      <c r="Z149" s="113" t="str">
        <f t="shared" si="252"/>
        <v>Khác</v>
      </c>
      <c r="AA149" s="113" t="str">
        <f t="shared" si="252"/>
        <v>Khác</v>
      </c>
      <c r="AB149" s="113" t="str">
        <f t="shared" si="252"/>
        <v>Khác</v>
      </c>
      <c r="AC149" s="113" t="str">
        <f t="shared" si="252"/>
        <v>Khác</v>
      </c>
      <c r="AD149" s="113" t="str">
        <f t="shared" si="252"/>
        <v>Khác</v>
      </c>
      <c r="AE149" s="113" t="str">
        <f t="shared" si="252"/>
        <v>Khác</v>
      </c>
      <c r="AF149" s="113" t="str">
        <f t="shared" si="252"/>
        <v>Khác</v>
      </c>
      <c r="AG149" s="113" t="str">
        <f t="shared" si="252"/>
        <v>Khác</v>
      </c>
      <c r="AH149" s="113" t="str">
        <f t="shared" si="252"/>
        <v>Khác</v>
      </c>
      <c r="AI149" s="113" t="str">
        <f t="shared" si="252"/>
        <v>Khác</v>
      </c>
      <c r="AJ149" s="113" t="str">
        <f t="shared" si="252"/>
        <v>Khác</v>
      </c>
      <c r="AK149" s="113" t="str">
        <f t="shared" si="252"/>
        <v>Khác</v>
      </c>
      <c r="AL149" s="113" t="str">
        <f t="shared" si="252"/>
        <v>Khác</v>
      </c>
      <c r="AM149" s="113" t="str">
        <f t="shared" si="252"/>
        <v>Khác</v>
      </c>
      <c r="AN149" s="113" t="str">
        <f t="shared" si="252"/>
        <v>Khác</v>
      </c>
      <c r="AO149" s="113" t="str">
        <f t="shared" si="252"/>
        <v>Khác</v>
      </c>
      <c r="AP149" s="113" t="str">
        <f t="shared" si="252"/>
        <v>Khác</v>
      </c>
      <c r="AQ149" s="113" t="str">
        <f t="shared" si="252"/>
        <v>Khác</v>
      </c>
      <c r="AR149" s="113" t="str">
        <f t="shared" si="252"/>
        <v>Khác</v>
      </c>
      <c r="AS149" s="113" t="str">
        <f t="shared" si="252"/>
        <v>Khác</v>
      </c>
      <c r="AT149" s="113" t="str">
        <f t="shared" si="218"/>
        <v>Khác</v>
      </c>
      <c r="AU149" s="113" t="str">
        <f t="shared" si="219"/>
        <v>Khác</v>
      </c>
      <c r="AV149" s="113" t="str">
        <f t="shared" si="220"/>
        <v>Khác</v>
      </c>
      <c r="AW149" s="113" t="str">
        <f t="shared" si="221"/>
        <v>Khác</v>
      </c>
      <c r="AX149" s="113" t="str">
        <f t="shared" si="222"/>
        <v>Khác</v>
      </c>
      <c r="AY149" s="113" t="str">
        <f t="shared" si="222"/>
        <v>Khác</v>
      </c>
      <c r="AZ149" s="113" t="str">
        <f t="shared" si="223"/>
        <v>Khác</v>
      </c>
      <c r="BA149" s="113" t="str">
        <f t="shared" si="224"/>
        <v>Khác</v>
      </c>
      <c r="BB149" s="113" t="str">
        <f t="shared" si="225"/>
        <v>Khác</v>
      </c>
      <c r="BC149" s="113" t="str">
        <f t="shared" si="226"/>
        <v>Khác</v>
      </c>
      <c r="BD149" s="113" t="str">
        <f t="shared" si="227"/>
        <v>Khác</v>
      </c>
      <c r="BE149" s="113" t="str">
        <f t="shared" si="228"/>
        <v>Khác</v>
      </c>
      <c r="BF149" s="113" t="str">
        <f t="shared" si="229"/>
        <v>Khác</v>
      </c>
      <c r="BG149" s="113" t="str">
        <f t="shared" si="230"/>
        <v>Khác</v>
      </c>
      <c r="BH149" s="113" t="str">
        <f t="shared" si="231"/>
        <v>Khác</v>
      </c>
      <c r="BI149" s="113" t="str">
        <f t="shared" si="232"/>
        <v>Khác</v>
      </c>
      <c r="BJ149" s="113" t="str">
        <f t="shared" si="233"/>
        <v>Khác</v>
      </c>
      <c r="BK149" s="113" t="str">
        <f t="shared" si="234"/>
        <v>Khác</v>
      </c>
      <c r="BL149" s="113" t="str">
        <f t="shared" si="235"/>
        <v>Khác</v>
      </c>
      <c r="BM149" s="113" t="str">
        <f t="shared" si="236"/>
        <v>Khác</v>
      </c>
      <c r="BN149" s="113" t="str">
        <f t="shared" si="237"/>
        <v>Khác</v>
      </c>
      <c r="BO149" s="113" t="str">
        <f t="shared" si="238"/>
        <v>Khác</v>
      </c>
    </row>
    <row r="150" spans="1:67" s="12" customFormat="1" x14ac:dyDescent="0.25">
      <c r="A150" s="122"/>
      <c r="B150" s="122"/>
      <c r="C150" s="122"/>
      <c r="D150" s="123"/>
      <c r="E150" s="125"/>
      <c r="F150" s="15" t="str">
        <f t="shared" si="210"/>
        <v>-</v>
      </c>
      <c r="G150" s="12" t="e">
        <f>VLOOKUP(VALUE(A150),Time!$A$3:$D$33,2,1)</f>
        <v>#N/A</v>
      </c>
      <c r="H150" s="12" t="str">
        <f t="shared" si="212"/>
        <v/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3"/>
        <v>Khác</v>
      </c>
      <c r="S150" s="113" t="str">
        <f t="shared" si="214"/>
        <v>Khác</v>
      </c>
      <c r="T150" s="113" t="str">
        <f t="shared" si="215"/>
        <v>Khác</v>
      </c>
      <c r="U150" s="113" t="str">
        <f t="shared" si="216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1"/>
        <v>Khác</v>
      </c>
      <c r="Y150" s="113" t="str">
        <f t="shared" si="242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8"/>
        <v>Khác</v>
      </c>
      <c r="AU150" s="113" t="str">
        <f t="shared" si="219"/>
        <v>Khác</v>
      </c>
      <c r="AV150" s="113" t="str">
        <f t="shared" si="220"/>
        <v>Khác</v>
      </c>
      <c r="AW150" s="113" t="str">
        <f t="shared" si="221"/>
        <v>Khác</v>
      </c>
      <c r="AX150" s="113" t="str">
        <f t="shared" si="222"/>
        <v>Khác</v>
      </c>
      <c r="AY150" s="113" t="str">
        <f t="shared" si="222"/>
        <v>Khác</v>
      </c>
      <c r="AZ150" s="113" t="str">
        <f t="shared" si="223"/>
        <v>Khác</v>
      </c>
      <c r="BA150" s="113" t="str">
        <f t="shared" si="224"/>
        <v>Khác</v>
      </c>
      <c r="BB150" s="113" t="str">
        <f t="shared" si="225"/>
        <v>Khác</v>
      </c>
      <c r="BC150" s="113" t="str">
        <f t="shared" si="226"/>
        <v>Khác</v>
      </c>
      <c r="BD150" s="113" t="str">
        <f t="shared" si="227"/>
        <v>Khác</v>
      </c>
      <c r="BE150" s="113" t="str">
        <f t="shared" si="228"/>
        <v>Khác</v>
      </c>
      <c r="BF150" s="113" t="str">
        <f t="shared" si="229"/>
        <v>Khác</v>
      </c>
      <c r="BG150" s="113" t="str">
        <f t="shared" si="230"/>
        <v>Khác</v>
      </c>
      <c r="BH150" s="113" t="str">
        <f t="shared" si="231"/>
        <v>Khác</v>
      </c>
      <c r="BI150" s="113" t="str">
        <f t="shared" si="232"/>
        <v>Khác</v>
      </c>
      <c r="BJ150" s="113" t="str">
        <f t="shared" si="233"/>
        <v>Khác</v>
      </c>
      <c r="BK150" s="113" t="str">
        <f t="shared" si="234"/>
        <v>Khác</v>
      </c>
      <c r="BL150" s="113" t="str">
        <f t="shared" si="235"/>
        <v>Khác</v>
      </c>
      <c r="BM150" s="113" t="str">
        <f t="shared" si="236"/>
        <v>Khác</v>
      </c>
      <c r="BN150" s="113" t="str">
        <f t="shared" si="237"/>
        <v>Khác</v>
      </c>
      <c r="BO150" s="113" t="str">
        <f t="shared" si="238"/>
        <v>Khác</v>
      </c>
    </row>
    <row r="151" spans="1:67" s="12" customFormat="1" x14ac:dyDescent="0.25">
      <c r="A151" s="121"/>
      <c r="B151" s="121"/>
      <c r="C151" s="121"/>
      <c r="D151" s="123"/>
      <c r="E151" s="125"/>
      <c r="F151" s="15" t="str">
        <f t="shared" si="210"/>
        <v>-</v>
      </c>
      <c r="G151" s="12" t="e">
        <f>VLOOKUP(VALUE(A151),Time!$A$3:$D$33,2,1)</f>
        <v>#N/A</v>
      </c>
      <c r="H151" s="12" t="str">
        <f t="shared" si="212"/>
        <v/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3"/>
        <v>Khác</v>
      </c>
      <c r="S151" s="113" t="str">
        <f t="shared" si="214"/>
        <v>Khác</v>
      </c>
      <c r="T151" s="113" t="str">
        <f t="shared" si="215"/>
        <v>Khác</v>
      </c>
      <c r="U151" s="113" t="str">
        <f t="shared" si="216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1"/>
        <v>Khác</v>
      </c>
      <c r="Y151" s="113" t="str">
        <f t="shared" si="242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8"/>
        <v>Khác</v>
      </c>
      <c r="AU151" s="113" t="str">
        <f t="shared" si="219"/>
        <v>Khác</v>
      </c>
      <c r="AV151" s="113" t="str">
        <f t="shared" si="220"/>
        <v>Khác</v>
      </c>
      <c r="AW151" s="113" t="str">
        <f t="shared" si="221"/>
        <v>Khác</v>
      </c>
      <c r="AX151" s="113" t="str">
        <f t="shared" si="222"/>
        <v>Khác</v>
      </c>
      <c r="AY151" s="113" t="str">
        <f t="shared" si="222"/>
        <v>Khác</v>
      </c>
      <c r="AZ151" s="113" t="str">
        <f t="shared" si="223"/>
        <v>Khác</v>
      </c>
      <c r="BA151" s="113" t="str">
        <f t="shared" si="224"/>
        <v>Khác</v>
      </c>
      <c r="BB151" s="113" t="str">
        <f t="shared" si="225"/>
        <v>Khác</v>
      </c>
      <c r="BC151" s="113" t="str">
        <f t="shared" si="226"/>
        <v>Khác</v>
      </c>
      <c r="BD151" s="113" t="str">
        <f t="shared" si="227"/>
        <v>Khác</v>
      </c>
      <c r="BE151" s="113" t="str">
        <f t="shared" si="228"/>
        <v>Khác</v>
      </c>
      <c r="BF151" s="113" t="str">
        <f t="shared" si="229"/>
        <v>Khác</v>
      </c>
      <c r="BG151" s="113" t="str">
        <f t="shared" si="230"/>
        <v>Khác</v>
      </c>
      <c r="BH151" s="113" t="str">
        <f t="shared" si="231"/>
        <v>Khác</v>
      </c>
      <c r="BI151" s="113" t="str">
        <f t="shared" si="232"/>
        <v>Khác</v>
      </c>
      <c r="BJ151" s="113" t="str">
        <f t="shared" si="233"/>
        <v>Khác</v>
      </c>
      <c r="BK151" s="113" t="str">
        <f t="shared" si="234"/>
        <v>Khác</v>
      </c>
      <c r="BL151" s="113" t="str">
        <f t="shared" si="235"/>
        <v>Khác</v>
      </c>
      <c r="BM151" s="113" t="str">
        <f t="shared" si="236"/>
        <v>Khác</v>
      </c>
      <c r="BN151" s="113" t="str">
        <f t="shared" si="237"/>
        <v>Khác</v>
      </c>
      <c r="BO151" s="113" t="str">
        <f t="shared" si="238"/>
        <v>Khác</v>
      </c>
    </row>
    <row r="152" spans="1:67" s="12" customFormat="1" ht="15.75" x14ac:dyDescent="0.25">
      <c r="A152" s="121"/>
      <c r="B152" s="121"/>
      <c r="C152" s="121"/>
      <c r="D152" s="163"/>
      <c r="E152" s="126"/>
      <c r="F152" s="15" t="str">
        <f t="shared" si="210"/>
        <v>-</v>
      </c>
      <c r="G152" s="12" t="e">
        <f>VLOOKUP(VALUE(A152),Time!$A$3:$D$33,2,1)</f>
        <v>#N/A</v>
      </c>
      <c r="H152" s="12" t="str">
        <f t="shared" si="212"/>
        <v/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3"/>
        <v>Khác</v>
      </c>
      <c r="S152" s="113" t="str">
        <f t="shared" si="214"/>
        <v>Khác</v>
      </c>
      <c r="T152" s="113" t="str">
        <f t="shared" si="215"/>
        <v>Khác</v>
      </c>
      <c r="U152" s="113" t="str">
        <f t="shared" si="216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1"/>
        <v>Khác</v>
      </c>
      <c r="Y152" s="113" t="str">
        <f t="shared" si="242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8"/>
        <v>Khác</v>
      </c>
      <c r="AU152" s="113" t="str">
        <f t="shared" si="219"/>
        <v>Khác</v>
      </c>
      <c r="AV152" s="113" t="str">
        <f t="shared" si="220"/>
        <v>Khác</v>
      </c>
      <c r="AW152" s="113" t="str">
        <f t="shared" si="221"/>
        <v>Khác</v>
      </c>
      <c r="AX152" s="113" t="str">
        <f t="shared" si="222"/>
        <v>Khác</v>
      </c>
      <c r="AY152" s="113" t="str">
        <f t="shared" si="222"/>
        <v>Khác</v>
      </c>
      <c r="AZ152" s="113" t="str">
        <f t="shared" si="223"/>
        <v>Khác</v>
      </c>
      <c r="BA152" s="113" t="str">
        <f t="shared" si="224"/>
        <v>Khác</v>
      </c>
      <c r="BB152" s="113" t="str">
        <f t="shared" si="225"/>
        <v>Khác</v>
      </c>
      <c r="BC152" s="113" t="str">
        <f t="shared" si="226"/>
        <v>Khác</v>
      </c>
      <c r="BD152" s="113" t="str">
        <f t="shared" si="227"/>
        <v>Khác</v>
      </c>
      <c r="BE152" s="113" t="str">
        <f t="shared" si="228"/>
        <v>Khác</v>
      </c>
      <c r="BF152" s="113" t="str">
        <f t="shared" si="229"/>
        <v>Khác</v>
      </c>
      <c r="BG152" s="113" t="str">
        <f t="shared" si="230"/>
        <v>Khác</v>
      </c>
      <c r="BH152" s="113" t="str">
        <f t="shared" si="231"/>
        <v>Khác</v>
      </c>
      <c r="BI152" s="113" t="str">
        <f t="shared" si="232"/>
        <v>Khác</v>
      </c>
      <c r="BJ152" s="113" t="str">
        <f t="shared" si="233"/>
        <v>Khác</v>
      </c>
      <c r="BK152" s="113" t="str">
        <f t="shared" si="234"/>
        <v>Khác</v>
      </c>
      <c r="BL152" s="113" t="str">
        <f t="shared" si="235"/>
        <v>Khác</v>
      </c>
      <c r="BM152" s="113" t="str">
        <f t="shared" si="236"/>
        <v>Khác</v>
      </c>
      <c r="BN152" s="113" t="str">
        <f t="shared" si="237"/>
        <v>Khác</v>
      </c>
      <c r="BO152" s="113" t="str">
        <f t="shared" si="238"/>
        <v>Khác</v>
      </c>
    </row>
    <row r="153" spans="1:67" s="12" customFormat="1" x14ac:dyDescent="0.25">
      <c r="A153" s="121"/>
      <c r="B153" s="121"/>
      <c r="C153" s="121"/>
      <c r="D153" s="123"/>
      <c r="E153" s="125"/>
      <c r="F153" s="15" t="str">
        <f t="shared" si="210"/>
        <v>-</v>
      </c>
      <c r="G153" s="12" t="e">
        <f>VLOOKUP(VALUE(A153),Time!$A$3:$D$33,2,1)</f>
        <v>#N/A</v>
      </c>
      <c r="H153" s="12" t="str">
        <f t="shared" si="212"/>
        <v/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3"/>
        <v>Khác</v>
      </c>
      <c r="S153" s="113" t="str">
        <f t="shared" si="214"/>
        <v>Khác</v>
      </c>
      <c r="T153" s="113" t="str">
        <f t="shared" si="215"/>
        <v>Khác</v>
      </c>
      <c r="U153" s="113" t="str">
        <f t="shared" si="216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1"/>
        <v>Khác</v>
      </c>
      <c r="Y153" s="113" t="str">
        <f t="shared" si="242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8"/>
        <v>Khác</v>
      </c>
      <c r="AU153" s="113" t="str">
        <f t="shared" si="219"/>
        <v>Khác</v>
      </c>
      <c r="AV153" s="113" t="str">
        <f t="shared" si="220"/>
        <v>Khác</v>
      </c>
      <c r="AW153" s="113" t="str">
        <f t="shared" si="221"/>
        <v>Khác</v>
      </c>
      <c r="AX153" s="113" t="str">
        <f t="shared" si="222"/>
        <v>Khác</v>
      </c>
      <c r="AY153" s="113" t="str">
        <f t="shared" si="222"/>
        <v>Khác</v>
      </c>
      <c r="AZ153" s="113" t="str">
        <f t="shared" si="223"/>
        <v>Khác</v>
      </c>
      <c r="BA153" s="113" t="str">
        <f t="shared" si="224"/>
        <v>Khác</v>
      </c>
      <c r="BB153" s="113" t="str">
        <f t="shared" si="225"/>
        <v>Khác</v>
      </c>
      <c r="BC153" s="113" t="str">
        <f t="shared" si="226"/>
        <v>Khác</v>
      </c>
      <c r="BD153" s="113" t="str">
        <f t="shared" si="227"/>
        <v>Khác</v>
      </c>
      <c r="BE153" s="113" t="str">
        <f t="shared" si="228"/>
        <v>Khác</v>
      </c>
      <c r="BF153" s="113" t="str">
        <f t="shared" si="229"/>
        <v>Khác</v>
      </c>
      <c r="BG153" s="113" t="str">
        <f t="shared" si="230"/>
        <v>Khác</v>
      </c>
      <c r="BH153" s="113" t="str">
        <f t="shared" si="231"/>
        <v>Khác</v>
      </c>
      <c r="BI153" s="113" t="str">
        <f t="shared" si="232"/>
        <v>Khác</v>
      </c>
      <c r="BJ153" s="113" t="str">
        <f t="shared" si="233"/>
        <v>Khác</v>
      </c>
      <c r="BK153" s="113" t="str">
        <f t="shared" si="234"/>
        <v>Khác</v>
      </c>
      <c r="BL153" s="113" t="str">
        <f t="shared" si="235"/>
        <v>Khác</v>
      </c>
      <c r="BM153" s="113" t="str">
        <f t="shared" si="236"/>
        <v>Khác</v>
      </c>
      <c r="BN153" s="113" t="str">
        <f t="shared" si="237"/>
        <v>Khác</v>
      </c>
      <c r="BO153" s="113" t="str">
        <f t="shared" si="238"/>
        <v>Khác</v>
      </c>
    </row>
    <row r="154" spans="1:67" s="13" customFormat="1" ht="15.75" x14ac:dyDescent="0.25">
      <c r="A154" s="121"/>
      <c r="B154" s="121"/>
      <c r="C154" s="122"/>
      <c r="D154" s="163"/>
      <c r="E154" s="126"/>
      <c r="F154" s="15" t="str">
        <f t="shared" si="210"/>
        <v>-</v>
      </c>
      <c r="G154" s="12" t="e">
        <f>VLOOKUP(VALUE(A154),Time!$A$3:$D$33,2,1)</f>
        <v>#N/A</v>
      </c>
      <c r="H154" s="12" t="str">
        <f t="shared" si="212"/>
        <v/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3"/>
        <v>Khác</v>
      </c>
      <c r="S154" s="113" t="str">
        <f t="shared" si="214"/>
        <v>Khác</v>
      </c>
      <c r="T154" s="113" t="str">
        <f t="shared" si="215"/>
        <v>Khác</v>
      </c>
      <c r="U154" s="113" t="str">
        <f t="shared" si="216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1"/>
        <v>Khác</v>
      </c>
      <c r="Y154" s="113" t="str">
        <f t="shared" si="242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8"/>
        <v>Khác</v>
      </c>
      <c r="AU154" s="113" t="str">
        <f t="shared" si="219"/>
        <v>Khác</v>
      </c>
      <c r="AV154" s="113" t="str">
        <f t="shared" si="220"/>
        <v>Khác</v>
      </c>
      <c r="AW154" s="113" t="str">
        <f t="shared" si="221"/>
        <v>Khác</v>
      </c>
      <c r="AX154" s="113" t="str">
        <f t="shared" si="222"/>
        <v>Khác</v>
      </c>
      <c r="AY154" s="113" t="str">
        <f t="shared" si="222"/>
        <v>Khác</v>
      </c>
      <c r="AZ154" s="113" t="str">
        <f t="shared" si="223"/>
        <v>Khác</v>
      </c>
      <c r="BA154" s="113" t="str">
        <f t="shared" si="224"/>
        <v>Khác</v>
      </c>
      <c r="BB154" s="113" t="str">
        <f t="shared" si="225"/>
        <v>Khác</v>
      </c>
      <c r="BC154" s="113" t="str">
        <f t="shared" si="226"/>
        <v>Khác</v>
      </c>
      <c r="BD154" s="113" t="str">
        <f t="shared" si="227"/>
        <v>Khác</v>
      </c>
      <c r="BE154" s="113" t="str">
        <f t="shared" si="228"/>
        <v>Khác</v>
      </c>
      <c r="BF154" s="113" t="str">
        <f t="shared" si="229"/>
        <v>Khác</v>
      </c>
      <c r="BG154" s="113" t="str">
        <f t="shared" si="230"/>
        <v>Khác</v>
      </c>
      <c r="BH154" s="113" t="str">
        <f t="shared" si="231"/>
        <v>Khác</v>
      </c>
      <c r="BI154" s="113" t="str">
        <f t="shared" si="232"/>
        <v>Khác</v>
      </c>
      <c r="BJ154" s="113" t="str">
        <f t="shared" si="233"/>
        <v>Khác</v>
      </c>
      <c r="BK154" s="113" t="str">
        <f t="shared" si="234"/>
        <v>Khác</v>
      </c>
      <c r="BL154" s="113" t="str">
        <f t="shared" si="235"/>
        <v>Khác</v>
      </c>
      <c r="BM154" s="113" t="str">
        <f t="shared" si="236"/>
        <v>Khác</v>
      </c>
      <c r="BN154" s="113" t="str">
        <f t="shared" si="237"/>
        <v>Khác</v>
      </c>
      <c r="BO154" s="113" t="str">
        <f t="shared" si="238"/>
        <v>Khác</v>
      </c>
    </row>
    <row r="155" spans="1:67" s="12" customFormat="1" x14ac:dyDescent="0.25">
      <c r="A155" s="121"/>
      <c r="B155" s="121"/>
      <c r="C155" s="122"/>
      <c r="D155" s="123"/>
      <c r="E155" s="125"/>
      <c r="F155" s="15" t="str">
        <f t="shared" si="210"/>
        <v>-</v>
      </c>
      <c r="G155" s="12" t="e">
        <f>VLOOKUP(VALUE(A155),Time!$A$3:$D$33,2,1)</f>
        <v>#N/A</v>
      </c>
      <c r="H155" s="12" t="str">
        <f t="shared" si="212"/>
        <v/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3"/>
        <v>Khác</v>
      </c>
      <c r="S155" s="113" t="str">
        <f t="shared" si="214"/>
        <v>Khác</v>
      </c>
      <c r="T155" s="113" t="str">
        <f t="shared" si="215"/>
        <v>Khác</v>
      </c>
      <c r="U155" s="113" t="str">
        <f t="shared" si="216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1"/>
        <v>Khác</v>
      </c>
      <c r="Y155" s="113" t="str">
        <f t="shared" si="242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8"/>
        <v>Khác</v>
      </c>
      <c r="AU155" s="113" t="str">
        <f t="shared" si="219"/>
        <v>Khác</v>
      </c>
      <c r="AV155" s="113" t="str">
        <f t="shared" si="220"/>
        <v>Khác</v>
      </c>
      <c r="AW155" s="113" t="str">
        <f t="shared" si="221"/>
        <v>Khác</v>
      </c>
      <c r="AX155" s="113" t="str">
        <f t="shared" si="222"/>
        <v>Khác</v>
      </c>
      <c r="AY155" s="113" t="str">
        <f t="shared" si="222"/>
        <v>Khác</v>
      </c>
      <c r="AZ155" s="113" t="str">
        <f t="shared" si="223"/>
        <v>Khác</v>
      </c>
      <c r="BA155" s="113" t="str">
        <f t="shared" si="224"/>
        <v>Khác</v>
      </c>
      <c r="BB155" s="113" t="str">
        <f t="shared" si="225"/>
        <v>Khác</v>
      </c>
      <c r="BC155" s="113" t="str">
        <f t="shared" si="226"/>
        <v>Khác</v>
      </c>
      <c r="BD155" s="113" t="str">
        <f t="shared" si="227"/>
        <v>Khác</v>
      </c>
      <c r="BE155" s="113" t="str">
        <f t="shared" si="228"/>
        <v>Khác</v>
      </c>
      <c r="BF155" s="113" t="str">
        <f t="shared" si="229"/>
        <v>Khác</v>
      </c>
      <c r="BG155" s="113" t="str">
        <f t="shared" si="230"/>
        <v>Khác</v>
      </c>
      <c r="BH155" s="113" t="str">
        <f t="shared" si="231"/>
        <v>Khác</v>
      </c>
      <c r="BI155" s="113" t="str">
        <f t="shared" si="232"/>
        <v>Khác</v>
      </c>
      <c r="BJ155" s="113" t="str">
        <f t="shared" si="233"/>
        <v>Khác</v>
      </c>
      <c r="BK155" s="113" t="str">
        <f t="shared" si="234"/>
        <v>Khác</v>
      </c>
      <c r="BL155" s="113" t="str">
        <f t="shared" si="235"/>
        <v>Khác</v>
      </c>
      <c r="BM155" s="113" t="str">
        <f t="shared" si="236"/>
        <v>Khác</v>
      </c>
      <c r="BN155" s="113" t="str">
        <f t="shared" si="237"/>
        <v>Khác</v>
      </c>
      <c r="BO155" s="113" t="str">
        <f t="shared" si="238"/>
        <v>Khác</v>
      </c>
    </row>
    <row r="156" spans="1:67" s="12" customFormat="1" x14ac:dyDescent="0.25">
      <c r="A156" s="121"/>
      <c r="B156" s="121"/>
      <c r="C156" s="121"/>
      <c r="D156" s="123"/>
      <c r="E156" s="125"/>
      <c r="F156" s="15" t="str">
        <f t="shared" si="210"/>
        <v>-</v>
      </c>
      <c r="G156" s="12" t="e">
        <f>VLOOKUP(VALUE(A156),Time!$A$3:$D$33,2,1)</f>
        <v>#N/A</v>
      </c>
      <c r="H156" s="12" t="str">
        <f t="shared" si="212"/>
        <v/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3"/>
        <v>Khác</v>
      </c>
      <c r="S156" s="113" t="str">
        <f t="shared" si="214"/>
        <v>Khác</v>
      </c>
      <c r="T156" s="113" t="str">
        <f t="shared" si="215"/>
        <v>Khác</v>
      </c>
      <c r="U156" s="113" t="str">
        <f t="shared" si="216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1"/>
        <v>Khác</v>
      </c>
      <c r="Y156" s="113" t="str">
        <f t="shared" si="242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8"/>
        <v>Khác</v>
      </c>
      <c r="AU156" s="113" t="str">
        <f t="shared" si="219"/>
        <v>Khác</v>
      </c>
      <c r="AV156" s="113" t="str">
        <f t="shared" si="220"/>
        <v>Khác</v>
      </c>
      <c r="AW156" s="113" t="str">
        <f t="shared" si="221"/>
        <v>Khác</v>
      </c>
      <c r="AX156" s="113" t="str">
        <f t="shared" si="222"/>
        <v>Khác</v>
      </c>
      <c r="AY156" s="113" t="str">
        <f t="shared" si="222"/>
        <v>Khác</v>
      </c>
      <c r="AZ156" s="113" t="str">
        <f t="shared" si="223"/>
        <v>Khác</v>
      </c>
      <c r="BA156" s="113" t="str">
        <f t="shared" si="224"/>
        <v>Khác</v>
      </c>
      <c r="BB156" s="113" t="str">
        <f t="shared" si="225"/>
        <v>Khác</v>
      </c>
      <c r="BC156" s="113" t="str">
        <f t="shared" si="226"/>
        <v>Khác</v>
      </c>
      <c r="BD156" s="113" t="str">
        <f t="shared" si="227"/>
        <v>Khác</v>
      </c>
      <c r="BE156" s="113" t="str">
        <f t="shared" si="228"/>
        <v>Khác</v>
      </c>
      <c r="BF156" s="113" t="str">
        <f t="shared" si="229"/>
        <v>Khác</v>
      </c>
      <c r="BG156" s="113" t="str">
        <f t="shared" si="230"/>
        <v>Khác</v>
      </c>
      <c r="BH156" s="113" t="str">
        <f t="shared" si="231"/>
        <v>Khác</v>
      </c>
      <c r="BI156" s="113" t="str">
        <f t="shared" si="232"/>
        <v>Khác</v>
      </c>
      <c r="BJ156" s="113" t="str">
        <f t="shared" si="233"/>
        <v>Khác</v>
      </c>
      <c r="BK156" s="113" t="str">
        <f t="shared" si="234"/>
        <v>Khác</v>
      </c>
      <c r="BL156" s="113" t="str">
        <f t="shared" si="235"/>
        <v>Khác</v>
      </c>
      <c r="BM156" s="113" t="str">
        <f t="shared" si="236"/>
        <v>Khác</v>
      </c>
      <c r="BN156" s="113" t="str">
        <f t="shared" si="237"/>
        <v>Khác</v>
      </c>
      <c r="BO156" s="113" t="str">
        <f t="shared" si="238"/>
        <v>Khác</v>
      </c>
    </row>
    <row r="157" spans="1:67" s="12" customFormat="1" x14ac:dyDescent="0.25">
      <c r="A157" s="121"/>
      <c r="B157" s="121"/>
      <c r="C157" s="121"/>
      <c r="D157" s="123"/>
      <c r="E157" s="127"/>
      <c r="F157" s="15" t="str">
        <f t="shared" si="210"/>
        <v>-</v>
      </c>
      <c r="G157" s="12" t="e">
        <f>VLOOKUP(VALUE(A157),Time!$A$3:$D$33,2,1)</f>
        <v>#N/A</v>
      </c>
      <c r="H157" s="12" t="str">
        <f t="shared" si="212"/>
        <v/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3"/>
        <v>Khác</v>
      </c>
      <c r="S157" s="113" t="str">
        <f t="shared" si="214"/>
        <v>Khác</v>
      </c>
      <c r="T157" s="113" t="str">
        <f t="shared" si="215"/>
        <v>Khác</v>
      </c>
      <c r="U157" s="113" t="str">
        <f t="shared" si="216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1"/>
        <v>Khác</v>
      </c>
      <c r="Y157" s="113" t="str">
        <f t="shared" si="242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Khác</v>
      </c>
      <c r="AM157" s="113" t="str">
        <f t="shared" si="260"/>
        <v>Khác</v>
      </c>
      <c r="AN157" s="113" t="str">
        <f t="shared" si="260"/>
        <v>Khác</v>
      </c>
      <c r="AO157" s="113" t="str">
        <f t="shared" si="260"/>
        <v>Khác</v>
      </c>
      <c r="AP157" s="113" t="str">
        <f t="shared" si="260"/>
        <v>Khác</v>
      </c>
      <c r="AQ157" s="113" t="str">
        <f t="shared" si="260"/>
        <v>Khác</v>
      </c>
      <c r="AR157" s="113" t="str">
        <f t="shared" si="260"/>
        <v>Khác</v>
      </c>
      <c r="AS157" s="113" t="str">
        <f t="shared" si="260"/>
        <v>Khác</v>
      </c>
      <c r="AT157" s="113" t="str">
        <f t="shared" si="218"/>
        <v>Khác</v>
      </c>
      <c r="AU157" s="113" t="str">
        <f t="shared" si="219"/>
        <v>Khác</v>
      </c>
      <c r="AV157" s="113" t="str">
        <f t="shared" si="220"/>
        <v>Khác</v>
      </c>
      <c r="AW157" s="113" t="str">
        <f t="shared" si="221"/>
        <v>Khác</v>
      </c>
      <c r="AX157" s="113" t="str">
        <f t="shared" si="222"/>
        <v>Khác</v>
      </c>
      <c r="AY157" s="113" t="str">
        <f t="shared" si="222"/>
        <v>Khác</v>
      </c>
      <c r="AZ157" s="113" t="str">
        <f t="shared" si="223"/>
        <v>Khác</v>
      </c>
      <c r="BA157" s="113" t="str">
        <f t="shared" si="224"/>
        <v>Khác</v>
      </c>
      <c r="BB157" s="113" t="str">
        <f t="shared" si="225"/>
        <v>Khác</v>
      </c>
      <c r="BC157" s="113" t="str">
        <f t="shared" si="226"/>
        <v>Khác</v>
      </c>
      <c r="BD157" s="113" t="str">
        <f t="shared" si="227"/>
        <v>Khác</v>
      </c>
      <c r="BE157" s="113" t="str">
        <f t="shared" si="228"/>
        <v>Khác</v>
      </c>
      <c r="BF157" s="113" t="str">
        <f t="shared" si="229"/>
        <v>Khác</v>
      </c>
      <c r="BG157" s="113" t="str">
        <f t="shared" si="230"/>
        <v>Khác</v>
      </c>
      <c r="BH157" s="113" t="str">
        <f t="shared" si="231"/>
        <v>Khác</v>
      </c>
      <c r="BI157" s="113" t="str">
        <f t="shared" si="232"/>
        <v>Khác</v>
      </c>
      <c r="BJ157" s="113" t="str">
        <f t="shared" si="233"/>
        <v>Khác</v>
      </c>
      <c r="BK157" s="113" t="str">
        <f t="shared" si="234"/>
        <v>Khác</v>
      </c>
      <c r="BL157" s="113" t="str">
        <f t="shared" si="235"/>
        <v>Khác</v>
      </c>
      <c r="BM157" s="113" t="str">
        <f t="shared" si="236"/>
        <v>Khác</v>
      </c>
      <c r="BN157" s="113" t="str">
        <f t="shared" si="237"/>
        <v>Khác</v>
      </c>
      <c r="BO157" s="113" t="str">
        <f t="shared" si="238"/>
        <v>Khác</v>
      </c>
    </row>
    <row r="158" spans="1:67" s="12" customFormat="1" ht="14.25" customHeight="1" x14ac:dyDescent="0.25">
      <c r="A158" s="121"/>
      <c r="B158" s="121"/>
      <c r="C158" s="121"/>
      <c r="D158" s="123"/>
      <c r="E158" s="127"/>
      <c r="F158" s="15" t="str">
        <f t="shared" si="210"/>
        <v>-</v>
      </c>
      <c r="G158" s="12" t="e">
        <f>VLOOKUP(VALUE(A158),Time!$A$3:$D$33,2,1)</f>
        <v>#N/A</v>
      </c>
      <c r="H158" s="12" t="str">
        <f t="shared" si="212"/>
        <v/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3"/>
        <v>Khác</v>
      </c>
      <c r="S158" s="113" t="str">
        <f t="shared" si="214"/>
        <v>Khác</v>
      </c>
      <c r="T158" s="113" t="str">
        <f t="shared" si="215"/>
        <v>Khác</v>
      </c>
      <c r="U158" s="113" t="str">
        <f t="shared" si="216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Khác</v>
      </c>
      <c r="X158" s="113" t="str">
        <f t="shared" si="241"/>
        <v>Khác</v>
      </c>
      <c r="Y158" s="113" t="str">
        <f t="shared" si="242"/>
        <v>Khác</v>
      </c>
      <c r="Z158" s="113" t="str">
        <f t="shared" si="266"/>
        <v>Khác</v>
      </c>
      <c r="AA158" s="113" t="str">
        <f t="shared" si="266"/>
        <v>Khác</v>
      </c>
      <c r="AB158" s="113" t="str">
        <f t="shared" si="266"/>
        <v>Khác</v>
      </c>
      <c r="AC158" s="113" t="str">
        <f t="shared" si="266"/>
        <v>Khác</v>
      </c>
      <c r="AD158" s="113" t="str">
        <f t="shared" si="266"/>
        <v>Khác</v>
      </c>
      <c r="AE158" s="113" t="str">
        <f t="shared" si="266"/>
        <v>Khác</v>
      </c>
      <c r="AF158" s="113" t="str">
        <f t="shared" si="266"/>
        <v>Khác</v>
      </c>
      <c r="AG158" s="113" t="str">
        <f t="shared" si="266"/>
        <v>Khác</v>
      </c>
      <c r="AH158" s="113" t="str">
        <f t="shared" si="266"/>
        <v>Khác</v>
      </c>
      <c r="AI158" s="113" t="str">
        <f t="shared" si="266"/>
        <v>Khác</v>
      </c>
      <c r="AJ158" s="113" t="str">
        <f t="shared" si="266"/>
        <v>Khác</v>
      </c>
      <c r="AK158" s="113" t="str">
        <f t="shared" si="266"/>
        <v>Khác</v>
      </c>
      <c r="AL158" s="113" t="str">
        <f t="shared" si="266"/>
        <v>Khác</v>
      </c>
      <c r="AM158" s="113" t="str">
        <f t="shared" si="266"/>
        <v>Khác</v>
      </c>
      <c r="AN158" s="113" t="str">
        <f t="shared" si="266"/>
        <v>Khác</v>
      </c>
      <c r="AO158" s="113" t="str">
        <f t="shared" si="266"/>
        <v>Khác</v>
      </c>
      <c r="AP158" s="113" t="str">
        <f t="shared" si="266"/>
        <v>Khác</v>
      </c>
      <c r="AQ158" s="113" t="str">
        <f t="shared" si="266"/>
        <v>Khác</v>
      </c>
      <c r="AR158" s="113" t="str">
        <f t="shared" si="266"/>
        <v>Khác</v>
      </c>
      <c r="AS158" s="113" t="str">
        <f t="shared" si="266"/>
        <v>Khác</v>
      </c>
      <c r="AT158" s="113" t="str">
        <f t="shared" si="218"/>
        <v>Khác</v>
      </c>
      <c r="AU158" s="113" t="str">
        <f t="shared" si="219"/>
        <v>Khác</v>
      </c>
      <c r="AV158" s="113" t="str">
        <f t="shared" si="220"/>
        <v>Khác</v>
      </c>
      <c r="AW158" s="113" t="str">
        <f t="shared" si="221"/>
        <v>Khác</v>
      </c>
      <c r="AX158" s="113" t="str">
        <f t="shared" si="222"/>
        <v>Khác</v>
      </c>
      <c r="AY158" s="113" t="str">
        <f t="shared" si="222"/>
        <v>Khác</v>
      </c>
      <c r="AZ158" s="113" t="str">
        <f t="shared" si="223"/>
        <v>Khác</v>
      </c>
      <c r="BA158" s="113" t="str">
        <f t="shared" si="224"/>
        <v>Khác</v>
      </c>
      <c r="BB158" s="113" t="str">
        <f t="shared" si="225"/>
        <v>Khác</v>
      </c>
      <c r="BC158" s="113" t="str">
        <f t="shared" si="226"/>
        <v>Khác</v>
      </c>
      <c r="BD158" s="113" t="str">
        <f t="shared" si="227"/>
        <v>Khác</v>
      </c>
      <c r="BE158" s="113" t="str">
        <f t="shared" si="228"/>
        <v>Khác</v>
      </c>
      <c r="BF158" s="113" t="str">
        <f t="shared" si="229"/>
        <v>Khác</v>
      </c>
      <c r="BG158" s="113" t="str">
        <f t="shared" si="230"/>
        <v>Khác</v>
      </c>
      <c r="BH158" s="113" t="str">
        <f t="shared" si="231"/>
        <v>Khác</v>
      </c>
      <c r="BI158" s="113" t="str">
        <f t="shared" si="232"/>
        <v>Khác</v>
      </c>
      <c r="BJ158" s="113" t="str">
        <f t="shared" si="233"/>
        <v>Khác</v>
      </c>
      <c r="BK158" s="113" t="str">
        <f t="shared" si="234"/>
        <v>Khác</v>
      </c>
      <c r="BL158" s="113" t="str">
        <f t="shared" si="235"/>
        <v>Khác</v>
      </c>
      <c r="BM158" s="113" t="str">
        <f t="shared" si="236"/>
        <v>Khác</v>
      </c>
      <c r="BN158" s="113" t="str">
        <f t="shared" si="237"/>
        <v>Khác</v>
      </c>
      <c r="BO158" s="113" t="str">
        <f t="shared" si="238"/>
        <v>Khác</v>
      </c>
    </row>
    <row r="159" spans="1:67" s="12" customFormat="1" x14ac:dyDescent="0.25">
      <c r="A159" s="121"/>
      <c r="B159" s="121"/>
      <c r="C159" s="121"/>
      <c r="D159" s="123"/>
      <c r="E159" s="127"/>
      <c r="F159" s="15" t="str">
        <f t="shared" si="210"/>
        <v>-</v>
      </c>
      <c r="G159" s="12" t="e">
        <f>VLOOKUP(VALUE(A159),Time!$A$3:$D$33,2,1)</f>
        <v>#N/A</v>
      </c>
      <c r="H159" s="12" t="str">
        <f t="shared" si="212"/>
        <v/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3"/>
        <v>Khác</v>
      </c>
      <c r="S159" s="113" t="str">
        <f t="shared" si="214"/>
        <v>Khác</v>
      </c>
      <c r="T159" s="113" t="str">
        <f t="shared" si="215"/>
        <v>Khác</v>
      </c>
      <c r="U159" s="113" t="str">
        <f t="shared" si="216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1"/>
        <v>Khác</v>
      </c>
      <c r="Y159" s="113" t="str">
        <f t="shared" si="242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8"/>
        <v>Khác</v>
      </c>
      <c r="AU159" s="113" t="str">
        <f t="shared" si="219"/>
        <v>Khác</v>
      </c>
      <c r="AV159" s="113" t="str">
        <f t="shared" si="220"/>
        <v>Khác</v>
      </c>
      <c r="AW159" s="113" t="str">
        <f t="shared" si="221"/>
        <v>Khác</v>
      </c>
      <c r="AX159" s="113" t="str">
        <f t="shared" si="222"/>
        <v>Khác</v>
      </c>
      <c r="AY159" s="113" t="str">
        <f t="shared" si="222"/>
        <v>Khác</v>
      </c>
      <c r="AZ159" s="113" t="str">
        <f t="shared" si="223"/>
        <v>Khác</v>
      </c>
      <c r="BA159" s="113" t="str">
        <f t="shared" si="224"/>
        <v>Khác</v>
      </c>
      <c r="BB159" s="113" t="str">
        <f t="shared" si="225"/>
        <v>Khác</v>
      </c>
      <c r="BC159" s="113" t="str">
        <f t="shared" si="226"/>
        <v>Khác</v>
      </c>
      <c r="BD159" s="113" t="str">
        <f t="shared" si="227"/>
        <v>Khác</v>
      </c>
      <c r="BE159" s="113" t="str">
        <f t="shared" si="228"/>
        <v>Khác</v>
      </c>
      <c r="BF159" s="113" t="str">
        <f t="shared" si="229"/>
        <v>Khác</v>
      </c>
      <c r="BG159" s="113" t="str">
        <f t="shared" si="230"/>
        <v>Khác</v>
      </c>
      <c r="BH159" s="113" t="str">
        <f t="shared" si="231"/>
        <v>Khác</v>
      </c>
      <c r="BI159" s="113" t="str">
        <f t="shared" si="232"/>
        <v>Khác</v>
      </c>
      <c r="BJ159" s="113" t="str">
        <f t="shared" si="233"/>
        <v>Khác</v>
      </c>
      <c r="BK159" s="113" t="str">
        <f t="shared" si="234"/>
        <v>Khác</v>
      </c>
      <c r="BL159" s="113" t="str">
        <f t="shared" si="235"/>
        <v>Khác</v>
      </c>
      <c r="BM159" s="113" t="str">
        <f t="shared" si="236"/>
        <v>Khác</v>
      </c>
      <c r="BN159" s="113" t="str">
        <f t="shared" si="237"/>
        <v>Khác</v>
      </c>
      <c r="BO159" s="113" t="str">
        <f t="shared" si="238"/>
        <v>Khác</v>
      </c>
    </row>
    <row r="160" spans="1:67" s="12" customFormat="1" x14ac:dyDescent="0.25">
      <c r="A160" s="121"/>
      <c r="B160" s="121"/>
      <c r="C160" s="121"/>
      <c r="D160" s="123"/>
      <c r="E160" s="127"/>
      <c r="F160" s="15" t="str">
        <f t="shared" si="210"/>
        <v>-</v>
      </c>
      <c r="G160" s="12" t="e">
        <f>VLOOKUP(VALUE(A160),Time!$A$3:$D$33,2,1)</f>
        <v>#N/A</v>
      </c>
      <c r="H160" s="12" t="str">
        <f t="shared" si="212"/>
        <v/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3"/>
        <v>Khác</v>
      </c>
      <c r="S160" s="113" t="str">
        <f t="shared" si="214"/>
        <v>Khác</v>
      </c>
      <c r="T160" s="113" t="str">
        <f t="shared" si="215"/>
        <v>Khác</v>
      </c>
      <c r="U160" s="113" t="str">
        <f t="shared" si="216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1"/>
        <v>Khác</v>
      </c>
      <c r="Y160" s="113" t="str">
        <f t="shared" si="242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8"/>
        <v>Khác</v>
      </c>
      <c r="AU160" s="113" t="str">
        <f t="shared" si="219"/>
        <v>Khác</v>
      </c>
      <c r="AV160" s="113" t="str">
        <f t="shared" si="220"/>
        <v>Khác</v>
      </c>
      <c r="AW160" s="113" t="str">
        <f t="shared" si="221"/>
        <v>Khác</v>
      </c>
      <c r="AX160" s="113" t="str">
        <f t="shared" si="222"/>
        <v>Khác</v>
      </c>
      <c r="AY160" s="113" t="str">
        <f t="shared" si="222"/>
        <v>Khác</v>
      </c>
      <c r="AZ160" s="113" t="str">
        <f t="shared" si="223"/>
        <v>Khác</v>
      </c>
      <c r="BA160" s="113" t="str">
        <f t="shared" si="224"/>
        <v>Khác</v>
      </c>
      <c r="BB160" s="113" t="str">
        <f t="shared" si="225"/>
        <v>Khác</v>
      </c>
      <c r="BC160" s="113" t="str">
        <f t="shared" si="226"/>
        <v>Khác</v>
      </c>
      <c r="BD160" s="113" t="str">
        <f t="shared" si="227"/>
        <v>Khác</v>
      </c>
      <c r="BE160" s="113" t="str">
        <f t="shared" si="228"/>
        <v>Khác</v>
      </c>
      <c r="BF160" s="113" t="str">
        <f t="shared" si="229"/>
        <v>Khác</v>
      </c>
      <c r="BG160" s="113" t="str">
        <f t="shared" si="230"/>
        <v>Khác</v>
      </c>
      <c r="BH160" s="113" t="str">
        <f t="shared" si="231"/>
        <v>Khác</v>
      </c>
      <c r="BI160" s="113" t="str">
        <f t="shared" si="232"/>
        <v>Khác</v>
      </c>
      <c r="BJ160" s="113" t="str">
        <f t="shared" si="233"/>
        <v>Khác</v>
      </c>
      <c r="BK160" s="113" t="str">
        <f t="shared" si="234"/>
        <v>Khác</v>
      </c>
      <c r="BL160" s="113" t="str">
        <f t="shared" si="235"/>
        <v>Khác</v>
      </c>
      <c r="BM160" s="113" t="str">
        <f t="shared" si="236"/>
        <v>Khác</v>
      </c>
      <c r="BN160" s="113" t="str">
        <f t="shared" si="237"/>
        <v>Khác</v>
      </c>
      <c r="BO160" s="113" t="str">
        <f t="shared" si="238"/>
        <v>Khác</v>
      </c>
    </row>
    <row r="161" spans="1:67" s="12" customFormat="1" x14ac:dyDescent="0.25">
      <c r="A161" s="121"/>
      <c r="B161" s="121"/>
      <c r="C161" s="121"/>
      <c r="D161" s="123"/>
      <c r="E161" s="127"/>
      <c r="F161" s="15" t="str">
        <f t="shared" si="210"/>
        <v>-</v>
      </c>
      <c r="G161" s="12" t="e">
        <f>VLOOKUP(VALUE(A161),Time!$A$3:$D$33,2,1)</f>
        <v>#N/A</v>
      </c>
      <c r="H161" s="12" t="str">
        <f t="shared" si="212"/>
        <v/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3"/>
        <v>Khác</v>
      </c>
      <c r="S161" s="113" t="str">
        <f t="shared" si="214"/>
        <v>Khác</v>
      </c>
      <c r="T161" s="113" t="str">
        <f t="shared" si="215"/>
        <v>Khác</v>
      </c>
      <c r="U161" s="113" t="str">
        <f t="shared" si="216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1"/>
        <v>Khác</v>
      </c>
      <c r="Y161" s="113" t="str">
        <f t="shared" si="242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Khác</v>
      </c>
      <c r="AI161" s="113" t="str">
        <f t="shared" si="269"/>
        <v>Khác</v>
      </c>
      <c r="AJ161" s="113" t="str">
        <f t="shared" si="269"/>
        <v>Khác</v>
      </c>
      <c r="AK161" s="113" t="str">
        <f t="shared" si="269"/>
        <v>Khác</v>
      </c>
      <c r="AL161" s="113" t="str">
        <f t="shared" si="269"/>
        <v>Khác</v>
      </c>
      <c r="AM161" s="113" t="str">
        <f t="shared" si="269"/>
        <v>Khác</v>
      </c>
      <c r="AN161" s="113" t="str">
        <f t="shared" si="269"/>
        <v>Khác</v>
      </c>
      <c r="AO161" s="113" t="str">
        <f t="shared" si="269"/>
        <v>Khác</v>
      </c>
      <c r="AP161" s="113" t="str">
        <f t="shared" si="269"/>
        <v>Khác</v>
      </c>
      <c r="AQ161" s="113" t="str">
        <f t="shared" si="269"/>
        <v>Khác</v>
      </c>
      <c r="AR161" s="113" t="str">
        <f t="shared" si="269"/>
        <v>Khác</v>
      </c>
      <c r="AS161" s="113" t="str">
        <f t="shared" si="269"/>
        <v>Khác</v>
      </c>
      <c r="AT161" s="113" t="str">
        <f t="shared" si="218"/>
        <v>Khác</v>
      </c>
      <c r="AU161" s="113" t="str">
        <f t="shared" si="219"/>
        <v>Khác</v>
      </c>
      <c r="AV161" s="113" t="str">
        <f t="shared" si="220"/>
        <v>Khác</v>
      </c>
      <c r="AW161" s="113" t="str">
        <f t="shared" si="221"/>
        <v>Khác</v>
      </c>
      <c r="AX161" s="113" t="str">
        <f t="shared" si="222"/>
        <v>Khác</v>
      </c>
      <c r="AY161" s="113" t="str">
        <f t="shared" si="222"/>
        <v>Khác</v>
      </c>
      <c r="AZ161" s="113" t="str">
        <f t="shared" si="223"/>
        <v>Khác</v>
      </c>
      <c r="BA161" s="113" t="str">
        <f t="shared" si="224"/>
        <v>Khác</v>
      </c>
      <c r="BB161" s="113" t="str">
        <f t="shared" si="225"/>
        <v>Khác</v>
      </c>
      <c r="BC161" s="113" t="str">
        <f t="shared" si="226"/>
        <v>Khác</v>
      </c>
      <c r="BD161" s="113" t="str">
        <f t="shared" si="227"/>
        <v>Khác</v>
      </c>
      <c r="BE161" s="113" t="str">
        <f t="shared" si="228"/>
        <v>Khác</v>
      </c>
      <c r="BF161" s="113" t="str">
        <f t="shared" si="229"/>
        <v>Khác</v>
      </c>
      <c r="BG161" s="113" t="str">
        <f t="shared" si="230"/>
        <v>Khác</v>
      </c>
      <c r="BH161" s="113" t="str">
        <f t="shared" si="231"/>
        <v>Khác</v>
      </c>
      <c r="BI161" s="113" t="str">
        <f t="shared" si="232"/>
        <v>Khác</v>
      </c>
      <c r="BJ161" s="113" t="str">
        <f t="shared" si="233"/>
        <v>Khác</v>
      </c>
      <c r="BK161" s="113" t="str">
        <f t="shared" si="234"/>
        <v>Khác</v>
      </c>
      <c r="BL161" s="113" t="str">
        <f t="shared" si="235"/>
        <v>Khác</v>
      </c>
      <c r="BM161" s="113" t="str">
        <f t="shared" si="236"/>
        <v>Khác</v>
      </c>
      <c r="BN161" s="113" t="str">
        <f t="shared" si="237"/>
        <v>Khác</v>
      </c>
      <c r="BO161" s="113" t="str">
        <f t="shared" si="238"/>
        <v>Khác</v>
      </c>
    </row>
    <row r="162" spans="1:67" s="12" customFormat="1" x14ac:dyDescent="0.25">
      <c r="A162" s="121"/>
      <c r="B162" s="121"/>
      <c r="C162" s="121"/>
      <c r="D162" s="123"/>
      <c r="E162" s="127"/>
      <c r="F162" s="15" t="str">
        <f t="shared" si="210"/>
        <v>-</v>
      </c>
      <c r="G162" s="12" t="e">
        <f>VLOOKUP(VALUE(A162),Time!$A$3:$D$33,2,1)</f>
        <v>#N/A</v>
      </c>
      <c r="H162" s="12" t="str">
        <f t="shared" si="212"/>
        <v/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3"/>
        <v>Khác</v>
      </c>
      <c r="S162" s="113" t="str">
        <f t="shared" si="214"/>
        <v>Khác</v>
      </c>
      <c r="T162" s="113" t="str">
        <f t="shared" si="215"/>
        <v>Khác</v>
      </c>
      <c r="U162" s="113" t="str">
        <f t="shared" si="216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1"/>
        <v>Khác</v>
      </c>
      <c r="Y162" s="113" t="str">
        <f t="shared" si="242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Khác</v>
      </c>
      <c r="AM162" s="113" t="str">
        <f t="shared" si="270"/>
        <v>Khác</v>
      </c>
      <c r="AN162" s="113" t="str">
        <f t="shared" si="270"/>
        <v>Khác</v>
      </c>
      <c r="AO162" s="113" t="str">
        <f t="shared" si="270"/>
        <v>Khác</v>
      </c>
      <c r="AP162" s="113" t="str">
        <f t="shared" si="270"/>
        <v>Khác</v>
      </c>
      <c r="AQ162" s="113" t="str">
        <f t="shared" si="270"/>
        <v>Khác</v>
      </c>
      <c r="AR162" s="113" t="str">
        <f t="shared" si="270"/>
        <v>Khác</v>
      </c>
      <c r="AS162" s="113" t="str">
        <f t="shared" si="270"/>
        <v>Khác</v>
      </c>
      <c r="AT162" s="113" t="str">
        <f t="shared" si="218"/>
        <v>Khác</v>
      </c>
      <c r="AU162" s="113" t="str">
        <f t="shared" si="219"/>
        <v>Khác</v>
      </c>
      <c r="AV162" s="113" t="str">
        <f t="shared" si="220"/>
        <v>Khác</v>
      </c>
      <c r="AW162" s="113" t="str">
        <f t="shared" si="221"/>
        <v>Khác</v>
      </c>
      <c r="AX162" s="113" t="str">
        <f t="shared" si="222"/>
        <v>Khác</v>
      </c>
      <c r="AY162" s="113" t="str">
        <f t="shared" si="222"/>
        <v>Khác</v>
      </c>
      <c r="AZ162" s="113" t="str">
        <f t="shared" si="223"/>
        <v>Khác</v>
      </c>
      <c r="BA162" s="113" t="str">
        <f t="shared" si="224"/>
        <v>Khác</v>
      </c>
      <c r="BB162" s="113" t="str">
        <f t="shared" si="225"/>
        <v>Khác</v>
      </c>
      <c r="BC162" s="113" t="str">
        <f t="shared" si="226"/>
        <v>Khác</v>
      </c>
      <c r="BD162" s="113" t="str">
        <f t="shared" si="227"/>
        <v>Khác</v>
      </c>
      <c r="BE162" s="113" t="str">
        <f t="shared" si="228"/>
        <v>Khác</v>
      </c>
      <c r="BF162" s="113" t="str">
        <f t="shared" si="229"/>
        <v>Khác</v>
      </c>
      <c r="BG162" s="113" t="str">
        <f t="shared" si="230"/>
        <v>Khác</v>
      </c>
      <c r="BH162" s="113" t="str">
        <f t="shared" si="231"/>
        <v>Khác</v>
      </c>
      <c r="BI162" s="113" t="str">
        <f t="shared" si="232"/>
        <v>Khác</v>
      </c>
      <c r="BJ162" s="113" t="str">
        <f t="shared" si="233"/>
        <v>Khác</v>
      </c>
      <c r="BK162" s="113" t="str">
        <f t="shared" si="234"/>
        <v>Khác</v>
      </c>
      <c r="BL162" s="113" t="str">
        <f t="shared" si="235"/>
        <v>Khác</v>
      </c>
      <c r="BM162" s="113" t="str">
        <f t="shared" si="236"/>
        <v>Khác</v>
      </c>
      <c r="BN162" s="113" t="str">
        <f t="shared" si="237"/>
        <v>Khác</v>
      </c>
      <c r="BO162" s="113" t="str">
        <f t="shared" si="238"/>
        <v>Khác</v>
      </c>
    </row>
    <row r="163" spans="1:67" s="12" customFormat="1" x14ac:dyDescent="0.25">
      <c r="A163" s="121"/>
      <c r="B163" s="121"/>
      <c r="C163" s="121"/>
      <c r="D163" s="123"/>
      <c r="E163" s="127"/>
      <c r="F163" s="15" t="str">
        <f t="shared" si="210"/>
        <v>-</v>
      </c>
      <c r="G163" s="12" t="e">
        <f>VLOOKUP(VALUE(A163),Time!$A$3:$D$33,2,1)</f>
        <v>#N/A</v>
      </c>
      <c r="H163" s="12" t="str">
        <f t="shared" si="212"/>
        <v/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3"/>
        <v>Khác</v>
      </c>
      <c r="S163" s="113" t="str">
        <f t="shared" si="214"/>
        <v>Khác</v>
      </c>
      <c r="T163" s="113" t="str">
        <f t="shared" si="215"/>
        <v>Khác</v>
      </c>
      <c r="U163" s="113" t="str">
        <f t="shared" si="216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1"/>
        <v>Khác</v>
      </c>
      <c r="Y163" s="113" t="str">
        <f t="shared" si="242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Khác</v>
      </c>
      <c r="AE163" s="113" t="str">
        <f t="shared" si="271"/>
        <v>Khác</v>
      </c>
      <c r="AF163" s="113" t="str">
        <f t="shared" si="271"/>
        <v>Khác</v>
      </c>
      <c r="AG163" s="113" t="str">
        <f t="shared" si="271"/>
        <v>Khác</v>
      </c>
      <c r="AH163" s="113" t="str">
        <f t="shared" si="271"/>
        <v>Khác</v>
      </c>
      <c r="AI163" s="113" t="str">
        <f t="shared" si="271"/>
        <v>Khác</v>
      </c>
      <c r="AJ163" s="113" t="str">
        <f t="shared" si="271"/>
        <v>Khác</v>
      </c>
      <c r="AK163" s="113" t="str">
        <f t="shared" si="271"/>
        <v>Khác</v>
      </c>
      <c r="AL163" s="113" t="str">
        <f t="shared" si="271"/>
        <v>Khác</v>
      </c>
      <c r="AM163" s="113" t="str">
        <f t="shared" si="271"/>
        <v>Khác</v>
      </c>
      <c r="AN163" s="113" t="str">
        <f t="shared" si="271"/>
        <v>Khác</v>
      </c>
      <c r="AO163" s="113" t="str">
        <f t="shared" si="271"/>
        <v>Khác</v>
      </c>
      <c r="AP163" s="113" t="str">
        <f t="shared" si="271"/>
        <v>Khác</v>
      </c>
      <c r="AQ163" s="113" t="str">
        <f t="shared" si="271"/>
        <v>Khác</v>
      </c>
      <c r="AR163" s="113" t="str">
        <f t="shared" si="271"/>
        <v>Khác</v>
      </c>
      <c r="AS163" s="113" t="str">
        <f t="shared" si="271"/>
        <v>Khác</v>
      </c>
      <c r="AT163" s="113" t="str">
        <f t="shared" si="218"/>
        <v>Khác</v>
      </c>
      <c r="AU163" s="113" t="str">
        <f t="shared" si="219"/>
        <v>Khác</v>
      </c>
      <c r="AV163" s="113" t="str">
        <f t="shared" si="220"/>
        <v>Khác</v>
      </c>
      <c r="AW163" s="113" t="str">
        <f t="shared" si="221"/>
        <v>Khác</v>
      </c>
      <c r="AX163" s="113" t="str">
        <f t="shared" si="222"/>
        <v>Khác</v>
      </c>
      <c r="AY163" s="113" t="str">
        <f t="shared" si="222"/>
        <v>Khác</v>
      </c>
      <c r="AZ163" s="113" t="str">
        <f t="shared" si="223"/>
        <v>Khác</v>
      </c>
      <c r="BA163" s="113" t="str">
        <f t="shared" si="224"/>
        <v>Khác</v>
      </c>
      <c r="BB163" s="113" t="str">
        <f t="shared" si="225"/>
        <v>Khác</v>
      </c>
      <c r="BC163" s="113" t="str">
        <f t="shared" si="226"/>
        <v>Khác</v>
      </c>
      <c r="BD163" s="113" t="str">
        <f t="shared" si="227"/>
        <v>Khác</v>
      </c>
      <c r="BE163" s="113" t="str">
        <f t="shared" si="228"/>
        <v>Khác</v>
      </c>
      <c r="BF163" s="113" t="str">
        <f t="shared" si="229"/>
        <v>Khác</v>
      </c>
      <c r="BG163" s="113" t="str">
        <f t="shared" si="230"/>
        <v>Khác</v>
      </c>
      <c r="BH163" s="113" t="str">
        <f t="shared" si="231"/>
        <v>Khác</v>
      </c>
      <c r="BI163" s="113" t="str">
        <f t="shared" si="232"/>
        <v>Khác</v>
      </c>
      <c r="BJ163" s="113" t="str">
        <f t="shared" si="233"/>
        <v>Khác</v>
      </c>
      <c r="BK163" s="113" t="str">
        <f t="shared" si="234"/>
        <v>Khác</v>
      </c>
      <c r="BL163" s="113" t="str">
        <f t="shared" si="235"/>
        <v>Khác</v>
      </c>
      <c r="BM163" s="113" t="str">
        <f t="shared" si="236"/>
        <v>Khác</v>
      </c>
      <c r="BN163" s="113" t="str">
        <f t="shared" si="237"/>
        <v>Khác</v>
      </c>
      <c r="BO163" s="113" t="str">
        <f t="shared" si="238"/>
        <v>Khác</v>
      </c>
    </row>
    <row r="164" spans="1:67" s="12" customFormat="1" x14ac:dyDescent="0.25">
      <c r="A164" s="121"/>
      <c r="B164" s="121"/>
      <c r="C164" s="121"/>
      <c r="D164" s="123"/>
      <c r="E164" s="127"/>
      <c r="F164" s="15" t="str">
        <f t="shared" si="210"/>
        <v>-</v>
      </c>
      <c r="G164" s="12" t="e">
        <f>VLOOKUP(VALUE(A164),Time!$A$3:$D$33,2,1)</f>
        <v>#N/A</v>
      </c>
      <c r="H164" s="12" t="str">
        <f t="shared" si="212"/>
        <v/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3"/>
        <v>Khác</v>
      </c>
      <c r="S164" s="113" t="str">
        <f t="shared" si="214"/>
        <v>Khác</v>
      </c>
      <c r="T164" s="113" t="str">
        <f t="shared" si="215"/>
        <v>Khác</v>
      </c>
      <c r="U164" s="113" t="str">
        <f t="shared" si="216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1"/>
        <v>Khác</v>
      </c>
      <c r="Y164" s="113" t="str">
        <f t="shared" si="242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8"/>
        <v>Khác</v>
      </c>
      <c r="AU164" s="113" t="str">
        <f t="shared" si="219"/>
        <v>Khác</v>
      </c>
      <c r="AV164" s="113" t="str">
        <f t="shared" si="220"/>
        <v>Khác</v>
      </c>
      <c r="AW164" s="113" t="str">
        <f t="shared" si="221"/>
        <v>Khác</v>
      </c>
      <c r="AX164" s="113" t="str">
        <f t="shared" si="222"/>
        <v>Khác</v>
      </c>
      <c r="AY164" s="113" t="str">
        <f t="shared" si="222"/>
        <v>Khác</v>
      </c>
      <c r="AZ164" s="113" t="str">
        <f t="shared" si="223"/>
        <v>Khác</v>
      </c>
      <c r="BA164" s="113" t="str">
        <f t="shared" si="224"/>
        <v>Khác</v>
      </c>
      <c r="BB164" s="113" t="str">
        <f t="shared" si="225"/>
        <v>Khác</v>
      </c>
      <c r="BC164" s="113" t="str">
        <f t="shared" si="226"/>
        <v>Khác</v>
      </c>
      <c r="BD164" s="113" t="str">
        <f t="shared" si="227"/>
        <v>Khác</v>
      </c>
      <c r="BE164" s="113" t="str">
        <f t="shared" si="228"/>
        <v>Khác</v>
      </c>
      <c r="BF164" s="113" t="str">
        <f t="shared" si="229"/>
        <v>Khác</v>
      </c>
      <c r="BG164" s="113" t="str">
        <f t="shared" si="230"/>
        <v>Khác</v>
      </c>
      <c r="BH164" s="113" t="str">
        <f t="shared" si="231"/>
        <v>Khác</v>
      </c>
      <c r="BI164" s="113" t="str">
        <f t="shared" si="232"/>
        <v>Khác</v>
      </c>
      <c r="BJ164" s="113" t="str">
        <f t="shared" si="233"/>
        <v>Khác</v>
      </c>
      <c r="BK164" s="113" t="str">
        <f t="shared" si="234"/>
        <v>Khác</v>
      </c>
      <c r="BL164" s="113" t="str">
        <f t="shared" si="235"/>
        <v>Khác</v>
      </c>
      <c r="BM164" s="113" t="str">
        <f t="shared" si="236"/>
        <v>Khác</v>
      </c>
      <c r="BN164" s="113" t="str">
        <f t="shared" si="237"/>
        <v>Khác</v>
      </c>
      <c r="BO164" s="113" t="str">
        <f t="shared" si="238"/>
        <v>Khác</v>
      </c>
    </row>
    <row r="165" spans="1:67" s="12" customFormat="1" x14ac:dyDescent="0.25">
      <c r="A165" s="121"/>
      <c r="B165" s="121"/>
      <c r="C165" s="121"/>
      <c r="D165" s="123"/>
      <c r="E165" s="127"/>
      <c r="F165" s="15" t="str">
        <f t="shared" si="210"/>
        <v>-</v>
      </c>
      <c r="G165" s="12" t="e">
        <f>VLOOKUP(VALUE(A165),Time!$A$3:$D$33,2,1)</f>
        <v>#N/A</v>
      </c>
      <c r="H165" s="12" t="str">
        <f t="shared" si="212"/>
        <v/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3"/>
        <v>Khác</v>
      </c>
      <c r="S165" s="113" t="str">
        <f t="shared" si="214"/>
        <v>Khác</v>
      </c>
      <c r="T165" s="113" t="str">
        <f t="shared" si="215"/>
        <v>Khác</v>
      </c>
      <c r="U165" s="113" t="str">
        <f t="shared" si="216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1"/>
        <v>Khác</v>
      </c>
      <c r="Y165" s="113" t="str">
        <f t="shared" si="242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8"/>
        <v>Khác</v>
      </c>
      <c r="AU165" s="113" t="str">
        <f t="shared" si="219"/>
        <v>Khác</v>
      </c>
      <c r="AV165" s="113" t="str">
        <f t="shared" si="220"/>
        <v>Khác</v>
      </c>
      <c r="AW165" s="113" t="str">
        <f t="shared" si="221"/>
        <v>Khác</v>
      </c>
      <c r="AX165" s="113" t="str">
        <f t="shared" si="222"/>
        <v>Khác</v>
      </c>
      <c r="AY165" s="113" t="str">
        <f t="shared" si="222"/>
        <v>Khác</v>
      </c>
      <c r="AZ165" s="113" t="str">
        <f t="shared" si="223"/>
        <v>Khác</v>
      </c>
      <c r="BA165" s="113" t="str">
        <f t="shared" si="224"/>
        <v>Khác</v>
      </c>
      <c r="BB165" s="113" t="str">
        <f t="shared" si="225"/>
        <v>Khác</v>
      </c>
      <c r="BC165" s="113" t="str">
        <f t="shared" si="226"/>
        <v>Khác</v>
      </c>
      <c r="BD165" s="113" t="str">
        <f t="shared" si="227"/>
        <v>Khác</v>
      </c>
      <c r="BE165" s="113" t="str">
        <f t="shared" si="228"/>
        <v>Khác</v>
      </c>
      <c r="BF165" s="113" t="str">
        <f t="shared" si="229"/>
        <v>Khác</v>
      </c>
      <c r="BG165" s="113" t="str">
        <f t="shared" si="230"/>
        <v>Khác</v>
      </c>
      <c r="BH165" s="113" t="str">
        <f t="shared" si="231"/>
        <v>Khác</v>
      </c>
      <c r="BI165" s="113" t="str">
        <f t="shared" si="232"/>
        <v>Khác</v>
      </c>
      <c r="BJ165" s="113" t="str">
        <f t="shared" si="233"/>
        <v>Khác</v>
      </c>
      <c r="BK165" s="113" t="str">
        <f t="shared" si="234"/>
        <v>Khác</v>
      </c>
      <c r="BL165" s="113" t="str">
        <f t="shared" si="235"/>
        <v>Khác</v>
      </c>
      <c r="BM165" s="113" t="str">
        <f t="shared" si="236"/>
        <v>Khác</v>
      </c>
      <c r="BN165" s="113" t="str">
        <f t="shared" si="237"/>
        <v>Khác</v>
      </c>
      <c r="BO165" s="113" t="str">
        <f t="shared" si="238"/>
        <v>Khác</v>
      </c>
    </row>
    <row r="166" spans="1:67" s="12" customFormat="1" x14ac:dyDescent="0.25">
      <c r="A166" s="121"/>
      <c r="B166" s="121"/>
      <c r="C166" s="121"/>
      <c r="D166" s="123"/>
      <c r="E166" s="127"/>
      <c r="F166" s="15" t="str">
        <f t="shared" si="210"/>
        <v>-</v>
      </c>
      <c r="G166" s="12" t="e">
        <f>VLOOKUP(VALUE(A166),Time!$A$3:$D$33,2,1)</f>
        <v>#N/A</v>
      </c>
      <c r="H166" s="12" t="str">
        <f t="shared" si="212"/>
        <v/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3"/>
        <v>Khác</v>
      </c>
      <c r="S166" s="113" t="str">
        <f t="shared" si="214"/>
        <v>Khác</v>
      </c>
      <c r="T166" s="113" t="str">
        <f t="shared" si="215"/>
        <v>Khác</v>
      </c>
      <c r="U166" s="113" t="str">
        <f t="shared" si="216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1"/>
        <v>Khác</v>
      </c>
      <c r="Y166" s="113" t="str">
        <f t="shared" si="242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Khác</v>
      </c>
      <c r="AD166" s="113" t="str">
        <f t="shared" si="276"/>
        <v>Khác</v>
      </c>
      <c r="AE166" s="113" t="str">
        <f t="shared" si="276"/>
        <v>Khác</v>
      </c>
      <c r="AF166" s="113" t="str">
        <f t="shared" si="276"/>
        <v>Khác</v>
      </c>
      <c r="AG166" s="113" t="str">
        <f t="shared" si="276"/>
        <v>Khác</v>
      </c>
      <c r="AH166" s="113" t="str">
        <f t="shared" si="276"/>
        <v>Khác</v>
      </c>
      <c r="AI166" s="113" t="str">
        <f t="shared" si="276"/>
        <v>Khác</v>
      </c>
      <c r="AJ166" s="113" t="str">
        <f t="shared" si="276"/>
        <v>Khác</v>
      </c>
      <c r="AK166" s="113" t="str">
        <f t="shared" si="276"/>
        <v>Khác</v>
      </c>
      <c r="AL166" s="113" t="str">
        <f t="shared" si="276"/>
        <v>Khác</v>
      </c>
      <c r="AM166" s="113" t="str">
        <f t="shared" si="276"/>
        <v>Khác</v>
      </c>
      <c r="AN166" s="113" t="str">
        <f t="shared" si="276"/>
        <v>Khác</v>
      </c>
      <c r="AO166" s="113" t="str">
        <f t="shared" si="276"/>
        <v>Khác</v>
      </c>
      <c r="AP166" s="113" t="str">
        <f t="shared" si="276"/>
        <v>Khác</v>
      </c>
      <c r="AQ166" s="113" t="str">
        <f t="shared" si="276"/>
        <v>Khác</v>
      </c>
      <c r="AR166" s="113" t="str">
        <f t="shared" si="276"/>
        <v>Khác</v>
      </c>
      <c r="AS166" s="113" t="str">
        <f t="shared" si="276"/>
        <v>Khác</v>
      </c>
      <c r="AT166" s="113" t="str">
        <f t="shared" si="218"/>
        <v>Khác</v>
      </c>
      <c r="AU166" s="113" t="str">
        <f t="shared" si="219"/>
        <v>Khác</v>
      </c>
      <c r="AV166" s="113" t="str">
        <f t="shared" si="220"/>
        <v>Khác</v>
      </c>
      <c r="AW166" s="113" t="str">
        <f t="shared" si="221"/>
        <v>Khác</v>
      </c>
      <c r="AX166" s="113" t="str">
        <f t="shared" si="222"/>
        <v>Khác</v>
      </c>
      <c r="AY166" s="113" t="str">
        <f t="shared" si="222"/>
        <v>Khác</v>
      </c>
      <c r="AZ166" s="113" t="str">
        <f t="shared" si="223"/>
        <v>Khác</v>
      </c>
      <c r="BA166" s="113" t="str">
        <f t="shared" si="224"/>
        <v>Khác</v>
      </c>
      <c r="BB166" s="113" t="str">
        <f t="shared" si="225"/>
        <v>Khác</v>
      </c>
      <c r="BC166" s="113" t="str">
        <f t="shared" si="226"/>
        <v>Khác</v>
      </c>
      <c r="BD166" s="113" t="str">
        <f t="shared" si="227"/>
        <v>Khác</v>
      </c>
      <c r="BE166" s="113" t="str">
        <f t="shared" si="228"/>
        <v>Khác</v>
      </c>
      <c r="BF166" s="113" t="str">
        <f t="shared" si="229"/>
        <v>Khác</v>
      </c>
      <c r="BG166" s="113" t="str">
        <f t="shared" si="230"/>
        <v>Khác</v>
      </c>
      <c r="BH166" s="113" t="str">
        <f t="shared" si="231"/>
        <v>Khác</v>
      </c>
      <c r="BI166" s="113" t="str">
        <f t="shared" si="232"/>
        <v>Khác</v>
      </c>
      <c r="BJ166" s="113" t="str">
        <f t="shared" si="233"/>
        <v>Khác</v>
      </c>
      <c r="BK166" s="113" t="str">
        <f t="shared" si="234"/>
        <v>Khác</v>
      </c>
      <c r="BL166" s="113" t="str">
        <f t="shared" si="235"/>
        <v>Khác</v>
      </c>
      <c r="BM166" s="113" t="str">
        <f t="shared" si="236"/>
        <v>Khác</v>
      </c>
      <c r="BN166" s="113" t="str">
        <f t="shared" si="237"/>
        <v>Khác</v>
      </c>
      <c r="BO166" s="113" t="str">
        <f t="shared" si="238"/>
        <v>Khác</v>
      </c>
    </row>
    <row r="167" spans="1:67" s="12" customFormat="1" x14ac:dyDescent="0.25">
      <c r="A167" s="121"/>
      <c r="B167" s="121"/>
      <c r="C167" s="121"/>
      <c r="D167" s="123"/>
      <c r="E167" s="127"/>
      <c r="F167" s="15" t="str">
        <f t="shared" si="210"/>
        <v>-</v>
      </c>
      <c r="G167" s="12" t="e">
        <f>VLOOKUP(VALUE(A167),Time!$A$3:$D$33,2,1)</f>
        <v>#N/A</v>
      </c>
      <c r="H167" s="12" t="str">
        <f t="shared" si="212"/>
        <v/>
      </c>
      <c r="L167" s="113" t="str">
        <f t="shared" si="261"/>
        <v>Khác</v>
      </c>
      <c r="M167" s="113" t="str">
        <f t="shared" si="262"/>
        <v>Khác</v>
      </c>
      <c r="N167" s="113" t="str">
        <f t="shared" si="263"/>
        <v>Khác</v>
      </c>
      <c r="O167" s="113" t="str">
        <f t="shared" si="264"/>
        <v>Khác</v>
      </c>
      <c r="P167" s="113" t="str">
        <f t="shared" si="273"/>
        <v>Khác</v>
      </c>
      <c r="Q167" s="113" t="str">
        <f t="shared" si="274"/>
        <v>Khác</v>
      </c>
      <c r="R167" s="113" t="str">
        <f t="shared" si="213"/>
        <v>Khác</v>
      </c>
      <c r="S167" s="113" t="str">
        <f t="shared" si="214"/>
        <v>Khác</v>
      </c>
      <c r="T167" s="113" t="str">
        <f t="shared" si="215"/>
        <v>Khác</v>
      </c>
      <c r="U167" s="113" t="str">
        <f t="shared" si="216"/>
        <v>Khác</v>
      </c>
      <c r="V167" s="113" t="str">
        <f t="shared" si="265"/>
        <v>Khác</v>
      </c>
      <c r="W167" s="113" t="str">
        <f t="shared" ref="W167:AS167" si="277">IF(V167="Khác",IF(ISNUMBER(SEARCH(W$7,$D167)),W$6,"Khác"),V167)</f>
        <v>Khác</v>
      </c>
      <c r="X167" s="113" t="str">
        <f t="shared" si="241"/>
        <v>Khác</v>
      </c>
      <c r="Y167" s="113" t="str">
        <f t="shared" si="242"/>
        <v>Khác</v>
      </c>
      <c r="Z167" s="113" t="str">
        <f t="shared" si="277"/>
        <v>Khác</v>
      </c>
      <c r="AA167" s="113" t="str">
        <f t="shared" si="277"/>
        <v>Khác</v>
      </c>
      <c r="AB167" s="113" t="str">
        <f t="shared" si="277"/>
        <v>Khác</v>
      </c>
      <c r="AC167" s="113" t="str">
        <f t="shared" si="277"/>
        <v>Khác</v>
      </c>
      <c r="AD167" s="113" t="str">
        <f t="shared" si="277"/>
        <v>Khác</v>
      </c>
      <c r="AE167" s="113" t="str">
        <f t="shared" si="277"/>
        <v>Khác</v>
      </c>
      <c r="AF167" s="113" t="str">
        <f t="shared" si="277"/>
        <v>Khác</v>
      </c>
      <c r="AG167" s="113" t="str">
        <f t="shared" si="277"/>
        <v>Khác</v>
      </c>
      <c r="AH167" s="113" t="str">
        <f t="shared" si="277"/>
        <v>Khác</v>
      </c>
      <c r="AI167" s="113" t="str">
        <f t="shared" si="277"/>
        <v>Khác</v>
      </c>
      <c r="AJ167" s="113" t="str">
        <f t="shared" si="277"/>
        <v>Khác</v>
      </c>
      <c r="AK167" s="113" t="str">
        <f t="shared" si="277"/>
        <v>Khác</v>
      </c>
      <c r="AL167" s="113" t="str">
        <f t="shared" si="277"/>
        <v>Khác</v>
      </c>
      <c r="AM167" s="113" t="str">
        <f t="shared" si="277"/>
        <v>Khác</v>
      </c>
      <c r="AN167" s="113" t="str">
        <f t="shared" si="277"/>
        <v>Khác</v>
      </c>
      <c r="AO167" s="113" t="str">
        <f t="shared" si="277"/>
        <v>Khác</v>
      </c>
      <c r="AP167" s="113" t="str">
        <f t="shared" si="277"/>
        <v>Khác</v>
      </c>
      <c r="AQ167" s="113" t="str">
        <f t="shared" si="277"/>
        <v>Khác</v>
      </c>
      <c r="AR167" s="113" t="str">
        <f t="shared" si="277"/>
        <v>Khác</v>
      </c>
      <c r="AS167" s="113" t="str">
        <f t="shared" si="277"/>
        <v>Khác</v>
      </c>
      <c r="AT167" s="113" t="str">
        <f t="shared" si="218"/>
        <v>Khác</v>
      </c>
      <c r="AU167" s="113" t="str">
        <f t="shared" si="219"/>
        <v>Khác</v>
      </c>
      <c r="AV167" s="113" t="str">
        <f t="shared" si="220"/>
        <v>Khác</v>
      </c>
      <c r="AW167" s="113" t="str">
        <f t="shared" si="221"/>
        <v>Khác</v>
      </c>
      <c r="AX167" s="113" t="str">
        <f t="shared" si="222"/>
        <v>Khác</v>
      </c>
      <c r="AY167" s="113" t="str">
        <f t="shared" si="222"/>
        <v>Khác</v>
      </c>
      <c r="AZ167" s="113" t="str">
        <f t="shared" si="223"/>
        <v>Khác</v>
      </c>
      <c r="BA167" s="113" t="str">
        <f t="shared" si="224"/>
        <v>Khác</v>
      </c>
      <c r="BB167" s="113" t="str">
        <f t="shared" si="225"/>
        <v>Khác</v>
      </c>
      <c r="BC167" s="113" t="str">
        <f t="shared" si="226"/>
        <v>Khác</v>
      </c>
      <c r="BD167" s="113" t="str">
        <f t="shared" si="227"/>
        <v>Khác</v>
      </c>
      <c r="BE167" s="113" t="str">
        <f t="shared" si="228"/>
        <v>Khác</v>
      </c>
      <c r="BF167" s="113" t="str">
        <f t="shared" si="229"/>
        <v>Khác</v>
      </c>
      <c r="BG167" s="113" t="str">
        <f t="shared" si="230"/>
        <v>Khác</v>
      </c>
      <c r="BH167" s="113" t="str">
        <f t="shared" si="231"/>
        <v>Khác</v>
      </c>
      <c r="BI167" s="113" t="str">
        <f t="shared" si="232"/>
        <v>Khác</v>
      </c>
      <c r="BJ167" s="113" t="str">
        <f t="shared" si="233"/>
        <v>Khác</v>
      </c>
      <c r="BK167" s="113" t="str">
        <f t="shared" si="234"/>
        <v>Khác</v>
      </c>
      <c r="BL167" s="113" t="str">
        <f t="shared" si="235"/>
        <v>Khác</v>
      </c>
      <c r="BM167" s="113" t="str">
        <f t="shared" si="236"/>
        <v>Khác</v>
      </c>
      <c r="BN167" s="113" t="str">
        <f t="shared" si="237"/>
        <v>Khác</v>
      </c>
      <c r="BO167" s="113" t="str">
        <f t="shared" si="238"/>
        <v>Khác</v>
      </c>
    </row>
    <row r="168" spans="1:67" s="12" customFormat="1" x14ac:dyDescent="0.25">
      <c r="A168" s="121"/>
      <c r="B168" s="121"/>
      <c r="C168" s="121"/>
      <c r="D168" s="123"/>
      <c r="E168" s="127"/>
      <c r="F168" s="15" t="str">
        <f t="shared" si="210"/>
        <v>-</v>
      </c>
      <c r="G168" s="12" t="e">
        <f>VLOOKUP(VALUE(A168),Time!$A$3:$D$33,2,1)</f>
        <v>#N/A</v>
      </c>
      <c r="H168" s="12" t="str">
        <f t="shared" si="212"/>
        <v/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3"/>
        <v>Khác</v>
      </c>
      <c r="S168" s="113" t="str">
        <f t="shared" si="214"/>
        <v>Khác</v>
      </c>
      <c r="T168" s="113" t="str">
        <f t="shared" si="215"/>
        <v>Khác</v>
      </c>
      <c r="U168" s="113" t="str">
        <f t="shared" si="216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1"/>
        <v>Khác</v>
      </c>
      <c r="Y168" s="113" t="str">
        <f t="shared" si="242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8"/>
        <v>Khác</v>
      </c>
      <c r="AU168" s="113" t="str">
        <f t="shared" si="219"/>
        <v>Khác</v>
      </c>
      <c r="AV168" s="113" t="str">
        <f t="shared" si="220"/>
        <v>Khác</v>
      </c>
      <c r="AW168" s="113" t="str">
        <f t="shared" si="221"/>
        <v>Khác</v>
      </c>
      <c r="AX168" s="113" t="str">
        <f t="shared" si="222"/>
        <v>Khác</v>
      </c>
      <c r="AY168" s="113" t="str">
        <f t="shared" si="222"/>
        <v>Khác</v>
      </c>
      <c r="AZ168" s="113" t="str">
        <f t="shared" si="223"/>
        <v>Khác</v>
      </c>
      <c r="BA168" s="113" t="str">
        <f t="shared" si="224"/>
        <v>Khác</v>
      </c>
      <c r="BB168" s="113" t="str">
        <f t="shared" si="225"/>
        <v>Khác</v>
      </c>
      <c r="BC168" s="113" t="str">
        <f t="shared" si="226"/>
        <v>Khác</v>
      </c>
      <c r="BD168" s="113" t="str">
        <f t="shared" si="227"/>
        <v>Khác</v>
      </c>
      <c r="BE168" s="113" t="str">
        <f t="shared" si="228"/>
        <v>Khác</v>
      </c>
      <c r="BF168" s="113" t="str">
        <f t="shared" si="229"/>
        <v>Khác</v>
      </c>
      <c r="BG168" s="113" t="str">
        <f t="shared" si="230"/>
        <v>Khác</v>
      </c>
      <c r="BH168" s="113" t="str">
        <f t="shared" si="231"/>
        <v>Khác</v>
      </c>
      <c r="BI168" s="113" t="str">
        <f t="shared" si="232"/>
        <v>Khác</v>
      </c>
      <c r="BJ168" s="113" t="str">
        <f t="shared" si="233"/>
        <v>Khác</v>
      </c>
      <c r="BK168" s="113" t="str">
        <f t="shared" si="234"/>
        <v>Khác</v>
      </c>
      <c r="BL168" s="113" t="str">
        <f t="shared" si="235"/>
        <v>Khác</v>
      </c>
      <c r="BM168" s="113" t="str">
        <f t="shared" si="236"/>
        <v>Khác</v>
      </c>
      <c r="BN168" s="113" t="str">
        <f t="shared" si="237"/>
        <v>Khác</v>
      </c>
      <c r="BO168" s="113" t="str">
        <f t="shared" si="238"/>
        <v>Khác</v>
      </c>
    </row>
    <row r="169" spans="1:67" s="12" customFormat="1" x14ac:dyDescent="0.25">
      <c r="A169" s="121"/>
      <c r="B169" s="121"/>
      <c r="C169" s="121"/>
      <c r="D169" s="123"/>
      <c r="E169" s="127"/>
      <c r="F169" s="15" t="str">
        <f t="shared" si="210"/>
        <v>-</v>
      </c>
      <c r="G169" s="12" t="e">
        <f>VLOOKUP(VALUE(A169),Time!$A$3:$D$33,2,1)</f>
        <v>#N/A</v>
      </c>
      <c r="H169" s="12" t="str">
        <f t="shared" si="212"/>
        <v/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3"/>
        <v>Khác</v>
      </c>
      <c r="S169" s="113" t="str">
        <f t="shared" si="214"/>
        <v>Khác</v>
      </c>
      <c r="T169" s="113" t="str">
        <f t="shared" si="215"/>
        <v>Khác</v>
      </c>
      <c r="U169" s="113" t="str">
        <f t="shared" si="216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1"/>
        <v>Khác</v>
      </c>
      <c r="Y169" s="113" t="str">
        <f t="shared" si="242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8"/>
        <v>Khác</v>
      </c>
      <c r="AU169" s="113" t="str">
        <f t="shared" si="219"/>
        <v>Khác</v>
      </c>
      <c r="AV169" s="113" t="str">
        <f t="shared" si="220"/>
        <v>Khác</v>
      </c>
      <c r="AW169" s="113" t="str">
        <f t="shared" si="221"/>
        <v>Khác</v>
      </c>
      <c r="AX169" s="113" t="str">
        <f t="shared" si="222"/>
        <v>Khác</v>
      </c>
      <c r="AY169" s="113" t="str">
        <f t="shared" si="222"/>
        <v>Khác</v>
      </c>
      <c r="AZ169" s="113" t="str">
        <f t="shared" si="223"/>
        <v>Khác</v>
      </c>
      <c r="BA169" s="113" t="str">
        <f t="shared" si="224"/>
        <v>Khác</v>
      </c>
      <c r="BB169" s="113" t="str">
        <f t="shared" si="225"/>
        <v>Khác</v>
      </c>
      <c r="BC169" s="113" t="str">
        <f t="shared" si="226"/>
        <v>Khác</v>
      </c>
      <c r="BD169" s="113" t="str">
        <f t="shared" si="227"/>
        <v>Khác</v>
      </c>
      <c r="BE169" s="113" t="str">
        <f t="shared" si="228"/>
        <v>Khác</v>
      </c>
      <c r="BF169" s="113" t="str">
        <f t="shared" si="229"/>
        <v>Khác</v>
      </c>
      <c r="BG169" s="113" t="str">
        <f t="shared" si="230"/>
        <v>Khác</v>
      </c>
      <c r="BH169" s="113" t="str">
        <f t="shared" si="231"/>
        <v>Khác</v>
      </c>
      <c r="BI169" s="113" t="str">
        <f t="shared" si="232"/>
        <v>Khác</v>
      </c>
      <c r="BJ169" s="113" t="str">
        <f t="shared" si="233"/>
        <v>Khác</v>
      </c>
      <c r="BK169" s="113" t="str">
        <f t="shared" si="234"/>
        <v>Khác</v>
      </c>
      <c r="BL169" s="113" t="str">
        <f t="shared" si="235"/>
        <v>Khác</v>
      </c>
      <c r="BM169" s="113" t="str">
        <f t="shared" si="236"/>
        <v>Khác</v>
      </c>
      <c r="BN169" s="113" t="str">
        <f t="shared" si="237"/>
        <v>Khác</v>
      </c>
      <c r="BO169" s="113" t="str">
        <f t="shared" si="238"/>
        <v>Khác</v>
      </c>
    </row>
    <row r="170" spans="1:67" x14ac:dyDescent="0.25">
      <c r="A170" s="100"/>
      <c r="B170" s="100"/>
      <c r="C170" s="100"/>
      <c r="D170" s="101"/>
      <c r="E170" s="110"/>
      <c r="F170" s="15" t="str">
        <f t="shared" si="210"/>
        <v>-</v>
      </c>
      <c r="G170" s="12" t="e">
        <f>VLOOKUP(VALUE(A170),Time!$A$3:$D$33,2,1)</f>
        <v>#N/A</v>
      </c>
      <c r="H170" s="12" t="str">
        <f t="shared" si="212"/>
        <v/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3"/>
        <v>Khác</v>
      </c>
      <c r="S170" s="113" t="str">
        <f t="shared" si="214"/>
        <v>Khác</v>
      </c>
      <c r="T170" s="113" t="str">
        <f t="shared" si="215"/>
        <v>Khác</v>
      </c>
      <c r="U170" s="113" t="str">
        <f t="shared" si="216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1"/>
        <v>Khác</v>
      </c>
      <c r="Y170" s="113" t="str">
        <f t="shared" si="242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8"/>
        <v>Khác</v>
      </c>
      <c r="AU170" s="113" t="str">
        <f t="shared" si="219"/>
        <v>Khác</v>
      </c>
      <c r="AV170" s="113" t="str">
        <f t="shared" si="220"/>
        <v>Khác</v>
      </c>
      <c r="AW170" s="113" t="str">
        <f t="shared" si="221"/>
        <v>Khác</v>
      </c>
      <c r="AX170" s="113" t="str">
        <f t="shared" si="222"/>
        <v>Khác</v>
      </c>
      <c r="AY170" s="113" t="str">
        <f t="shared" si="222"/>
        <v>Khác</v>
      </c>
      <c r="AZ170" s="113" t="str">
        <f t="shared" si="223"/>
        <v>Khác</v>
      </c>
      <c r="BA170" s="113" t="str">
        <f t="shared" si="224"/>
        <v>Khác</v>
      </c>
      <c r="BB170" s="113" t="str">
        <f t="shared" si="225"/>
        <v>Khác</v>
      </c>
      <c r="BC170" s="113" t="str">
        <f t="shared" si="226"/>
        <v>Khác</v>
      </c>
      <c r="BD170" s="113" t="str">
        <f t="shared" si="227"/>
        <v>Khác</v>
      </c>
      <c r="BE170" s="113" t="str">
        <f t="shared" si="228"/>
        <v>Khác</v>
      </c>
      <c r="BF170" s="113" t="str">
        <f t="shared" si="229"/>
        <v>Khác</v>
      </c>
      <c r="BG170" s="113" t="str">
        <f t="shared" si="230"/>
        <v>Khác</v>
      </c>
      <c r="BH170" s="113" t="str">
        <f t="shared" si="231"/>
        <v>Khác</v>
      </c>
      <c r="BI170" s="113" t="str">
        <f t="shared" si="232"/>
        <v>Khác</v>
      </c>
      <c r="BJ170" s="113" t="str">
        <f t="shared" si="233"/>
        <v>Khác</v>
      </c>
      <c r="BK170" s="113" t="str">
        <f t="shared" si="234"/>
        <v>Khác</v>
      </c>
      <c r="BL170" s="113" t="str">
        <f t="shared" si="235"/>
        <v>Khác</v>
      </c>
      <c r="BM170" s="113" t="str">
        <f t="shared" si="236"/>
        <v>Khác</v>
      </c>
      <c r="BN170" s="113" t="str">
        <f t="shared" si="237"/>
        <v>Khác</v>
      </c>
      <c r="BO170" s="113" t="str">
        <f t="shared" si="238"/>
        <v>Khác</v>
      </c>
    </row>
    <row r="171" spans="1:67" x14ac:dyDescent="0.25">
      <c r="A171" s="100"/>
      <c r="B171" s="100"/>
      <c r="C171" s="100"/>
      <c r="D171" s="101"/>
      <c r="E171" s="110"/>
      <c r="F171" s="15" t="str">
        <f t="shared" si="210"/>
        <v>-</v>
      </c>
      <c r="G171" s="12" t="e">
        <f>VLOOKUP(VALUE(A171),Time!$A$3:$D$33,2,1)</f>
        <v>#N/A</v>
      </c>
      <c r="H171" s="12" t="str">
        <f t="shared" si="212"/>
        <v/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3"/>
        <v>Khác</v>
      </c>
      <c r="S171" s="113" t="str">
        <f t="shared" si="214"/>
        <v>Khác</v>
      </c>
      <c r="T171" s="113" t="str">
        <f t="shared" si="215"/>
        <v>Khác</v>
      </c>
      <c r="U171" s="113" t="str">
        <f t="shared" si="216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1"/>
        <v>Khác</v>
      </c>
      <c r="Y171" s="113" t="str">
        <f t="shared" si="242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8"/>
        <v>Khác</v>
      </c>
      <c r="AU171" s="113" t="str">
        <f t="shared" si="219"/>
        <v>Khác</v>
      </c>
      <c r="AV171" s="113" t="str">
        <f t="shared" si="220"/>
        <v>Khác</v>
      </c>
      <c r="AW171" s="113" t="str">
        <f t="shared" si="221"/>
        <v>Khác</v>
      </c>
      <c r="AX171" s="113" t="str">
        <f t="shared" si="222"/>
        <v>Khác</v>
      </c>
      <c r="AY171" s="113" t="str">
        <f t="shared" si="222"/>
        <v>Khác</v>
      </c>
      <c r="AZ171" s="113" t="str">
        <f t="shared" si="223"/>
        <v>Khác</v>
      </c>
      <c r="BA171" s="113" t="str">
        <f t="shared" si="224"/>
        <v>Khác</v>
      </c>
      <c r="BB171" s="113" t="str">
        <f t="shared" si="225"/>
        <v>Khác</v>
      </c>
      <c r="BC171" s="113" t="str">
        <f t="shared" si="226"/>
        <v>Khác</v>
      </c>
      <c r="BD171" s="113" t="str">
        <f t="shared" si="227"/>
        <v>Khác</v>
      </c>
      <c r="BE171" s="113" t="str">
        <f t="shared" si="228"/>
        <v>Khác</v>
      </c>
      <c r="BF171" s="113" t="str">
        <f t="shared" si="229"/>
        <v>Khác</v>
      </c>
      <c r="BG171" s="113" t="str">
        <f t="shared" si="230"/>
        <v>Khác</v>
      </c>
      <c r="BH171" s="113" t="str">
        <f t="shared" si="231"/>
        <v>Khác</v>
      </c>
      <c r="BI171" s="113" t="str">
        <f t="shared" si="232"/>
        <v>Khác</v>
      </c>
      <c r="BJ171" s="113" t="str">
        <f t="shared" si="233"/>
        <v>Khác</v>
      </c>
      <c r="BK171" s="113" t="str">
        <f t="shared" si="234"/>
        <v>Khác</v>
      </c>
      <c r="BL171" s="113" t="str">
        <f t="shared" si="235"/>
        <v>Khác</v>
      </c>
      <c r="BM171" s="113" t="str">
        <f t="shared" si="236"/>
        <v>Khác</v>
      </c>
      <c r="BN171" s="113" t="str">
        <f t="shared" si="237"/>
        <v>Khác</v>
      </c>
      <c r="BO171" s="113" t="str">
        <f t="shared" si="238"/>
        <v>Khác</v>
      </c>
    </row>
    <row r="172" spans="1:67" x14ac:dyDescent="0.25">
      <c r="A172" s="100"/>
      <c r="B172" s="100"/>
      <c r="C172" s="100"/>
      <c r="D172" s="101"/>
      <c r="E172" s="110"/>
      <c r="F172" s="15" t="str">
        <f t="shared" si="210"/>
        <v>-</v>
      </c>
      <c r="G172" s="12" t="e">
        <f>VLOOKUP(VALUE(A172),Time!$A$3:$D$33,2,1)</f>
        <v>#N/A</v>
      </c>
      <c r="H172" s="12" t="str">
        <f t="shared" si="212"/>
        <v/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3"/>
        <v>Khác</v>
      </c>
      <c r="S172" s="113" t="str">
        <f t="shared" si="214"/>
        <v>Khác</v>
      </c>
      <c r="T172" s="113" t="str">
        <f t="shared" si="215"/>
        <v>Khác</v>
      </c>
      <c r="U172" s="113" t="str">
        <f t="shared" si="216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1"/>
        <v>Khác</v>
      </c>
      <c r="Y172" s="113" t="str">
        <f t="shared" si="242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8"/>
        <v>Khác</v>
      </c>
      <c r="AU172" s="113" t="str">
        <f t="shared" si="219"/>
        <v>Khác</v>
      </c>
      <c r="AV172" s="113" t="str">
        <f t="shared" si="220"/>
        <v>Khác</v>
      </c>
      <c r="AW172" s="113" t="str">
        <f t="shared" si="221"/>
        <v>Khác</v>
      </c>
      <c r="AX172" s="113" t="str">
        <f t="shared" si="222"/>
        <v>Khác</v>
      </c>
      <c r="AY172" s="113" t="str">
        <f t="shared" si="222"/>
        <v>Khác</v>
      </c>
      <c r="AZ172" s="113" t="str">
        <f t="shared" si="223"/>
        <v>Khác</v>
      </c>
      <c r="BA172" s="113" t="str">
        <f t="shared" si="224"/>
        <v>Khác</v>
      </c>
      <c r="BB172" s="113" t="str">
        <f t="shared" si="225"/>
        <v>Khác</v>
      </c>
      <c r="BC172" s="113" t="str">
        <f t="shared" si="226"/>
        <v>Khác</v>
      </c>
      <c r="BD172" s="113" t="str">
        <f t="shared" si="227"/>
        <v>Khác</v>
      </c>
      <c r="BE172" s="113" t="str">
        <f t="shared" si="228"/>
        <v>Khác</v>
      </c>
      <c r="BF172" s="113" t="str">
        <f t="shared" si="229"/>
        <v>Khác</v>
      </c>
      <c r="BG172" s="113" t="str">
        <f t="shared" si="230"/>
        <v>Khác</v>
      </c>
      <c r="BH172" s="113" t="str">
        <f t="shared" si="231"/>
        <v>Khác</v>
      </c>
      <c r="BI172" s="113" t="str">
        <f t="shared" si="232"/>
        <v>Khác</v>
      </c>
      <c r="BJ172" s="113" t="str">
        <f t="shared" si="233"/>
        <v>Khác</v>
      </c>
      <c r="BK172" s="113" t="str">
        <f t="shared" si="234"/>
        <v>Khác</v>
      </c>
      <c r="BL172" s="113" t="str">
        <f t="shared" si="235"/>
        <v>Khác</v>
      </c>
      <c r="BM172" s="113" t="str">
        <f t="shared" si="236"/>
        <v>Khác</v>
      </c>
      <c r="BN172" s="113" t="str">
        <f t="shared" si="237"/>
        <v>Khác</v>
      </c>
      <c r="BO172" s="113" t="str">
        <f t="shared" si="238"/>
        <v>Khác</v>
      </c>
    </row>
    <row r="173" spans="1:67" x14ac:dyDescent="0.25">
      <c r="A173" s="100"/>
      <c r="B173" s="100"/>
      <c r="C173" s="100"/>
      <c r="D173" s="101"/>
      <c r="E173" s="110"/>
      <c r="F173" s="15" t="str">
        <f t="shared" si="210"/>
        <v>-</v>
      </c>
      <c r="G173" s="12" t="e">
        <f>VLOOKUP(VALUE(A173),Time!$A$3:$D$33,2,1)</f>
        <v>#N/A</v>
      </c>
      <c r="H173" s="12" t="str">
        <f t="shared" si="212"/>
        <v/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3"/>
        <v>Khác</v>
      </c>
      <c r="S173" s="113" t="str">
        <f t="shared" si="214"/>
        <v>Khác</v>
      </c>
      <c r="T173" s="113" t="str">
        <f t="shared" si="215"/>
        <v>Khác</v>
      </c>
      <c r="U173" s="113" t="str">
        <f t="shared" si="216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1"/>
        <v>Khác</v>
      </c>
      <c r="Y173" s="113" t="str">
        <f t="shared" si="242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8"/>
        <v>Khác</v>
      </c>
      <c r="AU173" s="113" t="str">
        <f t="shared" si="219"/>
        <v>Khác</v>
      </c>
      <c r="AV173" s="113" t="str">
        <f t="shared" si="220"/>
        <v>Khác</v>
      </c>
      <c r="AW173" s="113" t="str">
        <f t="shared" si="221"/>
        <v>Khác</v>
      </c>
      <c r="AX173" s="113" t="str">
        <f t="shared" si="222"/>
        <v>Khác</v>
      </c>
      <c r="AY173" s="113" t="str">
        <f t="shared" si="222"/>
        <v>Khác</v>
      </c>
      <c r="AZ173" s="113" t="str">
        <f t="shared" si="223"/>
        <v>Khác</v>
      </c>
      <c r="BA173" s="113" t="str">
        <f t="shared" si="224"/>
        <v>Khác</v>
      </c>
      <c r="BB173" s="113" t="str">
        <f t="shared" si="225"/>
        <v>Khác</v>
      </c>
      <c r="BC173" s="113" t="str">
        <f t="shared" si="226"/>
        <v>Khác</v>
      </c>
      <c r="BD173" s="113" t="str">
        <f t="shared" si="227"/>
        <v>Khác</v>
      </c>
      <c r="BE173" s="113" t="str">
        <f t="shared" si="228"/>
        <v>Khác</v>
      </c>
      <c r="BF173" s="113" t="str">
        <f t="shared" si="229"/>
        <v>Khác</v>
      </c>
      <c r="BG173" s="113" t="str">
        <f t="shared" si="230"/>
        <v>Khác</v>
      </c>
      <c r="BH173" s="113" t="str">
        <f t="shared" si="231"/>
        <v>Khác</v>
      </c>
      <c r="BI173" s="113" t="str">
        <f t="shared" si="232"/>
        <v>Khác</v>
      </c>
      <c r="BJ173" s="113" t="str">
        <f t="shared" si="233"/>
        <v>Khác</v>
      </c>
      <c r="BK173" s="113" t="str">
        <f t="shared" si="234"/>
        <v>Khác</v>
      </c>
      <c r="BL173" s="113" t="str">
        <f t="shared" si="235"/>
        <v>Khác</v>
      </c>
      <c r="BM173" s="113" t="str">
        <f t="shared" si="236"/>
        <v>Khác</v>
      </c>
      <c r="BN173" s="113" t="str">
        <f t="shared" si="237"/>
        <v>Khác</v>
      </c>
      <c r="BO173" s="113" t="str">
        <f t="shared" si="238"/>
        <v>Khác</v>
      </c>
    </row>
    <row r="174" spans="1:67" x14ac:dyDescent="0.25">
      <c r="A174" s="100"/>
      <c r="B174" s="100"/>
      <c r="C174" s="100"/>
      <c r="D174" s="101"/>
      <c r="E174" s="110"/>
      <c r="F174" s="15" t="str">
        <f t="shared" si="210"/>
        <v>-</v>
      </c>
      <c r="G174" s="12" t="e">
        <f>VLOOKUP(VALUE(A174),Time!$A$3:$D$33,2,1)</f>
        <v>#N/A</v>
      </c>
      <c r="H174" s="12" t="str">
        <f t="shared" si="212"/>
        <v/>
      </c>
      <c r="K174" s="12"/>
      <c r="L174" s="113" t="str">
        <f t="shared" si="261"/>
        <v>Khác</v>
      </c>
      <c r="M174" s="113" t="str">
        <f t="shared" si="262"/>
        <v>Khác</v>
      </c>
      <c r="N174" s="113" t="str">
        <f t="shared" si="263"/>
        <v>Khác</v>
      </c>
      <c r="O174" s="113" t="str">
        <f t="shared" si="264"/>
        <v>Khác</v>
      </c>
      <c r="P174" s="113" t="str">
        <f t="shared" si="273"/>
        <v>Khác</v>
      </c>
      <c r="Q174" s="113" t="str">
        <f t="shared" si="274"/>
        <v>Khác</v>
      </c>
      <c r="R174" s="113" t="str">
        <f t="shared" si="213"/>
        <v>Khác</v>
      </c>
      <c r="S174" s="113" t="str">
        <f t="shared" si="214"/>
        <v>Khác</v>
      </c>
      <c r="T174" s="113" t="str">
        <f t="shared" si="215"/>
        <v>Khác</v>
      </c>
      <c r="U174" s="113" t="str">
        <f t="shared" si="216"/>
        <v>Khác</v>
      </c>
      <c r="V174" s="113" t="str">
        <f t="shared" si="265"/>
        <v>Khác</v>
      </c>
      <c r="W174" s="113" t="str">
        <f t="shared" ref="W174:AS174" si="284">IF(V174="Khác",IF(ISNUMBER(SEARCH(W$7,$D174)),W$6,"Khác"),V174)</f>
        <v>Khác</v>
      </c>
      <c r="X174" s="113" t="str">
        <f t="shared" si="241"/>
        <v>Khác</v>
      </c>
      <c r="Y174" s="113" t="str">
        <f t="shared" si="242"/>
        <v>Khác</v>
      </c>
      <c r="Z174" s="113" t="str">
        <f t="shared" si="284"/>
        <v>Khác</v>
      </c>
      <c r="AA174" s="113" t="str">
        <f t="shared" si="284"/>
        <v>Khác</v>
      </c>
      <c r="AB174" s="113" t="str">
        <f t="shared" si="284"/>
        <v>Khác</v>
      </c>
      <c r="AC174" s="113" t="str">
        <f t="shared" si="284"/>
        <v>Khác</v>
      </c>
      <c r="AD174" s="113" t="str">
        <f t="shared" si="284"/>
        <v>Khác</v>
      </c>
      <c r="AE174" s="113" t="str">
        <f t="shared" si="284"/>
        <v>Khác</v>
      </c>
      <c r="AF174" s="113" t="str">
        <f t="shared" si="284"/>
        <v>Khác</v>
      </c>
      <c r="AG174" s="113" t="str">
        <f t="shared" si="284"/>
        <v>Khác</v>
      </c>
      <c r="AH174" s="113" t="str">
        <f t="shared" si="284"/>
        <v>Khác</v>
      </c>
      <c r="AI174" s="113" t="str">
        <f t="shared" si="284"/>
        <v>Khác</v>
      </c>
      <c r="AJ174" s="113" t="str">
        <f t="shared" si="284"/>
        <v>Khác</v>
      </c>
      <c r="AK174" s="113" t="str">
        <f t="shared" si="284"/>
        <v>Khác</v>
      </c>
      <c r="AL174" s="113" t="str">
        <f t="shared" si="284"/>
        <v>Khác</v>
      </c>
      <c r="AM174" s="113" t="str">
        <f t="shared" si="284"/>
        <v>Khác</v>
      </c>
      <c r="AN174" s="113" t="str">
        <f t="shared" si="284"/>
        <v>Khác</v>
      </c>
      <c r="AO174" s="113" t="str">
        <f t="shared" si="284"/>
        <v>Khác</v>
      </c>
      <c r="AP174" s="113" t="str">
        <f t="shared" si="284"/>
        <v>Khác</v>
      </c>
      <c r="AQ174" s="113" t="str">
        <f t="shared" si="284"/>
        <v>Khác</v>
      </c>
      <c r="AR174" s="113" t="str">
        <f t="shared" si="284"/>
        <v>Khác</v>
      </c>
      <c r="AS174" s="113" t="str">
        <f t="shared" si="284"/>
        <v>Khác</v>
      </c>
      <c r="AT174" s="113" t="str">
        <f t="shared" si="218"/>
        <v>Khác</v>
      </c>
      <c r="AU174" s="113" t="str">
        <f t="shared" si="219"/>
        <v>Khác</v>
      </c>
      <c r="AV174" s="113" t="str">
        <f t="shared" si="220"/>
        <v>Khác</v>
      </c>
      <c r="AW174" s="113" t="str">
        <f t="shared" si="221"/>
        <v>Khác</v>
      </c>
      <c r="AX174" s="113" t="str">
        <f t="shared" si="222"/>
        <v>Khác</v>
      </c>
      <c r="AY174" s="113" t="str">
        <f t="shared" si="222"/>
        <v>Khác</v>
      </c>
      <c r="AZ174" s="113" t="str">
        <f t="shared" si="223"/>
        <v>Khác</v>
      </c>
      <c r="BA174" s="113" t="str">
        <f t="shared" si="224"/>
        <v>Khác</v>
      </c>
      <c r="BB174" s="113" t="str">
        <f t="shared" si="225"/>
        <v>Khác</v>
      </c>
      <c r="BC174" s="113" t="str">
        <f t="shared" si="226"/>
        <v>Khác</v>
      </c>
      <c r="BD174" s="113" t="str">
        <f t="shared" si="227"/>
        <v>Khác</v>
      </c>
      <c r="BE174" s="113" t="str">
        <f t="shared" si="228"/>
        <v>Khác</v>
      </c>
      <c r="BF174" s="113" t="str">
        <f t="shared" si="229"/>
        <v>Khác</v>
      </c>
      <c r="BG174" s="113" t="str">
        <f t="shared" si="230"/>
        <v>Khác</v>
      </c>
      <c r="BH174" s="113" t="str">
        <f t="shared" si="231"/>
        <v>Khác</v>
      </c>
      <c r="BI174" s="113" t="str">
        <f t="shared" si="232"/>
        <v>Khác</v>
      </c>
      <c r="BJ174" s="113" t="str">
        <f t="shared" si="233"/>
        <v>Khác</v>
      </c>
      <c r="BK174" s="113" t="str">
        <f t="shared" si="234"/>
        <v>Khác</v>
      </c>
      <c r="BL174" s="113" t="str">
        <f t="shared" si="235"/>
        <v>Khác</v>
      </c>
      <c r="BM174" s="113" t="str">
        <f t="shared" si="236"/>
        <v>Khác</v>
      </c>
      <c r="BN174" s="113" t="str">
        <f t="shared" si="237"/>
        <v>Khác</v>
      </c>
      <c r="BO174" s="113" t="str">
        <f t="shared" si="238"/>
        <v>Khác</v>
      </c>
    </row>
    <row r="175" spans="1:67" x14ac:dyDescent="0.25">
      <c r="A175" s="100"/>
      <c r="B175" s="100"/>
      <c r="C175" s="100"/>
      <c r="D175" s="101"/>
      <c r="E175" s="110"/>
      <c r="F175" s="15" t="str">
        <f t="shared" si="210"/>
        <v>-</v>
      </c>
      <c r="G175" s="12" t="e">
        <f>VLOOKUP(VALUE(A175),Time!$A$3:$D$33,2,1)</f>
        <v>#N/A</v>
      </c>
      <c r="H175" s="12" t="str">
        <f t="shared" si="212"/>
        <v/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3"/>
        <v>Khác</v>
      </c>
      <c r="S175" s="113" t="str">
        <f t="shared" si="214"/>
        <v>Khác</v>
      </c>
      <c r="T175" s="113" t="str">
        <f t="shared" si="215"/>
        <v>Khác</v>
      </c>
      <c r="U175" s="113" t="str">
        <f t="shared" si="216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1"/>
        <v>Khác</v>
      </c>
      <c r="Y175" s="113" t="str">
        <f t="shared" si="242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8"/>
        <v>Khác</v>
      </c>
      <c r="AU175" s="113" t="str">
        <f t="shared" si="219"/>
        <v>Khác</v>
      </c>
      <c r="AV175" s="113" t="str">
        <f t="shared" si="220"/>
        <v>Khác</v>
      </c>
      <c r="AW175" s="113" t="str">
        <f t="shared" si="221"/>
        <v>Khác</v>
      </c>
      <c r="AX175" s="113" t="str">
        <f t="shared" si="222"/>
        <v>Khác</v>
      </c>
      <c r="AY175" s="113" t="str">
        <f t="shared" si="222"/>
        <v>Khác</v>
      </c>
      <c r="AZ175" s="113" t="str">
        <f t="shared" si="223"/>
        <v>Khác</v>
      </c>
      <c r="BA175" s="113" t="str">
        <f t="shared" si="224"/>
        <v>Khác</v>
      </c>
      <c r="BB175" s="113" t="str">
        <f t="shared" si="225"/>
        <v>Khác</v>
      </c>
      <c r="BC175" s="113" t="str">
        <f t="shared" si="226"/>
        <v>Khác</v>
      </c>
      <c r="BD175" s="113" t="str">
        <f t="shared" si="227"/>
        <v>Khác</v>
      </c>
      <c r="BE175" s="113" t="str">
        <f t="shared" si="228"/>
        <v>Khác</v>
      </c>
      <c r="BF175" s="113" t="str">
        <f t="shared" si="229"/>
        <v>Khác</v>
      </c>
      <c r="BG175" s="113" t="str">
        <f t="shared" si="230"/>
        <v>Khác</v>
      </c>
      <c r="BH175" s="113" t="str">
        <f t="shared" si="231"/>
        <v>Khác</v>
      </c>
      <c r="BI175" s="113" t="str">
        <f t="shared" si="232"/>
        <v>Khác</v>
      </c>
      <c r="BJ175" s="113" t="str">
        <f t="shared" si="233"/>
        <v>Khác</v>
      </c>
      <c r="BK175" s="113" t="str">
        <f t="shared" si="234"/>
        <v>Khác</v>
      </c>
      <c r="BL175" s="113" t="str">
        <f t="shared" si="235"/>
        <v>Khác</v>
      </c>
      <c r="BM175" s="113" t="str">
        <f t="shared" si="236"/>
        <v>Khác</v>
      </c>
      <c r="BN175" s="113" t="str">
        <f t="shared" si="237"/>
        <v>Khác</v>
      </c>
      <c r="BO175" s="113" t="str">
        <f t="shared" si="238"/>
        <v>Khác</v>
      </c>
    </row>
    <row r="176" spans="1:67" x14ac:dyDescent="0.25">
      <c r="A176" s="100"/>
      <c r="B176" s="100"/>
      <c r="C176" s="100"/>
      <c r="D176" s="101"/>
      <c r="E176" s="110"/>
      <c r="F176" s="15" t="str">
        <f t="shared" si="210"/>
        <v>-</v>
      </c>
      <c r="G176" s="12" t="e">
        <f>VLOOKUP(VALUE(A176),Time!$A$3:$D$33,2,1)</f>
        <v>#N/A</v>
      </c>
      <c r="H176" s="12" t="str">
        <f t="shared" si="212"/>
        <v/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3"/>
        <v>Khác</v>
      </c>
      <c r="S176" s="113" t="str">
        <f t="shared" si="214"/>
        <v>Khác</v>
      </c>
      <c r="T176" s="113" t="str">
        <f t="shared" si="215"/>
        <v>Khác</v>
      </c>
      <c r="U176" s="113" t="str">
        <f t="shared" si="216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1"/>
        <v>Khác</v>
      </c>
      <c r="Y176" s="113" t="str">
        <f t="shared" si="242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8"/>
        <v>Khác</v>
      </c>
      <c r="AU176" s="113" t="str">
        <f t="shared" si="219"/>
        <v>Khác</v>
      </c>
      <c r="AV176" s="113" t="str">
        <f t="shared" si="220"/>
        <v>Khác</v>
      </c>
      <c r="AW176" s="113" t="str">
        <f t="shared" si="221"/>
        <v>Khác</v>
      </c>
      <c r="AX176" s="113" t="str">
        <f t="shared" si="222"/>
        <v>Khác</v>
      </c>
      <c r="AY176" s="113" t="str">
        <f t="shared" si="222"/>
        <v>Khác</v>
      </c>
      <c r="AZ176" s="113" t="str">
        <f t="shared" si="223"/>
        <v>Khác</v>
      </c>
      <c r="BA176" s="113" t="str">
        <f t="shared" si="224"/>
        <v>Khác</v>
      </c>
      <c r="BB176" s="113" t="str">
        <f t="shared" si="225"/>
        <v>Khác</v>
      </c>
      <c r="BC176" s="113" t="str">
        <f t="shared" si="226"/>
        <v>Khác</v>
      </c>
      <c r="BD176" s="113" t="str">
        <f t="shared" si="227"/>
        <v>Khác</v>
      </c>
      <c r="BE176" s="113" t="str">
        <f t="shared" si="228"/>
        <v>Khác</v>
      </c>
      <c r="BF176" s="113" t="str">
        <f t="shared" si="229"/>
        <v>Khác</v>
      </c>
      <c r="BG176" s="113" t="str">
        <f t="shared" si="230"/>
        <v>Khác</v>
      </c>
      <c r="BH176" s="113" t="str">
        <f t="shared" si="231"/>
        <v>Khác</v>
      </c>
      <c r="BI176" s="113" t="str">
        <f t="shared" si="232"/>
        <v>Khác</v>
      </c>
      <c r="BJ176" s="113" t="str">
        <f t="shared" si="233"/>
        <v>Khác</v>
      </c>
      <c r="BK176" s="113" t="str">
        <f t="shared" si="234"/>
        <v>Khác</v>
      </c>
      <c r="BL176" s="113" t="str">
        <f t="shared" si="235"/>
        <v>Khác</v>
      </c>
      <c r="BM176" s="113" t="str">
        <f t="shared" si="236"/>
        <v>Khác</v>
      </c>
      <c r="BN176" s="113" t="str">
        <f t="shared" si="237"/>
        <v>Khác</v>
      </c>
      <c r="BO176" s="113" t="str">
        <f t="shared" si="238"/>
        <v>Khác</v>
      </c>
    </row>
    <row r="177" spans="1:67" x14ac:dyDescent="0.25">
      <c r="A177" s="100"/>
      <c r="B177" s="100"/>
      <c r="C177" s="100"/>
      <c r="D177" s="101"/>
      <c r="E177" s="110"/>
      <c r="F177" s="15" t="str">
        <f t="shared" si="210"/>
        <v>-</v>
      </c>
      <c r="G177" s="12" t="e">
        <f>VLOOKUP(VALUE(A177),Time!$A$3:$D$33,2,1)</f>
        <v>#N/A</v>
      </c>
      <c r="H177" s="12" t="str">
        <f t="shared" si="212"/>
        <v/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3"/>
        <v>Khác</v>
      </c>
      <c r="S177" s="113" t="str">
        <f t="shared" si="214"/>
        <v>Khác</v>
      </c>
      <c r="T177" s="113" t="str">
        <f t="shared" si="215"/>
        <v>Khác</v>
      </c>
      <c r="U177" s="113" t="str">
        <f t="shared" si="216"/>
        <v>Khác</v>
      </c>
      <c r="V177" s="113" t="str">
        <f t="shared" si="265"/>
        <v>Khác</v>
      </c>
      <c r="W177" s="113" t="str">
        <f t="shared" ref="W177:AS177" si="287">IF(V177="Khác",IF(ISNUMBER(SEARCH(W$7,$D177)),W$6,"Khác"),V177)</f>
        <v>Khác</v>
      </c>
      <c r="X177" s="113" t="str">
        <f t="shared" si="241"/>
        <v>Khác</v>
      </c>
      <c r="Y177" s="113" t="str">
        <f t="shared" si="242"/>
        <v>Khác</v>
      </c>
      <c r="Z177" s="113" t="str">
        <f t="shared" si="287"/>
        <v>Khác</v>
      </c>
      <c r="AA177" s="113" t="str">
        <f t="shared" si="287"/>
        <v>Khác</v>
      </c>
      <c r="AB177" s="113" t="str">
        <f t="shared" si="287"/>
        <v>Khác</v>
      </c>
      <c r="AC177" s="113" t="str">
        <f t="shared" si="287"/>
        <v>Khác</v>
      </c>
      <c r="AD177" s="113" t="str">
        <f t="shared" si="287"/>
        <v>Khác</v>
      </c>
      <c r="AE177" s="113" t="str">
        <f t="shared" si="287"/>
        <v>Khác</v>
      </c>
      <c r="AF177" s="113" t="str">
        <f t="shared" si="287"/>
        <v>Khác</v>
      </c>
      <c r="AG177" s="113" t="str">
        <f t="shared" si="287"/>
        <v>Khác</v>
      </c>
      <c r="AH177" s="113" t="str">
        <f t="shared" si="287"/>
        <v>Khác</v>
      </c>
      <c r="AI177" s="113" t="str">
        <f t="shared" si="287"/>
        <v>Khác</v>
      </c>
      <c r="AJ177" s="113" t="str">
        <f t="shared" si="287"/>
        <v>Khác</v>
      </c>
      <c r="AK177" s="113" t="str">
        <f t="shared" si="287"/>
        <v>Khác</v>
      </c>
      <c r="AL177" s="113" t="str">
        <f t="shared" si="287"/>
        <v>Khác</v>
      </c>
      <c r="AM177" s="113" t="str">
        <f t="shared" si="287"/>
        <v>Khác</v>
      </c>
      <c r="AN177" s="113" t="str">
        <f t="shared" si="287"/>
        <v>Khác</v>
      </c>
      <c r="AO177" s="113" t="str">
        <f t="shared" si="287"/>
        <v>Khác</v>
      </c>
      <c r="AP177" s="113" t="str">
        <f t="shared" si="287"/>
        <v>Khác</v>
      </c>
      <c r="AQ177" s="113" t="str">
        <f t="shared" si="287"/>
        <v>Khác</v>
      </c>
      <c r="AR177" s="113" t="str">
        <f t="shared" si="287"/>
        <v>Khác</v>
      </c>
      <c r="AS177" s="113" t="str">
        <f t="shared" si="287"/>
        <v>Khác</v>
      </c>
      <c r="AT177" s="113" t="str">
        <f t="shared" si="218"/>
        <v>Khác</v>
      </c>
      <c r="AU177" s="113" t="str">
        <f t="shared" si="219"/>
        <v>Khác</v>
      </c>
      <c r="AV177" s="113" t="str">
        <f t="shared" si="220"/>
        <v>Khác</v>
      </c>
      <c r="AW177" s="113" t="str">
        <f t="shared" si="221"/>
        <v>Khác</v>
      </c>
      <c r="AX177" s="113" t="str">
        <f t="shared" si="222"/>
        <v>Khác</v>
      </c>
      <c r="AY177" s="113" t="str">
        <f t="shared" si="222"/>
        <v>Khác</v>
      </c>
      <c r="AZ177" s="113" t="str">
        <f t="shared" si="223"/>
        <v>Khác</v>
      </c>
      <c r="BA177" s="113" t="str">
        <f t="shared" si="224"/>
        <v>Khác</v>
      </c>
      <c r="BB177" s="113" t="str">
        <f t="shared" si="225"/>
        <v>Khác</v>
      </c>
      <c r="BC177" s="113" t="str">
        <f t="shared" si="226"/>
        <v>Khác</v>
      </c>
      <c r="BD177" s="113" t="str">
        <f t="shared" si="227"/>
        <v>Khác</v>
      </c>
      <c r="BE177" s="113" t="str">
        <f t="shared" si="228"/>
        <v>Khác</v>
      </c>
      <c r="BF177" s="113" t="str">
        <f t="shared" si="229"/>
        <v>Khác</v>
      </c>
      <c r="BG177" s="113" t="str">
        <f t="shared" si="230"/>
        <v>Khác</v>
      </c>
      <c r="BH177" s="113" t="str">
        <f t="shared" si="231"/>
        <v>Khác</v>
      </c>
      <c r="BI177" s="113" t="str">
        <f t="shared" si="232"/>
        <v>Khác</v>
      </c>
      <c r="BJ177" s="113" t="str">
        <f t="shared" si="233"/>
        <v>Khác</v>
      </c>
      <c r="BK177" s="113" t="str">
        <f t="shared" si="234"/>
        <v>Khác</v>
      </c>
      <c r="BL177" s="113" t="str">
        <f t="shared" si="235"/>
        <v>Khác</v>
      </c>
      <c r="BM177" s="113" t="str">
        <f t="shared" si="236"/>
        <v>Khác</v>
      </c>
      <c r="BN177" s="113" t="str">
        <f t="shared" si="237"/>
        <v>Khác</v>
      </c>
      <c r="BO177" s="113" t="str">
        <f t="shared" si="238"/>
        <v>Khác</v>
      </c>
    </row>
    <row r="178" spans="1:67" x14ac:dyDescent="0.25">
      <c r="A178" s="100"/>
      <c r="B178" s="100"/>
      <c r="C178" s="100"/>
      <c r="D178" s="101"/>
      <c r="E178" s="110"/>
      <c r="F178" s="15" t="str">
        <f t="shared" si="210"/>
        <v>-</v>
      </c>
      <c r="G178" s="12" t="e">
        <f>VLOOKUP(VALUE(A178),Time!$A$3:$D$33,2,1)</f>
        <v>#N/A</v>
      </c>
      <c r="H178" s="12" t="str">
        <f t="shared" si="212"/>
        <v/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3"/>
        <v>Khác</v>
      </c>
      <c r="S178" s="113" t="str">
        <f t="shared" si="214"/>
        <v>Khác</v>
      </c>
      <c r="T178" s="113" t="str">
        <f t="shared" si="215"/>
        <v>Khác</v>
      </c>
      <c r="U178" s="113" t="str">
        <f t="shared" si="216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1"/>
        <v>Khác</v>
      </c>
      <c r="Y178" s="113" t="str">
        <f t="shared" si="242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Khác</v>
      </c>
      <c r="AT178" s="113" t="str">
        <f t="shared" si="218"/>
        <v>Khác</v>
      </c>
      <c r="AU178" s="113" t="str">
        <f t="shared" si="219"/>
        <v>Khác</v>
      </c>
      <c r="AV178" s="113" t="str">
        <f t="shared" si="220"/>
        <v>Khác</v>
      </c>
      <c r="AW178" s="113" t="str">
        <f t="shared" si="221"/>
        <v>Khác</v>
      </c>
      <c r="AX178" s="113" t="str">
        <f t="shared" si="222"/>
        <v>Khác</v>
      </c>
      <c r="AY178" s="113" t="str">
        <f t="shared" si="222"/>
        <v>Khác</v>
      </c>
      <c r="AZ178" s="113" t="str">
        <f t="shared" si="223"/>
        <v>Khác</v>
      </c>
      <c r="BA178" s="113" t="str">
        <f t="shared" si="224"/>
        <v>Khác</v>
      </c>
      <c r="BB178" s="113" t="str">
        <f t="shared" si="225"/>
        <v>Khác</v>
      </c>
      <c r="BC178" s="113" t="str">
        <f t="shared" si="226"/>
        <v>Khác</v>
      </c>
      <c r="BD178" s="113" t="str">
        <f t="shared" si="227"/>
        <v>Khác</v>
      </c>
      <c r="BE178" s="113" t="str">
        <f t="shared" si="228"/>
        <v>Khác</v>
      </c>
      <c r="BF178" s="113" t="str">
        <f t="shared" si="229"/>
        <v>Khác</v>
      </c>
      <c r="BG178" s="113" t="str">
        <f t="shared" si="230"/>
        <v>Khác</v>
      </c>
      <c r="BH178" s="113" t="str">
        <f t="shared" si="231"/>
        <v>Khác</v>
      </c>
      <c r="BI178" s="113" t="str">
        <f t="shared" si="232"/>
        <v>Khác</v>
      </c>
      <c r="BJ178" s="113" t="str">
        <f t="shared" si="233"/>
        <v>Khác</v>
      </c>
      <c r="BK178" s="113" t="str">
        <f t="shared" si="234"/>
        <v>Khác</v>
      </c>
      <c r="BL178" s="113" t="str">
        <f t="shared" si="235"/>
        <v>Khác</v>
      </c>
      <c r="BM178" s="113" t="str">
        <f t="shared" si="236"/>
        <v>Khác</v>
      </c>
      <c r="BN178" s="113" t="str">
        <f t="shared" si="237"/>
        <v>Khác</v>
      </c>
      <c r="BO178" s="113" t="str">
        <f t="shared" si="238"/>
        <v>Khác</v>
      </c>
    </row>
    <row r="179" spans="1:67" x14ac:dyDescent="0.25">
      <c r="A179" s="100"/>
      <c r="B179" s="100"/>
      <c r="C179" s="100"/>
      <c r="D179" s="101"/>
      <c r="E179" s="110"/>
      <c r="F179" s="15" t="str">
        <f t="shared" si="210"/>
        <v>-</v>
      </c>
      <c r="G179" s="12" t="e">
        <f>VLOOKUP(VALUE(A179),Time!$A$3:$D$33,2,1)</f>
        <v>#N/A</v>
      </c>
      <c r="H179" s="12" t="str">
        <f t="shared" si="212"/>
        <v/>
      </c>
      <c r="K179" s="12"/>
      <c r="L179" s="113" t="str">
        <f t="shared" si="261"/>
        <v>Khác</v>
      </c>
      <c r="M179" s="113" t="str">
        <f t="shared" si="262"/>
        <v>Khác</v>
      </c>
      <c r="N179" s="113" t="str">
        <f t="shared" si="263"/>
        <v>Khác</v>
      </c>
      <c r="O179" s="113" t="str">
        <f t="shared" si="264"/>
        <v>Khác</v>
      </c>
      <c r="P179" s="113" t="str">
        <f t="shared" si="273"/>
        <v>Khác</v>
      </c>
      <c r="Q179" s="113" t="str">
        <f t="shared" si="274"/>
        <v>Khác</v>
      </c>
      <c r="R179" s="113" t="str">
        <f t="shared" si="213"/>
        <v>Khác</v>
      </c>
      <c r="S179" s="113" t="str">
        <f t="shared" si="214"/>
        <v>Khác</v>
      </c>
      <c r="T179" s="113" t="str">
        <f t="shared" si="215"/>
        <v>Khác</v>
      </c>
      <c r="U179" s="113" t="str">
        <f t="shared" si="216"/>
        <v>Khác</v>
      </c>
      <c r="V179" s="113" t="str">
        <f t="shared" si="265"/>
        <v>Khác</v>
      </c>
      <c r="W179" s="113" t="str">
        <f t="shared" ref="W179:AS179" si="289">IF(V179="Khác",IF(ISNUMBER(SEARCH(W$7,$D179)),W$6,"Khác"),V179)</f>
        <v>Khác</v>
      </c>
      <c r="X179" s="113" t="str">
        <f t="shared" si="241"/>
        <v>Khác</v>
      </c>
      <c r="Y179" s="113" t="str">
        <f t="shared" si="242"/>
        <v>Khác</v>
      </c>
      <c r="Z179" s="113" t="str">
        <f t="shared" si="289"/>
        <v>Khác</v>
      </c>
      <c r="AA179" s="113" t="str">
        <f t="shared" si="289"/>
        <v>Khác</v>
      </c>
      <c r="AB179" s="113" t="str">
        <f t="shared" si="289"/>
        <v>Khác</v>
      </c>
      <c r="AC179" s="113" t="str">
        <f t="shared" si="289"/>
        <v>Khác</v>
      </c>
      <c r="AD179" s="113" t="str">
        <f t="shared" si="289"/>
        <v>Khác</v>
      </c>
      <c r="AE179" s="113" t="str">
        <f t="shared" si="289"/>
        <v>Khác</v>
      </c>
      <c r="AF179" s="113" t="str">
        <f t="shared" si="289"/>
        <v>Khác</v>
      </c>
      <c r="AG179" s="113" t="str">
        <f t="shared" si="289"/>
        <v>Khác</v>
      </c>
      <c r="AH179" s="113" t="str">
        <f t="shared" si="289"/>
        <v>Khác</v>
      </c>
      <c r="AI179" s="113" t="str">
        <f t="shared" si="289"/>
        <v>Khác</v>
      </c>
      <c r="AJ179" s="113" t="str">
        <f t="shared" si="289"/>
        <v>Khác</v>
      </c>
      <c r="AK179" s="113" t="str">
        <f t="shared" si="289"/>
        <v>Khác</v>
      </c>
      <c r="AL179" s="113" t="str">
        <f t="shared" si="289"/>
        <v>Khác</v>
      </c>
      <c r="AM179" s="113" t="str">
        <f t="shared" si="289"/>
        <v>Khác</v>
      </c>
      <c r="AN179" s="113" t="str">
        <f t="shared" si="289"/>
        <v>Khác</v>
      </c>
      <c r="AO179" s="113" t="str">
        <f t="shared" si="289"/>
        <v>Khác</v>
      </c>
      <c r="AP179" s="113" t="str">
        <f t="shared" si="289"/>
        <v>Khác</v>
      </c>
      <c r="AQ179" s="113" t="str">
        <f t="shared" si="289"/>
        <v>Khác</v>
      </c>
      <c r="AR179" s="113" t="str">
        <f t="shared" si="289"/>
        <v>Khác</v>
      </c>
      <c r="AS179" s="113" t="str">
        <f t="shared" si="289"/>
        <v>Khác</v>
      </c>
      <c r="AT179" s="113" t="str">
        <f t="shared" si="218"/>
        <v>Khác</v>
      </c>
      <c r="AU179" s="113" t="str">
        <f t="shared" si="219"/>
        <v>Khác</v>
      </c>
      <c r="AV179" s="113" t="str">
        <f t="shared" si="220"/>
        <v>Khác</v>
      </c>
      <c r="AW179" s="113" t="str">
        <f t="shared" si="221"/>
        <v>Khác</v>
      </c>
      <c r="AX179" s="113" t="str">
        <f t="shared" si="222"/>
        <v>Khác</v>
      </c>
      <c r="AY179" s="113" t="str">
        <f t="shared" si="222"/>
        <v>Khác</v>
      </c>
      <c r="AZ179" s="113" t="str">
        <f t="shared" si="223"/>
        <v>Khác</v>
      </c>
      <c r="BA179" s="113" t="str">
        <f t="shared" si="224"/>
        <v>Khác</v>
      </c>
      <c r="BB179" s="113" t="str">
        <f t="shared" si="225"/>
        <v>Khác</v>
      </c>
      <c r="BC179" s="113" t="str">
        <f t="shared" si="226"/>
        <v>Khác</v>
      </c>
      <c r="BD179" s="113" t="str">
        <f t="shared" si="227"/>
        <v>Khác</v>
      </c>
      <c r="BE179" s="113" t="str">
        <f t="shared" si="228"/>
        <v>Khác</v>
      </c>
      <c r="BF179" s="113" t="str">
        <f t="shared" si="229"/>
        <v>Khác</v>
      </c>
      <c r="BG179" s="113" t="str">
        <f t="shared" si="230"/>
        <v>Khác</v>
      </c>
      <c r="BH179" s="113" t="str">
        <f t="shared" si="231"/>
        <v>Khác</v>
      </c>
      <c r="BI179" s="113" t="str">
        <f t="shared" si="232"/>
        <v>Khác</v>
      </c>
      <c r="BJ179" s="113" t="str">
        <f t="shared" si="233"/>
        <v>Khác</v>
      </c>
      <c r="BK179" s="113" t="str">
        <f t="shared" si="234"/>
        <v>Khác</v>
      </c>
      <c r="BL179" s="113" t="str">
        <f t="shared" si="235"/>
        <v>Khác</v>
      </c>
      <c r="BM179" s="113" t="str">
        <f t="shared" si="236"/>
        <v>Khác</v>
      </c>
      <c r="BN179" s="113" t="str">
        <f t="shared" si="237"/>
        <v>Khác</v>
      </c>
      <c r="BO179" s="113" t="str">
        <f t="shared" si="238"/>
        <v>Khác</v>
      </c>
    </row>
    <row r="180" spans="1:67" x14ac:dyDescent="0.25">
      <c r="A180" s="100"/>
      <c r="B180" s="100"/>
      <c r="C180" s="100"/>
      <c r="D180" s="101"/>
      <c r="E180" s="110"/>
      <c r="F180" s="15" t="str">
        <f t="shared" si="210"/>
        <v>-</v>
      </c>
      <c r="G180" s="12" t="e">
        <f>VLOOKUP(VALUE(A180),Time!$A$3:$D$33,2,1)</f>
        <v>#N/A</v>
      </c>
      <c r="H180" s="12" t="str">
        <f t="shared" si="212"/>
        <v/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3"/>
        <v>Khác</v>
      </c>
      <c r="S180" s="113" t="str">
        <f t="shared" si="214"/>
        <v>Khác</v>
      </c>
      <c r="T180" s="113" t="str">
        <f t="shared" si="215"/>
        <v>Khác</v>
      </c>
      <c r="U180" s="113" t="str">
        <f t="shared" si="216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1"/>
        <v>Khác</v>
      </c>
      <c r="Y180" s="113" t="str">
        <f t="shared" si="242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8"/>
        <v>Khác</v>
      </c>
      <c r="AU180" s="113" t="str">
        <f t="shared" si="219"/>
        <v>Khác</v>
      </c>
      <c r="AV180" s="113" t="str">
        <f t="shared" si="220"/>
        <v>Khác</v>
      </c>
      <c r="AW180" s="113" t="str">
        <f t="shared" si="221"/>
        <v>Khác</v>
      </c>
      <c r="AX180" s="113" t="str">
        <f t="shared" si="222"/>
        <v>Khác</v>
      </c>
      <c r="AY180" s="113" t="str">
        <f t="shared" si="222"/>
        <v>Khác</v>
      </c>
      <c r="AZ180" s="113" t="str">
        <f t="shared" si="223"/>
        <v>Khác</v>
      </c>
      <c r="BA180" s="113" t="str">
        <f t="shared" si="224"/>
        <v>Khác</v>
      </c>
      <c r="BB180" s="113" t="str">
        <f t="shared" si="225"/>
        <v>Khác</v>
      </c>
      <c r="BC180" s="113" t="str">
        <f t="shared" si="226"/>
        <v>Khác</v>
      </c>
      <c r="BD180" s="113" t="str">
        <f t="shared" si="227"/>
        <v>Khác</v>
      </c>
      <c r="BE180" s="113" t="str">
        <f t="shared" si="228"/>
        <v>Khác</v>
      </c>
      <c r="BF180" s="113" t="str">
        <f t="shared" si="229"/>
        <v>Khác</v>
      </c>
      <c r="BG180" s="113" t="str">
        <f t="shared" si="230"/>
        <v>Khác</v>
      </c>
      <c r="BH180" s="113" t="str">
        <f t="shared" si="231"/>
        <v>Khác</v>
      </c>
      <c r="BI180" s="113" t="str">
        <f t="shared" si="232"/>
        <v>Khác</v>
      </c>
      <c r="BJ180" s="113" t="str">
        <f t="shared" si="233"/>
        <v>Khác</v>
      </c>
      <c r="BK180" s="113" t="str">
        <f t="shared" si="234"/>
        <v>Khác</v>
      </c>
      <c r="BL180" s="113" t="str">
        <f t="shared" si="235"/>
        <v>Khác</v>
      </c>
      <c r="BM180" s="113" t="str">
        <f t="shared" si="236"/>
        <v>Khác</v>
      </c>
      <c r="BN180" s="113" t="str">
        <f t="shared" si="237"/>
        <v>Khác</v>
      </c>
      <c r="BO180" s="113" t="str">
        <f t="shared" si="238"/>
        <v>Khác</v>
      </c>
    </row>
    <row r="181" spans="1:67" x14ac:dyDescent="0.25">
      <c r="A181" s="100"/>
      <c r="B181" s="100"/>
      <c r="C181" s="100"/>
      <c r="D181" s="101"/>
      <c r="E181" s="110"/>
      <c r="F181" s="15" t="str">
        <f t="shared" si="210"/>
        <v>-</v>
      </c>
      <c r="G181" s="12" t="e">
        <f>VLOOKUP(VALUE(A181),Time!$A$3:$D$33,2,1)</f>
        <v>#N/A</v>
      </c>
      <c r="H181" s="12" t="str">
        <f t="shared" si="212"/>
        <v/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3"/>
        <v>Khác</v>
      </c>
      <c r="S181" s="113" t="str">
        <f t="shared" si="214"/>
        <v>Khác</v>
      </c>
      <c r="T181" s="113" t="str">
        <f t="shared" si="215"/>
        <v>Khác</v>
      </c>
      <c r="U181" s="113" t="str">
        <f t="shared" si="216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Khác</v>
      </c>
      <c r="X181" s="113" t="str">
        <f t="shared" si="241"/>
        <v>Khác</v>
      </c>
      <c r="Y181" s="113" t="str">
        <f t="shared" si="242"/>
        <v>Khác</v>
      </c>
      <c r="Z181" s="113" t="str">
        <f t="shared" si="291"/>
        <v>Khác</v>
      </c>
      <c r="AA181" s="113" t="str">
        <f t="shared" si="291"/>
        <v>Khác</v>
      </c>
      <c r="AB181" s="113" t="str">
        <f t="shared" si="291"/>
        <v>Khác</v>
      </c>
      <c r="AC181" s="113" t="str">
        <f t="shared" si="291"/>
        <v>Khác</v>
      </c>
      <c r="AD181" s="113" t="str">
        <f t="shared" si="291"/>
        <v>Khác</v>
      </c>
      <c r="AE181" s="113" t="str">
        <f t="shared" si="291"/>
        <v>Khác</v>
      </c>
      <c r="AF181" s="113" t="str">
        <f t="shared" si="291"/>
        <v>Khác</v>
      </c>
      <c r="AG181" s="113" t="str">
        <f t="shared" si="291"/>
        <v>Khác</v>
      </c>
      <c r="AH181" s="113" t="str">
        <f t="shared" si="291"/>
        <v>Khác</v>
      </c>
      <c r="AI181" s="113" t="str">
        <f t="shared" si="291"/>
        <v>Khác</v>
      </c>
      <c r="AJ181" s="113" t="str">
        <f t="shared" si="291"/>
        <v>Khác</v>
      </c>
      <c r="AK181" s="113" t="str">
        <f t="shared" si="291"/>
        <v>Khác</v>
      </c>
      <c r="AL181" s="113" t="str">
        <f t="shared" si="291"/>
        <v>Khác</v>
      </c>
      <c r="AM181" s="113" t="str">
        <f t="shared" si="291"/>
        <v>Khác</v>
      </c>
      <c r="AN181" s="113" t="str">
        <f t="shared" si="291"/>
        <v>Khác</v>
      </c>
      <c r="AO181" s="113" t="str">
        <f t="shared" si="291"/>
        <v>Khác</v>
      </c>
      <c r="AP181" s="113" t="str">
        <f t="shared" si="291"/>
        <v>Khác</v>
      </c>
      <c r="AQ181" s="113" t="str">
        <f t="shared" si="291"/>
        <v>Khác</v>
      </c>
      <c r="AR181" s="113" t="str">
        <f t="shared" si="291"/>
        <v>Khác</v>
      </c>
      <c r="AS181" s="113" t="str">
        <f t="shared" si="291"/>
        <v>Khác</v>
      </c>
      <c r="AT181" s="113" t="str">
        <f t="shared" si="218"/>
        <v>Khác</v>
      </c>
      <c r="AU181" s="113" t="str">
        <f t="shared" si="219"/>
        <v>Khác</v>
      </c>
      <c r="AV181" s="113" t="str">
        <f t="shared" si="220"/>
        <v>Khác</v>
      </c>
      <c r="AW181" s="113" t="str">
        <f t="shared" si="221"/>
        <v>Khác</v>
      </c>
      <c r="AX181" s="113" t="str">
        <f t="shared" si="222"/>
        <v>Khác</v>
      </c>
      <c r="AY181" s="113" t="str">
        <f t="shared" si="222"/>
        <v>Khác</v>
      </c>
      <c r="AZ181" s="113" t="str">
        <f t="shared" si="223"/>
        <v>Khác</v>
      </c>
      <c r="BA181" s="113" t="str">
        <f t="shared" si="224"/>
        <v>Khác</v>
      </c>
      <c r="BB181" s="113" t="str">
        <f t="shared" si="225"/>
        <v>Khác</v>
      </c>
      <c r="BC181" s="113" t="str">
        <f t="shared" si="226"/>
        <v>Khác</v>
      </c>
      <c r="BD181" s="113" t="str">
        <f t="shared" si="227"/>
        <v>Khác</v>
      </c>
      <c r="BE181" s="113" t="str">
        <f t="shared" si="228"/>
        <v>Khác</v>
      </c>
      <c r="BF181" s="113" t="str">
        <f t="shared" si="229"/>
        <v>Khác</v>
      </c>
      <c r="BG181" s="113" t="str">
        <f t="shared" si="230"/>
        <v>Khác</v>
      </c>
      <c r="BH181" s="113" t="str">
        <f t="shared" si="231"/>
        <v>Khác</v>
      </c>
      <c r="BI181" s="113" t="str">
        <f t="shared" si="232"/>
        <v>Khác</v>
      </c>
      <c r="BJ181" s="113" t="str">
        <f t="shared" si="233"/>
        <v>Khác</v>
      </c>
      <c r="BK181" s="113" t="str">
        <f t="shared" si="234"/>
        <v>Khác</v>
      </c>
      <c r="BL181" s="113" t="str">
        <f t="shared" si="235"/>
        <v>Khác</v>
      </c>
      <c r="BM181" s="113" t="str">
        <f t="shared" si="236"/>
        <v>Khác</v>
      </c>
      <c r="BN181" s="113" t="str">
        <f t="shared" si="237"/>
        <v>Khác</v>
      </c>
      <c r="BO181" s="113" t="str">
        <f t="shared" si="238"/>
        <v>Khác</v>
      </c>
    </row>
    <row r="182" spans="1:67" x14ac:dyDescent="0.25">
      <c r="A182" s="100"/>
      <c r="B182" s="100"/>
      <c r="C182" s="100"/>
      <c r="D182" s="101"/>
      <c r="E182" s="110"/>
      <c r="F182" s="15" t="str">
        <f t="shared" si="210"/>
        <v>-</v>
      </c>
      <c r="G182" s="12" t="e">
        <f>VLOOKUP(VALUE(A182),Time!$A$3:$D$33,2,1)</f>
        <v>#N/A</v>
      </c>
      <c r="H182" s="12" t="str">
        <f t="shared" si="212"/>
        <v/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3"/>
        <v>Khác</v>
      </c>
      <c r="S182" s="113" t="str">
        <f t="shared" si="214"/>
        <v>Khác</v>
      </c>
      <c r="T182" s="113" t="str">
        <f t="shared" si="215"/>
        <v>Khác</v>
      </c>
      <c r="U182" s="113" t="str">
        <f t="shared" si="216"/>
        <v>Khác</v>
      </c>
      <c r="V182" s="113" t="str">
        <f t="shared" si="265"/>
        <v>Khác</v>
      </c>
      <c r="W182" s="113" t="str">
        <f t="shared" ref="W182:AS182" si="292">IF(V182="Khác",IF(ISNUMBER(SEARCH(W$7,$D182)),W$6,"Khác"),V182)</f>
        <v>Khác</v>
      </c>
      <c r="X182" s="113" t="str">
        <f t="shared" si="241"/>
        <v>Khác</v>
      </c>
      <c r="Y182" s="113" t="str">
        <f t="shared" si="242"/>
        <v>Khác</v>
      </c>
      <c r="Z182" s="113" t="str">
        <f t="shared" si="292"/>
        <v>Khác</v>
      </c>
      <c r="AA182" s="113" t="str">
        <f t="shared" si="292"/>
        <v>Khác</v>
      </c>
      <c r="AB182" s="113" t="str">
        <f t="shared" si="292"/>
        <v>Khác</v>
      </c>
      <c r="AC182" s="113" t="str">
        <f t="shared" si="292"/>
        <v>Khác</v>
      </c>
      <c r="AD182" s="113" t="str">
        <f t="shared" si="292"/>
        <v>Khác</v>
      </c>
      <c r="AE182" s="113" t="str">
        <f t="shared" si="292"/>
        <v>Khác</v>
      </c>
      <c r="AF182" s="113" t="str">
        <f t="shared" si="292"/>
        <v>Khác</v>
      </c>
      <c r="AG182" s="113" t="str">
        <f t="shared" si="292"/>
        <v>Khác</v>
      </c>
      <c r="AH182" s="113" t="str">
        <f t="shared" si="292"/>
        <v>Khác</v>
      </c>
      <c r="AI182" s="113" t="str">
        <f t="shared" si="292"/>
        <v>Khác</v>
      </c>
      <c r="AJ182" s="113" t="str">
        <f t="shared" si="292"/>
        <v>Khác</v>
      </c>
      <c r="AK182" s="113" t="str">
        <f t="shared" si="292"/>
        <v>Khác</v>
      </c>
      <c r="AL182" s="113" t="str">
        <f t="shared" si="292"/>
        <v>Khác</v>
      </c>
      <c r="AM182" s="113" t="str">
        <f t="shared" si="292"/>
        <v>Khác</v>
      </c>
      <c r="AN182" s="113" t="str">
        <f t="shared" si="292"/>
        <v>Khác</v>
      </c>
      <c r="AO182" s="113" t="str">
        <f t="shared" si="292"/>
        <v>Khác</v>
      </c>
      <c r="AP182" s="113" t="str">
        <f t="shared" si="292"/>
        <v>Khác</v>
      </c>
      <c r="AQ182" s="113" t="str">
        <f t="shared" si="292"/>
        <v>Khác</v>
      </c>
      <c r="AR182" s="113" t="str">
        <f t="shared" si="292"/>
        <v>Khác</v>
      </c>
      <c r="AS182" s="113" t="str">
        <f t="shared" si="292"/>
        <v>Khác</v>
      </c>
      <c r="AT182" s="113" t="str">
        <f t="shared" si="218"/>
        <v>Khác</v>
      </c>
      <c r="AU182" s="113" t="str">
        <f t="shared" si="219"/>
        <v>Khác</v>
      </c>
      <c r="AV182" s="113" t="str">
        <f t="shared" si="220"/>
        <v>Khác</v>
      </c>
      <c r="AW182" s="113" t="str">
        <f t="shared" si="221"/>
        <v>Khác</v>
      </c>
      <c r="AX182" s="113" t="str">
        <f t="shared" si="222"/>
        <v>Khác</v>
      </c>
      <c r="AY182" s="113" t="str">
        <f t="shared" si="222"/>
        <v>Khác</v>
      </c>
      <c r="AZ182" s="113" t="str">
        <f t="shared" si="223"/>
        <v>Khác</v>
      </c>
      <c r="BA182" s="113" t="str">
        <f t="shared" si="224"/>
        <v>Khác</v>
      </c>
      <c r="BB182" s="113" t="str">
        <f t="shared" si="225"/>
        <v>Khác</v>
      </c>
      <c r="BC182" s="113" t="str">
        <f t="shared" si="226"/>
        <v>Khác</v>
      </c>
      <c r="BD182" s="113" t="str">
        <f t="shared" si="227"/>
        <v>Khác</v>
      </c>
      <c r="BE182" s="113" t="str">
        <f t="shared" si="228"/>
        <v>Khác</v>
      </c>
      <c r="BF182" s="113" t="str">
        <f t="shared" si="229"/>
        <v>Khác</v>
      </c>
      <c r="BG182" s="113" t="str">
        <f t="shared" si="230"/>
        <v>Khác</v>
      </c>
      <c r="BH182" s="113" t="str">
        <f t="shared" si="231"/>
        <v>Khác</v>
      </c>
      <c r="BI182" s="113" t="str">
        <f t="shared" si="232"/>
        <v>Khác</v>
      </c>
      <c r="BJ182" s="113" t="str">
        <f t="shared" si="233"/>
        <v>Khác</v>
      </c>
      <c r="BK182" s="113" t="str">
        <f t="shared" si="234"/>
        <v>Khác</v>
      </c>
      <c r="BL182" s="113" t="str">
        <f t="shared" si="235"/>
        <v>Khác</v>
      </c>
      <c r="BM182" s="113" t="str">
        <f t="shared" si="236"/>
        <v>Khác</v>
      </c>
      <c r="BN182" s="113" t="str">
        <f t="shared" si="237"/>
        <v>Khác</v>
      </c>
      <c r="BO182" s="113" t="str">
        <f t="shared" si="238"/>
        <v>Khác</v>
      </c>
    </row>
    <row r="183" spans="1:67" x14ac:dyDescent="0.25">
      <c r="A183" s="100"/>
      <c r="B183" s="100"/>
      <c r="C183" s="100"/>
      <c r="D183" s="101"/>
      <c r="E183" s="110"/>
      <c r="F183" s="15" t="str">
        <f t="shared" si="210"/>
        <v>-</v>
      </c>
      <c r="G183" s="12" t="e">
        <f>VLOOKUP(VALUE(A183),Time!$A$3:$D$33,2,1)</f>
        <v>#N/A</v>
      </c>
      <c r="H183" s="12" t="str">
        <f t="shared" si="212"/>
        <v/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3"/>
        <v>Khác</v>
      </c>
      <c r="S183" s="113" t="str">
        <f t="shared" si="214"/>
        <v>Khác</v>
      </c>
      <c r="T183" s="113" t="str">
        <f t="shared" si="215"/>
        <v>Khác</v>
      </c>
      <c r="U183" s="113" t="str">
        <f t="shared" si="216"/>
        <v>Khác</v>
      </c>
      <c r="V183" s="113" t="str">
        <f t="shared" si="265"/>
        <v>Khác</v>
      </c>
      <c r="W183" s="113" t="str">
        <f t="shared" ref="W183:AS183" si="293">IF(V183="Khác",IF(ISNUMBER(SEARCH(W$7,$D183)),W$6,"Khác"),V183)</f>
        <v>Khác</v>
      </c>
      <c r="X183" s="113" t="str">
        <f t="shared" si="241"/>
        <v>Khác</v>
      </c>
      <c r="Y183" s="113" t="str">
        <f t="shared" si="242"/>
        <v>Khác</v>
      </c>
      <c r="Z183" s="113" t="str">
        <f t="shared" si="293"/>
        <v>Khác</v>
      </c>
      <c r="AA183" s="113" t="str">
        <f t="shared" si="293"/>
        <v>Khác</v>
      </c>
      <c r="AB183" s="113" t="str">
        <f t="shared" si="293"/>
        <v>Khác</v>
      </c>
      <c r="AC183" s="113" t="str">
        <f t="shared" si="293"/>
        <v>Khác</v>
      </c>
      <c r="AD183" s="113" t="str">
        <f t="shared" si="293"/>
        <v>Khác</v>
      </c>
      <c r="AE183" s="113" t="str">
        <f t="shared" si="293"/>
        <v>Khác</v>
      </c>
      <c r="AF183" s="113" t="str">
        <f t="shared" si="293"/>
        <v>Khác</v>
      </c>
      <c r="AG183" s="113" t="str">
        <f t="shared" si="293"/>
        <v>Khác</v>
      </c>
      <c r="AH183" s="113" t="str">
        <f t="shared" si="293"/>
        <v>Khác</v>
      </c>
      <c r="AI183" s="113" t="str">
        <f t="shared" si="293"/>
        <v>Khác</v>
      </c>
      <c r="AJ183" s="113" t="str">
        <f t="shared" si="293"/>
        <v>Khác</v>
      </c>
      <c r="AK183" s="113" t="str">
        <f t="shared" si="293"/>
        <v>Khác</v>
      </c>
      <c r="AL183" s="113" t="str">
        <f t="shared" si="293"/>
        <v>Khác</v>
      </c>
      <c r="AM183" s="113" t="str">
        <f t="shared" si="293"/>
        <v>Khác</v>
      </c>
      <c r="AN183" s="113" t="str">
        <f t="shared" si="293"/>
        <v>Khác</v>
      </c>
      <c r="AO183" s="113" t="str">
        <f t="shared" si="293"/>
        <v>Khác</v>
      </c>
      <c r="AP183" s="113" t="str">
        <f t="shared" si="293"/>
        <v>Khác</v>
      </c>
      <c r="AQ183" s="113" t="str">
        <f t="shared" si="293"/>
        <v>Khác</v>
      </c>
      <c r="AR183" s="113" t="str">
        <f t="shared" si="293"/>
        <v>Khác</v>
      </c>
      <c r="AS183" s="113" t="str">
        <f t="shared" si="293"/>
        <v>Khác</v>
      </c>
      <c r="AT183" s="113" t="str">
        <f t="shared" si="218"/>
        <v>Khác</v>
      </c>
      <c r="AU183" s="113" t="str">
        <f t="shared" si="219"/>
        <v>Khác</v>
      </c>
      <c r="AV183" s="113" t="str">
        <f t="shared" si="220"/>
        <v>Khác</v>
      </c>
      <c r="AW183" s="113" t="str">
        <f t="shared" si="221"/>
        <v>Khác</v>
      </c>
      <c r="AX183" s="113" t="str">
        <f t="shared" si="222"/>
        <v>Khác</v>
      </c>
      <c r="AY183" s="113" t="str">
        <f t="shared" si="222"/>
        <v>Khác</v>
      </c>
      <c r="AZ183" s="113" t="str">
        <f t="shared" si="223"/>
        <v>Khác</v>
      </c>
      <c r="BA183" s="113" t="str">
        <f t="shared" si="224"/>
        <v>Khác</v>
      </c>
      <c r="BB183" s="113" t="str">
        <f t="shared" si="225"/>
        <v>Khác</v>
      </c>
      <c r="BC183" s="113" t="str">
        <f t="shared" si="226"/>
        <v>Khác</v>
      </c>
      <c r="BD183" s="113" t="str">
        <f t="shared" si="227"/>
        <v>Khác</v>
      </c>
      <c r="BE183" s="113" t="str">
        <f t="shared" si="228"/>
        <v>Khác</v>
      </c>
      <c r="BF183" s="113" t="str">
        <f t="shared" si="229"/>
        <v>Khác</v>
      </c>
      <c r="BG183" s="113" t="str">
        <f t="shared" si="230"/>
        <v>Khác</v>
      </c>
      <c r="BH183" s="113" t="str">
        <f t="shared" si="231"/>
        <v>Khác</v>
      </c>
      <c r="BI183" s="113" t="str">
        <f t="shared" si="232"/>
        <v>Khác</v>
      </c>
      <c r="BJ183" s="113" t="str">
        <f t="shared" si="233"/>
        <v>Khác</v>
      </c>
      <c r="BK183" s="113" t="str">
        <f t="shared" si="234"/>
        <v>Khác</v>
      </c>
      <c r="BL183" s="113" t="str">
        <f t="shared" si="235"/>
        <v>Khác</v>
      </c>
      <c r="BM183" s="113" t="str">
        <f t="shared" si="236"/>
        <v>Khác</v>
      </c>
      <c r="BN183" s="113" t="str">
        <f t="shared" si="237"/>
        <v>Khác</v>
      </c>
      <c r="BO183" s="113" t="str">
        <f t="shared" si="238"/>
        <v>Khác</v>
      </c>
    </row>
    <row r="184" spans="1:67" x14ac:dyDescent="0.25">
      <c r="A184" s="100"/>
      <c r="B184" s="100"/>
      <c r="C184" s="100"/>
      <c r="D184" s="101"/>
      <c r="E184" s="110"/>
      <c r="F184" s="15" t="str">
        <f t="shared" si="210"/>
        <v>-</v>
      </c>
      <c r="G184" s="12" t="e">
        <f>VLOOKUP(VALUE(A184),Time!$A$3:$D$33,2,1)</f>
        <v>#N/A</v>
      </c>
      <c r="H184" s="12" t="str">
        <f t="shared" si="212"/>
        <v/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3"/>
        <v>Khác</v>
      </c>
      <c r="S184" s="113" t="str">
        <f t="shared" si="214"/>
        <v>Khác</v>
      </c>
      <c r="T184" s="113" t="str">
        <f t="shared" si="215"/>
        <v>Khác</v>
      </c>
      <c r="U184" s="113" t="str">
        <f t="shared" si="216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1"/>
        <v>Khác</v>
      </c>
      <c r="Y184" s="113" t="str">
        <f t="shared" si="242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Khác</v>
      </c>
      <c r="AF184" s="113" t="str">
        <f t="shared" si="294"/>
        <v>Khác</v>
      </c>
      <c r="AG184" s="113" t="str">
        <f t="shared" si="294"/>
        <v>Khác</v>
      </c>
      <c r="AH184" s="113" t="str">
        <f t="shared" si="294"/>
        <v>Khác</v>
      </c>
      <c r="AI184" s="113" t="str">
        <f t="shared" si="294"/>
        <v>Khác</v>
      </c>
      <c r="AJ184" s="113" t="str">
        <f t="shared" si="294"/>
        <v>Khác</v>
      </c>
      <c r="AK184" s="113" t="str">
        <f t="shared" si="294"/>
        <v>Khác</v>
      </c>
      <c r="AL184" s="113" t="str">
        <f t="shared" si="294"/>
        <v>Khác</v>
      </c>
      <c r="AM184" s="113" t="str">
        <f t="shared" si="294"/>
        <v>Khác</v>
      </c>
      <c r="AN184" s="113" t="str">
        <f t="shared" si="294"/>
        <v>Khác</v>
      </c>
      <c r="AO184" s="113" t="str">
        <f t="shared" si="294"/>
        <v>Khác</v>
      </c>
      <c r="AP184" s="113" t="str">
        <f t="shared" si="294"/>
        <v>Khác</v>
      </c>
      <c r="AQ184" s="113" t="str">
        <f t="shared" si="294"/>
        <v>Khác</v>
      </c>
      <c r="AR184" s="113" t="str">
        <f t="shared" si="294"/>
        <v>Khác</v>
      </c>
      <c r="AS184" s="113" t="str">
        <f t="shared" si="294"/>
        <v>Khác</v>
      </c>
      <c r="AT184" s="113" t="str">
        <f t="shared" si="218"/>
        <v>Khác</v>
      </c>
      <c r="AU184" s="113" t="str">
        <f t="shared" si="219"/>
        <v>Khác</v>
      </c>
      <c r="AV184" s="113" t="str">
        <f t="shared" si="220"/>
        <v>Khác</v>
      </c>
      <c r="AW184" s="113" t="str">
        <f t="shared" si="221"/>
        <v>Khác</v>
      </c>
      <c r="AX184" s="113" t="str">
        <f t="shared" si="222"/>
        <v>Khác</v>
      </c>
      <c r="AY184" s="113" t="str">
        <f t="shared" si="222"/>
        <v>Khác</v>
      </c>
      <c r="AZ184" s="113" t="str">
        <f t="shared" si="223"/>
        <v>Khác</v>
      </c>
      <c r="BA184" s="113" t="str">
        <f t="shared" si="224"/>
        <v>Khác</v>
      </c>
      <c r="BB184" s="113" t="str">
        <f t="shared" si="225"/>
        <v>Khác</v>
      </c>
      <c r="BC184" s="113" t="str">
        <f t="shared" si="226"/>
        <v>Khác</v>
      </c>
      <c r="BD184" s="113" t="str">
        <f t="shared" si="227"/>
        <v>Khác</v>
      </c>
      <c r="BE184" s="113" t="str">
        <f t="shared" si="228"/>
        <v>Khác</v>
      </c>
      <c r="BF184" s="113" t="str">
        <f t="shared" si="229"/>
        <v>Khác</v>
      </c>
      <c r="BG184" s="113" t="str">
        <f t="shared" si="230"/>
        <v>Khác</v>
      </c>
      <c r="BH184" s="113" t="str">
        <f t="shared" si="231"/>
        <v>Khác</v>
      </c>
      <c r="BI184" s="113" t="str">
        <f t="shared" si="232"/>
        <v>Khác</v>
      </c>
      <c r="BJ184" s="113" t="str">
        <f t="shared" si="233"/>
        <v>Khác</v>
      </c>
      <c r="BK184" s="113" t="str">
        <f t="shared" si="234"/>
        <v>Khác</v>
      </c>
      <c r="BL184" s="113" t="str">
        <f t="shared" si="235"/>
        <v>Khác</v>
      </c>
      <c r="BM184" s="113" t="str">
        <f t="shared" si="236"/>
        <v>Khác</v>
      </c>
      <c r="BN184" s="113" t="str">
        <f t="shared" si="237"/>
        <v>Khác</v>
      </c>
      <c r="BO184" s="113" t="str">
        <f t="shared" si="238"/>
        <v>Khác</v>
      </c>
    </row>
    <row r="185" spans="1:67" x14ac:dyDescent="0.25">
      <c r="A185" s="100"/>
      <c r="B185" s="100"/>
      <c r="C185" s="100"/>
      <c r="D185" s="101"/>
      <c r="E185" s="110"/>
      <c r="F185" s="15" t="str">
        <f t="shared" si="210"/>
        <v>-</v>
      </c>
      <c r="G185" s="12" t="e">
        <f>VLOOKUP(VALUE(A185),Time!$A$3:$D$33,2,1)</f>
        <v>#N/A</v>
      </c>
      <c r="H185" s="12" t="str">
        <f t="shared" si="212"/>
        <v/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3"/>
        <v>Khác</v>
      </c>
      <c r="S185" s="113" t="str">
        <f t="shared" si="214"/>
        <v>Khác</v>
      </c>
      <c r="T185" s="113" t="str">
        <f t="shared" si="215"/>
        <v>Khác</v>
      </c>
      <c r="U185" s="113" t="str">
        <f t="shared" si="216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1"/>
        <v>Khác</v>
      </c>
      <c r="Y185" s="113" t="str">
        <f t="shared" si="242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8"/>
        <v>Khác</v>
      </c>
      <c r="AU185" s="113" t="str">
        <f t="shared" si="219"/>
        <v>Khác</v>
      </c>
      <c r="AV185" s="113" t="str">
        <f t="shared" si="220"/>
        <v>Khác</v>
      </c>
      <c r="AW185" s="113" t="str">
        <f t="shared" si="221"/>
        <v>Khác</v>
      </c>
      <c r="AX185" s="113" t="str">
        <f t="shared" si="222"/>
        <v>Khác</v>
      </c>
      <c r="AY185" s="113" t="str">
        <f t="shared" si="222"/>
        <v>Khác</v>
      </c>
      <c r="AZ185" s="113" t="str">
        <f t="shared" si="223"/>
        <v>Khác</v>
      </c>
      <c r="BA185" s="113" t="str">
        <f t="shared" si="224"/>
        <v>Khác</v>
      </c>
      <c r="BB185" s="113" t="str">
        <f t="shared" si="225"/>
        <v>Khác</v>
      </c>
      <c r="BC185" s="113" t="str">
        <f t="shared" si="226"/>
        <v>Khác</v>
      </c>
      <c r="BD185" s="113" t="str">
        <f t="shared" si="227"/>
        <v>Khác</v>
      </c>
      <c r="BE185" s="113" t="str">
        <f t="shared" si="228"/>
        <v>Khác</v>
      </c>
      <c r="BF185" s="113" t="str">
        <f t="shared" si="229"/>
        <v>Khác</v>
      </c>
      <c r="BG185" s="113" t="str">
        <f t="shared" si="230"/>
        <v>Khác</v>
      </c>
      <c r="BH185" s="113" t="str">
        <f t="shared" si="231"/>
        <v>Khác</v>
      </c>
      <c r="BI185" s="113" t="str">
        <f t="shared" si="232"/>
        <v>Khác</v>
      </c>
      <c r="BJ185" s="113" t="str">
        <f t="shared" si="233"/>
        <v>Khác</v>
      </c>
      <c r="BK185" s="113" t="str">
        <f t="shared" si="234"/>
        <v>Khác</v>
      </c>
      <c r="BL185" s="113" t="str">
        <f t="shared" si="235"/>
        <v>Khác</v>
      </c>
      <c r="BM185" s="113" t="str">
        <f t="shared" si="236"/>
        <v>Khác</v>
      </c>
      <c r="BN185" s="113" t="str">
        <f t="shared" si="237"/>
        <v>Khác</v>
      </c>
      <c r="BO185" s="113" t="str">
        <f t="shared" si="238"/>
        <v>Khác</v>
      </c>
    </row>
    <row r="186" spans="1:67" x14ac:dyDescent="0.25">
      <c r="A186" s="100"/>
      <c r="B186" s="100"/>
      <c r="C186" s="100"/>
      <c r="D186" s="101"/>
      <c r="E186" s="110"/>
      <c r="F186" s="15" t="str">
        <f t="shared" si="210"/>
        <v>-</v>
      </c>
      <c r="G186" s="12" t="e">
        <f>VLOOKUP(VALUE(A186),Time!$A$3:$D$33,2,1)</f>
        <v>#N/A</v>
      </c>
      <c r="H186" s="12" t="str">
        <f t="shared" si="212"/>
        <v/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3"/>
        <v>Khác</v>
      </c>
      <c r="S186" s="113" t="str">
        <f t="shared" si="214"/>
        <v>Khác</v>
      </c>
      <c r="T186" s="113" t="str">
        <f t="shared" si="215"/>
        <v>Khác</v>
      </c>
      <c r="U186" s="113" t="str">
        <f t="shared" si="216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1"/>
        <v>Khác</v>
      </c>
      <c r="Y186" s="113" t="str">
        <f t="shared" si="242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8"/>
        <v>Khác</v>
      </c>
      <c r="AU186" s="113" t="str">
        <f t="shared" si="219"/>
        <v>Khác</v>
      </c>
      <c r="AV186" s="113" t="str">
        <f t="shared" si="220"/>
        <v>Khác</v>
      </c>
      <c r="AW186" s="113" t="str">
        <f t="shared" si="221"/>
        <v>Khác</v>
      </c>
      <c r="AX186" s="113" t="str">
        <f t="shared" si="222"/>
        <v>Khác</v>
      </c>
      <c r="AY186" s="113" t="str">
        <f t="shared" si="222"/>
        <v>Khác</v>
      </c>
      <c r="AZ186" s="113" t="str">
        <f t="shared" si="223"/>
        <v>Khác</v>
      </c>
      <c r="BA186" s="113" t="str">
        <f t="shared" si="224"/>
        <v>Khác</v>
      </c>
      <c r="BB186" s="113" t="str">
        <f t="shared" si="225"/>
        <v>Khác</v>
      </c>
      <c r="BC186" s="113" t="str">
        <f t="shared" si="226"/>
        <v>Khác</v>
      </c>
      <c r="BD186" s="113" t="str">
        <f t="shared" si="227"/>
        <v>Khác</v>
      </c>
      <c r="BE186" s="113" t="str">
        <f t="shared" si="228"/>
        <v>Khác</v>
      </c>
      <c r="BF186" s="113" t="str">
        <f t="shared" si="229"/>
        <v>Khác</v>
      </c>
      <c r="BG186" s="113" t="str">
        <f t="shared" si="230"/>
        <v>Khác</v>
      </c>
      <c r="BH186" s="113" t="str">
        <f t="shared" si="231"/>
        <v>Khác</v>
      </c>
      <c r="BI186" s="113" t="str">
        <f t="shared" si="232"/>
        <v>Khác</v>
      </c>
      <c r="BJ186" s="113" t="str">
        <f t="shared" si="233"/>
        <v>Khác</v>
      </c>
      <c r="BK186" s="113" t="str">
        <f t="shared" si="234"/>
        <v>Khác</v>
      </c>
      <c r="BL186" s="113" t="str">
        <f t="shared" si="235"/>
        <v>Khác</v>
      </c>
      <c r="BM186" s="113" t="str">
        <f t="shared" si="236"/>
        <v>Khác</v>
      </c>
      <c r="BN186" s="113" t="str">
        <f t="shared" si="237"/>
        <v>Khác</v>
      </c>
      <c r="BO186" s="113" t="str">
        <f t="shared" si="238"/>
        <v>Khác</v>
      </c>
    </row>
    <row r="187" spans="1:67" x14ac:dyDescent="0.25">
      <c r="A187" s="100"/>
      <c r="B187" s="100"/>
      <c r="C187" s="100"/>
      <c r="D187" s="101"/>
      <c r="E187" s="110"/>
      <c r="F187" s="15" t="str">
        <f t="shared" si="210"/>
        <v>-</v>
      </c>
      <c r="G187" s="12" t="e">
        <f>VLOOKUP(VALUE(A187),Time!$A$3:$D$33,2,1)</f>
        <v>#N/A</v>
      </c>
      <c r="H187" s="12" t="str">
        <f t="shared" si="212"/>
        <v/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3"/>
        <v>Khác</v>
      </c>
      <c r="S187" s="113" t="str">
        <f t="shared" si="214"/>
        <v>Khác</v>
      </c>
      <c r="T187" s="113" t="str">
        <f t="shared" si="215"/>
        <v>Khác</v>
      </c>
      <c r="U187" s="113" t="str">
        <f t="shared" si="216"/>
        <v>Khác</v>
      </c>
      <c r="V187" s="113" t="str">
        <f t="shared" si="265"/>
        <v>Khác</v>
      </c>
      <c r="W187" s="113" t="str">
        <f t="shared" ref="W187:AS187" si="297">IF(V187="Khác",IF(ISNUMBER(SEARCH(W$7,$D187)),W$6,"Khác"),V187)</f>
        <v>Khác</v>
      </c>
      <c r="X187" s="113" t="str">
        <f t="shared" si="241"/>
        <v>Khác</v>
      </c>
      <c r="Y187" s="113" t="str">
        <f t="shared" si="242"/>
        <v>Khác</v>
      </c>
      <c r="Z187" s="113" t="str">
        <f t="shared" si="297"/>
        <v>Khác</v>
      </c>
      <c r="AA187" s="113" t="str">
        <f t="shared" si="297"/>
        <v>Khác</v>
      </c>
      <c r="AB187" s="113" t="str">
        <f t="shared" si="297"/>
        <v>Khác</v>
      </c>
      <c r="AC187" s="113" t="str">
        <f t="shared" si="297"/>
        <v>Khác</v>
      </c>
      <c r="AD187" s="113" t="str">
        <f t="shared" si="297"/>
        <v>Khác</v>
      </c>
      <c r="AE187" s="113" t="str">
        <f t="shared" si="297"/>
        <v>Khác</v>
      </c>
      <c r="AF187" s="113" t="str">
        <f t="shared" si="297"/>
        <v>Khác</v>
      </c>
      <c r="AG187" s="113" t="str">
        <f t="shared" si="297"/>
        <v>Khác</v>
      </c>
      <c r="AH187" s="113" t="str">
        <f t="shared" si="297"/>
        <v>Khác</v>
      </c>
      <c r="AI187" s="113" t="str">
        <f t="shared" si="297"/>
        <v>Khác</v>
      </c>
      <c r="AJ187" s="113" t="str">
        <f t="shared" si="297"/>
        <v>Khác</v>
      </c>
      <c r="AK187" s="113" t="str">
        <f t="shared" si="297"/>
        <v>Khác</v>
      </c>
      <c r="AL187" s="113" t="str">
        <f t="shared" si="297"/>
        <v>Khác</v>
      </c>
      <c r="AM187" s="113" t="str">
        <f t="shared" si="297"/>
        <v>Khác</v>
      </c>
      <c r="AN187" s="113" t="str">
        <f t="shared" si="297"/>
        <v>Khác</v>
      </c>
      <c r="AO187" s="113" t="str">
        <f t="shared" si="297"/>
        <v>Khác</v>
      </c>
      <c r="AP187" s="113" t="str">
        <f t="shared" si="297"/>
        <v>Khác</v>
      </c>
      <c r="AQ187" s="113" t="str">
        <f t="shared" si="297"/>
        <v>Khác</v>
      </c>
      <c r="AR187" s="113" t="str">
        <f t="shared" si="297"/>
        <v>Khác</v>
      </c>
      <c r="AS187" s="113" t="str">
        <f t="shared" si="297"/>
        <v>Khác</v>
      </c>
      <c r="AT187" s="113" t="str">
        <f t="shared" si="218"/>
        <v>Khác</v>
      </c>
      <c r="AU187" s="113" t="str">
        <f t="shared" si="219"/>
        <v>Khác</v>
      </c>
      <c r="AV187" s="113" t="str">
        <f t="shared" si="220"/>
        <v>Khác</v>
      </c>
      <c r="AW187" s="113" t="str">
        <f t="shared" si="221"/>
        <v>Khác</v>
      </c>
      <c r="AX187" s="113" t="str">
        <f t="shared" si="222"/>
        <v>Khác</v>
      </c>
      <c r="AY187" s="113" t="str">
        <f t="shared" si="222"/>
        <v>Khác</v>
      </c>
      <c r="AZ187" s="113" t="str">
        <f t="shared" si="223"/>
        <v>Khác</v>
      </c>
      <c r="BA187" s="113" t="str">
        <f t="shared" si="224"/>
        <v>Khác</v>
      </c>
      <c r="BB187" s="113" t="str">
        <f t="shared" si="225"/>
        <v>Khác</v>
      </c>
      <c r="BC187" s="113" t="str">
        <f t="shared" si="226"/>
        <v>Khác</v>
      </c>
      <c r="BD187" s="113" t="str">
        <f t="shared" si="227"/>
        <v>Khác</v>
      </c>
      <c r="BE187" s="113" t="str">
        <f t="shared" si="228"/>
        <v>Khác</v>
      </c>
      <c r="BF187" s="113" t="str">
        <f t="shared" si="229"/>
        <v>Khác</v>
      </c>
      <c r="BG187" s="113" t="str">
        <f t="shared" si="230"/>
        <v>Khác</v>
      </c>
      <c r="BH187" s="113" t="str">
        <f t="shared" si="231"/>
        <v>Khác</v>
      </c>
      <c r="BI187" s="113" t="str">
        <f t="shared" si="232"/>
        <v>Khác</v>
      </c>
      <c r="BJ187" s="113" t="str">
        <f t="shared" si="233"/>
        <v>Khác</v>
      </c>
      <c r="BK187" s="113" t="str">
        <f t="shared" si="234"/>
        <v>Khác</v>
      </c>
      <c r="BL187" s="113" t="str">
        <f t="shared" si="235"/>
        <v>Khác</v>
      </c>
      <c r="BM187" s="113" t="str">
        <f t="shared" si="236"/>
        <v>Khác</v>
      </c>
      <c r="BN187" s="113" t="str">
        <f t="shared" si="237"/>
        <v>Khác</v>
      </c>
      <c r="BO187" s="113" t="str">
        <f t="shared" si="238"/>
        <v>Khác</v>
      </c>
    </row>
    <row r="188" spans="1:67" x14ac:dyDescent="0.25">
      <c r="A188" s="100"/>
      <c r="B188" s="100"/>
      <c r="C188" s="100"/>
      <c r="D188" s="101"/>
      <c r="E188" s="110"/>
      <c r="F188" s="15" t="str">
        <f t="shared" si="210"/>
        <v>-</v>
      </c>
      <c r="G188" s="12" t="e">
        <f>VLOOKUP(VALUE(A188),Time!$A$3:$D$33,2,1)</f>
        <v>#N/A</v>
      </c>
      <c r="H188" s="12" t="str">
        <f t="shared" si="212"/>
        <v/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3"/>
        <v>Khác</v>
      </c>
      <c r="S188" s="113" t="str">
        <f t="shared" si="214"/>
        <v>Khác</v>
      </c>
      <c r="T188" s="113" t="str">
        <f t="shared" si="215"/>
        <v>Khác</v>
      </c>
      <c r="U188" s="113" t="str">
        <f t="shared" si="216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1"/>
        <v>Khác</v>
      </c>
      <c r="Y188" s="113" t="str">
        <f t="shared" si="242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Khác</v>
      </c>
      <c r="AM188" s="113" t="str">
        <f t="shared" si="298"/>
        <v>Khác</v>
      </c>
      <c r="AN188" s="113" t="str">
        <f t="shared" si="298"/>
        <v>Khác</v>
      </c>
      <c r="AO188" s="113" t="str">
        <f t="shared" si="298"/>
        <v>Khác</v>
      </c>
      <c r="AP188" s="113" t="str">
        <f t="shared" si="298"/>
        <v>Khác</v>
      </c>
      <c r="AQ188" s="113" t="str">
        <f t="shared" si="298"/>
        <v>Khác</v>
      </c>
      <c r="AR188" s="113" t="str">
        <f t="shared" si="298"/>
        <v>Khác</v>
      </c>
      <c r="AS188" s="113" t="str">
        <f t="shared" si="298"/>
        <v>Khác</v>
      </c>
      <c r="AT188" s="113" t="str">
        <f t="shared" si="218"/>
        <v>Khác</v>
      </c>
      <c r="AU188" s="113" t="str">
        <f t="shared" si="219"/>
        <v>Khác</v>
      </c>
      <c r="AV188" s="113" t="str">
        <f t="shared" si="220"/>
        <v>Khác</v>
      </c>
      <c r="AW188" s="113" t="str">
        <f t="shared" si="221"/>
        <v>Khác</v>
      </c>
      <c r="AX188" s="113" t="str">
        <f t="shared" si="222"/>
        <v>Khác</v>
      </c>
      <c r="AY188" s="113" t="str">
        <f t="shared" si="222"/>
        <v>Khác</v>
      </c>
      <c r="AZ188" s="113" t="str">
        <f t="shared" si="223"/>
        <v>Khác</v>
      </c>
      <c r="BA188" s="113" t="str">
        <f t="shared" si="224"/>
        <v>Khác</v>
      </c>
      <c r="BB188" s="113" t="str">
        <f t="shared" si="225"/>
        <v>Khác</v>
      </c>
      <c r="BC188" s="113" t="str">
        <f t="shared" si="226"/>
        <v>Khác</v>
      </c>
      <c r="BD188" s="113" t="str">
        <f t="shared" si="227"/>
        <v>Khác</v>
      </c>
      <c r="BE188" s="113" t="str">
        <f t="shared" si="228"/>
        <v>Khác</v>
      </c>
      <c r="BF188" s="113" t="str">
        <f t="shared" si="229"/>
        <v>Khác</v>
      </c>
      <c r="BG188" s="113" t="str">
        <f t="shared" si="230"/>
        <v>Khác</v>
      </c>
      <c r="BH188" s="113" t="str">
        <f t="shared" si="231"/>
        <v>Khác</v>
      </c>
      <c r="BI188" s="113" t="str">
        <f t="shared" si="232"/>
        <v>Khác</v>
      </c>
      <c r="BJ188" s="113" t="str">
        <f t="shared" si="233"/>
        <v>Khác</v>
      </c>
      <c r="BK188" s="113" t="str">
        <f t="shared" si="234"/>
        <v>Khác</v>
      </c>
      <c r="BL188" s="113" t="str">
        <f t="shared" si="235"/>
        <v>Khác</v>
      </c>
      <c r="BM188" s="113" t="str">
        <f t="shared" si="236"/>
        <v>Khác</v>
      </c>
      <c r="BN188" s="113" t="str">
        <f t="shared" si="237"/>
        <v>Khác</v>
      </c>
      <c r="BO188" s="113" t="str">
        <f t="shared" si="238"/>
        <v>Khác</v>
      </c>
    </row>
    <row r="189" spans="1:67" x14ac:dyDescent="0.25">
      <c r="A189" s="100"/>
      <c r="B189" s="100"/>
      <c r="C189" s="100"/>
      <c r="D189" s="101"/>
      <c r="E189" s="110"/>
      <c r="F189" s="15" t="str">
        <f t="shared" si="210"/>
        <v>-</v>
      </c>
      <c r="G189" s="12" t="e">
        <f>VLOOKUP(VALUE(A189),Time!$A$3:$D$33,2,1)</f>
        <v>#N/A</v>
      </c>
      <c r="H189" s="12" t="str">
        <f t="shared" si="212"/>
        <v/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3"/>
        <v>Khác</v>
      </c>
      <c r="S189" s="113" t="str">
        <f t="shared" si="214"/>
        <v>Khác</v>
      </c>
      <c r="T189" s="113" t="str">
        <f t="shared" si="215"/>
        <v>Khác</v>
      </c>
      <c r="U189" s="113" t="str">
        <f t="shared" si="216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Khác</v>
      </c>
      <c r="X189" s="113" t="str">
        <f t="shared" si="241"/>
        <v>Khác</v>
      </c>
      <c r="Y189" s="113" t="str">
        <f t="shared" si="242"/>
        <v>Khác</v>
      </c>
      <c r="Z189" s="113" t="str">
        <f t="shared" si="299"/>
        <v>Khác</v>
      </c>
      <c r="AA189" s="113" t="str">
        <f t="shared" si="299"/>
        <v>Khác</v>
      </c>
      <c r="AB189" s="113" t="str">
        <f t="shared" si="299"/>
        <v>Khác</v>
      </c>
      <c r="AC189" s="113" t="str">
        <f t="shared" si="299"/>
        <v>Khác</v>
      </c>
      <c r="AD189" s="113" t="str">
        <f t="shared" si="299"/>
        <v>Khác</v>
      </c>
      <c r="AE189" s="113" t="str">
        <f t="shared" si="299"/>
        <v>Khác</v>
      </c>
      <c r="AF189" s="113" t="str">
        <f t="shared" si="299"/>
        <v>Khác</v>
      </c>
      <c r="AG189" s="113" t="str">
        <f t="shared" si="299"/>
        <v>Khác</v>
      </c>
      <c r="AH189" s="113" t="str">
        <f t="shared" si="299"/>
        <v>Khác</v>
      </c>
      <c r="AI189" s="113" t="str">
        <f t="shared" si="299"/>
        <v>Khác</v>
      </c>
      <c r="AJ189" s="113" t="str">
        <f t="shared" si="299"/>
        <v>Khác</v>
      </c>
      <c r="AK189" s="113" t="str">
        <f t="shared" si="299"/>
        <v>Khác</v>
      </c>
      <c r="AL189" s="113" t="str">
        <f t="shared" si="299"/>
        <v>Khác</v>
      </c>
      <c r="AM189" s="113" t="str">
        <f t="shared" si="299"/>
        <v>Khác</v>
      </c>
      <c r="AN189" s="113" t="str">
        <f t="shared" si="299"/>
        <v>Khác</v>
      </c>
      <c r="AO189" s="113" t="str">
        <f t="shared" si="299"/>
        <v>Khác</v>
      </c>
      <c r="AP189" s="113" t="str">
        <f t="shared" si="299"/>
        <v>Khác</v>
      </c>
      <c r="AQ189" s="113" t="str">
        <f t="shared" si="299"/>
        <v>Khác</v>
      </c>
      <c r="AR189" s="113" t="str">
        <f t="shared" si="299"/>
        <v>Khác</v>
      </c>
      <c r="AS189" s="113" t="str">
        <f t="shared" si="299"/>
        <v>Khác</v>
      </c>
      <c r="AT189" s="113" t="str">
        <f t="shared" si="218"/>
        <v>Khác</v>
      </c>
      <c r="AU189" s="113" t="str">
        <f t="shared" si="219"/>
        <v>Khác</v>
      </c>
      <c r="AV189" s="113" t="str">
        <f t="shared" si="220"/>
        <v>Khác</v>
      </c>
      <c r="AW189" s="113" t="str">
        <f t="shared" si="221"/>
        <v>Khác</v>
      </c>
      <c r="AX189" s="113" t="str">
        <f t="shared" si="222"/>
        <v>Khác</v>
      </c>
      <c r="AY189" s="113" t="str">
        <f t="shared" si="222"/>
        <v>Khác</v>
      </c>
      <c r="AZ189" s="113" t="str">
        <f t="shared" si="223"/>
        <v>Khác</v>
      </c>
      <c r="BA189" s="113" t="str">
        <f t="shared" si="224"/>
        <v>Khác</v>
      </c>
      <c r="BB189" s="113" t="str">
        <f t="shared" si="225"/>
        <v>Khác</v>
      </c>
      <c r="BC189" s="113" t="str">
        <f t="shared" si="226"/>
        <v>Khác</v>
      </c>
      <c r="BD189" s="113" t="str">
        <f t="shared" si="227"/>
        <v>Khác</v>
      </c>
      <c r="BE189" s="113" t="str">
        <f t="shared" si="228"/>
        <v>Khác</v>
      </c>
      <c r="BF189" s="113" t="str">
        <f t="shared" si="229"/>
        <v>Khác</v>
      </c>
      <c r="BG189" s="113" t="str">
        <f t="shared" si="230"/>
        <v>Khác</v>
      </c>
      <c r="BH189" s="113" t="str">
        <f t="shared" si="231"/>
        <v>Khác</v>
      </c>
      <c r="BI189" s="113" t="str">
        <f t="shared" si="232"/>
        <v>Khác</v>
      </c>
      <c r="BJ189" s="113" t="str">
        <f t="shared" si="233"/>
        <v>Khác</v>
      </c>
      <c r="BK189" s="113" t="str">
        <f t="shared" si="234"/>
        <v>Khác</v>
      </c>
      <c r="BL189" s="113" t="str">
        <f t="shared" si="235"/>
        <v>Khác</v>
      </c>
      <c r="BM189" s="113" t="str">
        <f t="shared" si="236"/>
        <v>Khác</v>
      </c>
      <c r="BN189" s="113" t="str">
        <f t="shared" si="237"/>
        <v>Khác</v>
      </c>
      <c r="BO189" s="113" t="str">
        <f t="shared" si="238"/>
        <v>Khác</v>
      </c>
    </row>
    <row r="190" spans="1:67" x14ac:dyDescent="0.25">
      <c r="A190" s="100"/>
      <c r="B190" s="100"/>
      <c r="C190" s="100"/>
      <c r="D190" s="101"/>
      <c r="E190" s="110"/>
      <c r="F190" s="15" t="str">
        <f t="shared" si="210"/>
        <v>-</v>
      </c>
      <c r="G190" s="12" t="e">
        <f>VLOOKUP(VALUE(A190),Time!$A$3:$D$33,2,1)</f>
        <v>#N/A</v>
      </c>
      <c r="H190" s="12" t="str">
        <f t="shared" si="212"/>
        <v/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3"/>
        <v>Khác</v>
      </c>
      <c r="S190" s="113" t="str">
        <f t="shared" si="214"/>
        <v>Khác</v>
      </c>
      <c r="T190" s="113" t="str">
        <f t="shared" si="215"/>
        <v>Khác</v>
      </c>
      <c r="U190" s="113" t="str">
        <f t="shared" si="216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1"/>
        <v>Khác</v>
      </c>
      <c r="Y190" s="113" t="str">
        <f t="shared" si="242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Khác</v>
      </c>
      <c r="AT190" s="113" t="str">
        <f t="shared" si="218"/>
        <v>Khác</v>
      </c>
      <c r="AU190" s="113" t="str">
        <f t="shared" si="219"/>
        <v>Khác</v>
      </c>
      <c r="AV190" s="113" t="str">
        <f t="shared" si="220"/>
        <v>Khác</v>
      </c>
      <c r="AW190" s="113" t="str">
        <f t="shared" si="221"/>
        <v>Khác</v>
      </c>
      <c r="AX190" s="113" t="str">
        <f t="shared" si="222"/>
        <v>Khác</v>
      </c>
      <c r="AY190" s="113" t="str">
        <f t="shared" si="222"/>
        <v>Khác</v>
      </c>
      <c r="AZ190" s="113" t="str">
        <f t="shared" si="223"/>
        <v>Khác</v>
      </c>
      <c r="BA190" s="113" t="str">
        <f t="shared" si="224"/>
        <v>Khác</v>
      </c>
      <c r="BB190" s="113" t="str">
        <f t="shared" si="225"/>
        <v>Khác</v>
      </c>
      <c r="BC190" s="113" t="str">
        <f t="shared" si="226"/>
        <v>Khác</v>
      </c>
      <c r="BD190" s="113" t="str">
        <f t="shared" si="227"/>
        <v>Khác</v>
      </c>
      <c r="BE190" s="113" t="str">
        <f t="shared" si="228"/>
        <v>Khác</v>
      </c>
      <c r="BF190" s="113" t="str">
        <f t="shared" si="229"/>
        <v>Khác</v>
      </c>
      <c r="BG190" s="113" t="str">
        <f t="shared" si="230"/>
        <v>Khác</v>
      </c>
      <c r="BH190" s="113" t="str">
        <f t="shared" si="231"/>
        <v>Khác</v>
      </c>
      <c r="BI190" s="113" t="str">
        <f t="shared" si="232"/>
        <v>Khác</v>
      </c>
      <c r="BJ190" s="113" t="str">
        <f t="shared" si="233"/>
        <v>Khác</v>
      </c>
      <c r="BK190" s="113" t="str">
        <f t="shared" si="234"/>
        <v>Khác</v>
      </c>
      <c r="BL190" s="113" t="str">
        <f t="shared" si="235"/>
        <v>Khác</v>
      </c>
      <c r="BM190" s="113" t="str">
        <f t="shared" si="236"/>
        <v>Khác</v>
      </c>
      <c r="BN190" s="113" t="str">
        <f t="shared" si="237"/>
        <v>Khác</v>
      </c>
      <c r="BO190" s="113" t="str">
        <f t="shared" si="238"/>
        <v>Khác</v>
      </c>
    </row>
    <row r="191" spans="1:67" x14ac:dyDescent="0.25">
      <c r="A191" s="100"/>
      <c r="B191" s="100"/>
      <c r="C191" s="100"/>
      <c r="D191" s="101"/>
      <c r="E191" s="102"/>
      <c r="F191" s="15" t="str">
        <f t="shared" si="210"/>
        <v>-</v>
      </c>
      <c r="G191" s="12" t="e">
        <f>VLOOKUP(VALUE(A191),Time!$A$3:$D$33,2,1)</f>
        <v>#N/A</v>
      </c>
      <c r="H191" s="12" t="str">
        <f t="shared" si="212"/>
        <v/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3"/>
        <v>Khác</v>
      </c>
      <c r="S191" s="113" t="str">
        <f t="shared" si="214"/>
        <v>Khác</v>
      </c>
      <c r="T191" s="113" t="str">
        <f t="shared" si="215"/>
        <v>Khác</v>
      </c>
      <c r="U191" s="113" t="str">
        <f t="shared" si="216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1"/>
        <v>Khác</v>
      </c>
      <c r="Y191" s="113" t="str">
        <f t="shared" si="242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8"/>
        <v>Khác</v>
      </c>
      <c r="AU191" s="113" t="str">
        <f t="shared" si="219"/>
        <v>Khác</v>
      </c>
      <c r="AV191" s="113" t="str">
        <f t="shared" si="220"/>
        <v>Khác</v>
      </c>
      <c r="AW191" s="113" t="str">
        <f t="shared" si="221"/>
        <v>Khác</v>
      </c>
      <c r="AX191" s="113" t="str">
        <f t="shared" si="222"/>
        <v>Khác</v>
      </c>
      <c r="AY191" s="113" t="str">
        <f t="shared" si="222"/>
        <v>Khác</v>
      </c>
      <c r="AZ191" s="113" t="str">
        <f t="shared" si="223"/>
        <v>Khác</v>
      </c>
      <c r="BA191" s="113" t="str">
        <f t="shared" si="224"/>
        <v>Khác</v>
      </c>
      <c r="BB191" s="113" t="str">
        <f t="shared" si="225"/>
        <v>Khác</v>
      </c>
      <c r="BC191" s="113" t="str">
        <f t="shared" si="226"/>
        <v>Khác</v>
      </c>
      <c r="BD191" s="113" t="str">
        <f t="shared" si="227"/>
        <v>Khác</v>
      </c>
      <c r="BE191" s="113" t="str">
        <f t="shared" si="228"/>
        <v>Khác</v>
      </c>
      <c r="BF191" s="113" t="str">
        <f t="shared" si="229"/>
        <v>Khác</v>
      </c>
      <c r="BG191" s="113" t="str">
        <f t="shared" si="230"/>
        <v>Khác</v>
      </c>
      <c r="BH191" s="113" t="str">
        <f t="shared" si="231"/>
        <v>Khác</v>
      </c>
      <c r="BI191" s="113" t="str">
        <f t="shared" si="232"/>
        <v>Khác</v>
      </c>
      <c r="BJ191" s="113" t="str">
        <f t="shared" si="233"/>
        <v>Khác</v>
      </c>
      <c r="BK191" s="113" t="str">
        <f t="shared" si="234"/>
        <v>Khác</v>
      </c>
      <c r="BL191" s="113" t="str">
        <f t="shared" si="235"/>
        <v>Khác</v>
      </c>
      <c r="BM191" s="113" t="str">
        <f t="shared" si="236"/>
        <v>Khác</v>
      </c>
      <c r="BN191" s="113" t="str">
        <f t="shared" si="237"/>
        <v>Khác</v>
      </c>
      <c r="BO191" s="113" t="str">
        <f t="shared" si="238"/>
        <v>Khác</v>
      </c>
    </row>
    <row r="192" spans="1:67" x14ac:dyDescent="0.25">
      <c r="A192" s="100"/>
      <c r="B192" s="100"/>
      <c r="C192" s="100"/>
      <c r="D192" s="101"/>
      <c r="E192" s="102"/>
      <c r="F192" s="15" t="str">
        <f t="shared" si="210"/>
        <v>-</v>
      </c>
      <c r="G192" s="12" t="e">
        <f>VLOOKUP(VALUE(A192),Time!$A$3:$D$33,2,1)</f>
        <v>#N/A</v>
      </c>
      <c r="H192" s="12" t="str">
        <f t="shared" si="212"/>
        <v/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3"/>
        <v>Khác</v>
      </c>
      <c r="S192" s="113" t="str">
        <f t="shared" si="214"/>
        <v>Khác</v>
      </c>
      <c r="T192" s="113" t="str">
        <f t="shared" si="215"/>
        <v>Khác</v>
      </c>
      <c r="U192" s="113" t="str">
        <f t="shared" si="216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1"/>
        <v>Khác</v>
      </c>
      <c r="Y192" s="113" t="str">
        <f t="shared" si="242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Khác</v>
      </c>
      <c r="AS192" s="113" t="str">
        <f t="shared" si="302"/>
        <v>Khác</v>
      </c>
      <c r="AT192" s="113" t="str">
        <f t="shared" si="218"/>
        <v>Khác</v>
      </c>
      <c r="AU192" s="113" t="str">
        <f t="shared" si="219"/>
        <v>Khác</v>
      </c>
      <c r="AV192" s="113" t="str">
        <f t="shared" si="220"/>
        <v>Khác</v>
      </c>
      <c r="AW192" s="113" t="str">
        <f t="shared" si="221"/>
        <v>Khác</v>
      </c>
      <c r="AX192" s="113" t="str">
        <f t="shared" si="222"/>
        <v>Khác</v>
      </c>
      <c r="AY192" s="113" t="str">
        <f t="shared" si="222"/>
        <v>Khác</v>
      </c>
      <c r="AZ192" s="113" t="str">
        <f t="shared" si="223"/>
        <v>Khác</v>
      </c>
      <c r="BA192" s="113" t="str">
        <f t="shared" si="224"/>
        <v>Khác</v>
      </c>
      <c r="BB192" s="113" t="str">
        <f t="shared" si="225"/>
        <v>Khác</v>
      </c>
      <c r="BC192" s="113" t="str">
        <f t="shared" si="226"/>
        <v>Khác</v>
      </c>
      <c r="BD192" s="113" t="str">
        <f t="shared" si="227"/>
        <v>Khác</v>
      </c>
      <c r="BE192" s="113" t="str">
        <f t="shared" si="228"/>
        <v>Khác</v>
      </c>
      <c r="BF192" s="113" t="str">
        <f t="shared" si="229"/>
        <v>Khác</v>
      </c>
      <c r="BG192" s="113" t="str">
        <f t="shared" si="230"/>
        <v>Khác</v>
      </c>
      <c r="BH192" s="113" t="str">
        <f t="shared" si="231"/>
        <v>Khác</v>
      </c>
      <c r="BI192" s="113" t="str">
        <f t="shared" si="232"/>
        <v>Khác</v>
      </c>
      <c r="BJ192" s="113" t="str">
        <f t="shared" si="233"/>
        <v>Khác</v>
      </c>
      <c r="BK192" s="113" t="str">
        <f t="shared" si="234"/>
        <v>Khác</v>
      </c>
      <c r="BL192" s="113" t="str">
        <f t="shared" si="235"/>
        <v>Khác</v>
      </c>
      <c r="BM192" s="113" t="str">
        <f t="shared" si="236"/>
        <v>Khác</v>
      </c>
      <c r="BN192" s="113" t="str">
        <f t="shared" si="237"/>
        <v>Khác</v>
      </c>
      <c r="BO192" s="113" t="str">
        <f t="shared" si="238"/>
        <v>Khác</v>
      </c>
    </row>
    <row r="193" spans="1:67" x14ac:dyDescent="0.25">
      <c r="A193" s="100"/>
      <c r="B193" s="100"/>
      <c r="C193" s="100"/>
      <c r="D193" s="101"/>
      <c r="E193" s="102"/>
      <c r="F193" s="15" t="str">
        <f t="shared" si="210"/>
        <v>-</v>
      </c>
      <c r="G193" s="12" t="e">
        <f>VLOOKUP(VALUE(A193),Time!$A$3:$D$33,2,1)</f>
        <v>#N/A</v>
      </c>
      <c r="H193" s="12" t="str">
        <f t="shared" si="212"/>
        <v/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3"/>
        <v>Khác</v>
      </c>
      <c r="S193" s="113" t="str">
        <f t="shared" si="214"/>
        <v>Khác</v>
      </c>
      <c r="T193" s="113" t="str">
        <f t="shared" si="215"/>
        <v>Khác</v>
      </c>
      <c r="U193" s="113" t="str">
        <f t="shared" si="216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1"/>
        <v>Khác</v>
      </c>
      <c r="Y193" s="113" t="str">
        <f t="shared" si="242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8"/>
        <v>Khác</v>
      </c>
      <c r="AU193" s="113" t="str">
        <f t="shared" si="219"/>
        <v>Khác</v>
      </c>
      <c r="AV193" s="113" t="str">
        <f t="shared" si="220"/>
        <v>Khác</v>
      </c>
      <c r="AW193" s="113" t="str">
        <f t="shared" si="221"/>
        <v>Khác</v>
      </c>
      <c r="AX193" s="113" t="str">
        <f t="shared" si="222"/>
        <v>Khác</v>
      </c>
      <c r="AY193" s="113" t="str">
        <f t="shared" si="222"/>
        <v>Khác</v>
      </c>
      <c r="AZ193" s="113" t="str">
        <f t="shared" si="223"/>
        <v>Khác</v>
      </c>
      <c r="BA193" s="113" t="str">
        <f t="shared" si="224"/>
        <v>Khác</v>
      </c>
      <c r="BB193" s="113" t="str">
        <f t="shared" si="225"/>
        <v>Khác</v>
      </c>
      <c r="BC193" s="113" t="str">
        <f t="shared" si="226"/>
        <v>Khác</v>
      </c>
      <c r="BD193" s="113" t="str">
        <f t="shared" si="227"/>
        <v>Khác</v>
      </c>
      <c r="BE193" s="113" t="str">
        <f t="shared" si="228"/>
        <v>Khác</v>
      </c>
      <c r="BF193" s="113" t="str">
        <f t="shared" si="229"/>
        <v>Khác</v>
      </c>
      <c r="BG193" s="113" t="str">
        <f t="shared" si="230"/>
        <v>Khác</v>
      </c>
      <c r="BH193" s="113" t="str">
        <f t="shared" si="231"/>
        <v>Khác</v>
      </c>
      <c r="BI193" s="113" t="str">
        <f t="shared" si="232"/>
        <v>Khác</v>
      </c>
      <c r="BJ193" s="113" t="str">
        <f t="shared" si="233"/>
        <v>Khác</v>
      </c>
      <c r="BK193" s="113" t="str">
        <f t="shared" si="234"/>
        <v>Khác</v>
      </c>
      <c r="BL193" s="113" t="str">
        <f t="shared" si="235"/>
        <v>Khác</v>
      </c>
      <c r="BM193" s="113" t="str">
        <f t="shared" si="236"/>
        <v>Khác</v>
      </c>
      <c r="BN193" s="113" t="str">
        <f t="shared" si="237"/>
        <v>Khác</v>
      </c>
      <c r="BO193" s="113" t="str">
        <f t="shared" si="238"/>
        <v>Khác</v>
      </c>
    </row>
    <row r="194" spans="1:67" x14ac:dyDescent="0.25">
      <c r="A194" s="100"/>
      <c r="B194" s="100"/>
      <c r="C194" s="100"/>
      <c r="D194" s="101"/>
      <c r="E194" s="102"/>
      <c r="F194" s="15" t="str">
        <f t="shared" si="210"/>
        <v>-</v>
      </c>
      <c r="G194" s="12" t="e">
        <f>VLOOKUP(VALUE(A194),Time!$A$3:$D$33,2,1)</f>
        <v>#N/A</v>
      </c>
      <c r="H194" s="12" t="str">
        <f t="shared" si="212"/>
        <v/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3"/>
        <v>Khác</v>
      </c>
      <c r="S194" s="113" t="str">
        <f t="shared" si="214"/>
        <v>Khác</v>
      </c>
      <c r="T194" s="113" t="str">
        <f t="shared" si="215"/>
        <v>Khác</v>
      </c>
      <c r="U194" s="113" t="str">
        <f t="shared" si="216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1"/>
        <v>Khác</v>
      </c>
      <c r="Y194" s="113" t="str">
        <f t="shared" si="242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8"/>
        <v>Khác</v>
      </c>
      <c r="AU194" s="113" t="str">
        <f t="shared" si="219"/>
        <v>Khác</v>
      </c>
      <c r="AV194" s="113" t="str">
        <f t="shared" si="220"/>
        <v>Khác</v>
      </c>
      <c r="AW194" s="113" t="str">
        <f t="shared" si="221"/>
        <v>Khác</v>
      </c>
      <c r="AX194" s="113" t="str">
        <f t="shared" si="222"/>
        <v>Khác</v>
      </c>
      <c r="AY194" s="113" t="str">
        <f t="shared" si="222"/>
        <v>Khác</v>
      </c>
      <c r="AZ194" s="113" t="str">
        <f t="shared" si="223"/>
        <v>Khác</v>
      </c>
      <c r="BA194" s="113" t="str">
        <f t="shared" si="224"/>
        <v>Khác</v>
      </c>
      <c r="BB194" s="113" t="str">
        <f t="shared" si="225"/>
        <v>Khác</v>
      </c>
      <c r="BC194" s="113" t="str">
        <f t="shared" si="226"/>
        <v>Khác</v>
      </c>
      <c r="BD194" s="113" t="str">
        <f t="shared" si="227"/>
        <v>Khác</v>
      </c>
      <c r="BE194" s="113" t="str">
        <f t="shared" si="228"/>
        <v>Khác</v>
      </c>
      <c r="BF194" s="113" t="str">
        <f t="shared" si="229"/>
        <v>Khác</v>
      </c>
      <c r="BG194" s="113" t="str">
        <f t="shared" si="230"/>
        <v>Khác</v>
      </c>
      <c r="BH194" s="113" t="str">
        <f t="shared" si="231"/>
        <v>Khác</v>
      </c>
      <c r="BI194" s="113" t="str">
        <f t="shared" si="232"/>
        <v>Khác</v>
      </c>
      <c r="BJ194" s="113" t="str">
        <f t="shared" si="233"/>
        <v>Khác</v>
      </c>
      <c r="BK194" s="113" t="str">
        <f t="shared" si="234"/>
        <v>Khác</v>
      </c>
      <c r="BL194" s="113" t="str">
        <f t="shared" si="235"/>
        <v>Khác</v>
      </c>
      <c r="BM194" s="113" t="str">
        <f t="shared" si="236"/>
        <v>Khác</v>
      </c>
      <c r="BN194" s="113" t="str">
        <f t="shared" si="237"/>
        <v>Khác</v>
      </c>
      <c r="BO194" s="113" t="str">
        <f t="shared" si="238"/>
        <v>Khác</v>
      </c>
    </row>
    <row r="195" spans="1:67" x14ac:dyDescent="0.25">
      <c r="A195" s="100"/>
      <c r="B195" s="100"/>
      <c r="C195" s="100"/>
      <c r="D195" s="101"/>
      <c r="E195" s="102"/>
      <c r="F195" s="15" t="str">
        <f t="shared" si="210"/>
        <v>-</v>
      </c>
      <c r="G195" s="12" t="e">
        <f>VLOOKUP(VALUE(A195),Time!$A$3:$D$33,2,1)</f>
        <v>#N/A</v>
      </c>
      <c r="H195" s="12" t="str">
        <f t="shared" si="212"/>
        <v/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3"/>
        <v>Khác</v>
      </c>
      <c r="S195" s="113" t="str">
        <f t="shared" si="214"/>
        <v>Khác</v>
      </c>
      <c r="T195" s="113" t="str">
        <f t="shared" si="215"/>
        <v>Khác</v>
      </c>
      <c r="U195" s="113" t="str">
        <f t="shared" si="216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1"/>
        <v>Khác</v>
      </c>
      <c r="Y195" s="113" t="str">
        <f t="shared" si="242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8"/>
        <v>Khác</v>
      </c>
      <c r="AU195" s="113" t="str">
        <f t="shared" si="219"/>
        <v>Khác</v>
      </c>
      <c r="AV195" s="113" t="str">
        <f t="shared" si="220"/>
        <v>Khác</v>
      </c>
      <c r="AW195" s="113" t="str">
        <f t="shared" si="221"/>
        <v>Khác</v>
      </c>
      <c r="AX195" s="113" t="str">
        <f t="shared" si="222"/>
        <v>Khác</v>
      </c>
      <c r="AY195" s="113" t="str">
        <f t="shared" si="222"/>
        <v>Khác</v>
      </c>
      <c r="AZ195" s="113" t="str">
        <f t="shared" si="223"/>
        <v>Khác</v>
      </c>
      <c r="BA195" s="113" t="str">
        <f t="shared" si="224"/>
        <v>Khác</v>
      </c>
      <c r="BB195" s="113" t="str">
        <f t="shared" si="225"/>
        <v>Khác</v>
      </c>
      <c r="BC195" s="113" t="str">
        <f t="shared" si="226"/>
        <v>Khác</v>
      </c>
      <c r="BD195" s="113" t="str">
        <f t="shared" si="227"/>
        <v>Khác</v>
      </c>
      <c r="BE195" s="113" t="str">
        <f t="shared" si="228"/>
        <v>Khác</v>
      </c>
      <c r="BF195" s="113" t="str">
        <f t="shared" si="229"/>
        <v>Khác</v>
      </c>
      <c r="BG195" s="113" t="str">
        <f t="shared" si="230"/>
        <v>Khác</v>
      </c>
      <c r="BH195" s="113" t="str">
        <f t="shared" si="231"/>
        <v>Khác</v>
      </c>
      <c r="BI195" s="113" t="str">
        <f t="shared" si="232"/>
        <v>Khác</v>
      </c>
      <c r="BJ195" s="113" t="str">
        <f t="shared" si="233"/>
        <v>Khác</v>
      </c>
      <c r="BK195" s="113" t="str">
        <f t="shared" si="234"/>
        <v>Khác</v>
      </c>
      <c r="BL195" s="113" t="str">
        <f t="shared" si="235"/>
        <v>Khác</v>
      </c>
      <c r="BM195" s="113" t="str">
        <f t="shared" si="236"/>
        <v>Khác</v>
      </c>
      <c r="BN195" s="113" t="str">
        <f t="shared" si="237"/>
        <v>Khác</v>
      </c>
      <c r="BO195" s="113" t="str">
        <f t="shared" si="238"/>
        <v>Khác</v>
      </c>
    </row>
    <row r="196" spans="1:67" ht="15.75" x14ac:dyDescent="0.25">
      <c r="A196" s="100"/>
      <c r="B196" s="100"/>
      <c r="C196" s="100"/>
      <c r="D196" s="103"/>
      <c r="E196" s="102"/>
      <c r="F196" s="15" t="str">
        <f t="shared" si="210"/>
        <v>-</v>
      </c>
      <c r="G196" s="12" t="e">
        <f>VLOOKUP(VALUE(A196),Time!$A$3:$D$33,2,1)</f>
        <v>#N/A</v>
      </c>
      <c r="H196" s="12" t="str">
        <f t="shared" si="212"/>
        <v/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3"/>
        <v>Khác</v>
      </c>
      <c r="S196" s="113" t="str">
        <f t="shared" si="214"/>
        <v>Khác</v>
      </c>
      <c r="T196" s="113" t="str">
        <f t="shared" si="215"/>
        <v>Khác</v>
      </c>
      <c r="U196" s="113" t="str">
        <f t="shared" si="216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1"/>
        <v>Khác</v>
      </c>
      <c r="Y196" s="113" t="str">
        <f t="shared" si="242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8"/>
        <v>Khác</v>
      </c>
      <c r="AU196" s="113" t="str">
        <f t="shared" si="219"/>
        <v>Khác</v>
      </c>
      <c r="AV196" s="113" t="str">
        <f t="shared" si="220"/>
        <v>Khác</v>
      </c>
      <c r="AW196" s="113" t="str">
        <f t="shared" si="221"/>
        <v>Khác</v>
      </c>
      <c r="AX196" s="113" t="str">
        <f t="shared" si="222"/>
        <v>Khác</v>
      </c>
      <c r="AY196" s="113" t="str">
        <f t="shared" si="222"/>
        <v>Khác</v>
      </c>
      <c r="AZ196" s="113" t="str">
        <f t="shared" si="223"/>
        <v>Khác</v>
      </c>
      <c r="BA196" s="113" t="str">
        <f t="shared" si="224"/>
        <v>Khác</v>
      </c>
      <c r="BB196" s="113" t="str">
        <f t="shared" si="225"/>
        <v>Khác</v>
      </c>
      <c r="BC196" s="113" t="str">
        <f t="shared" si="226"/>
        <v>Khác</v>
      </c>
      <c r="BD196" s="113" t="str">
        <f t="shared" si="227"/>
        <v>Khác</v>
      </c>
      <c r="BE196" s="113" t="str">
        <f t="shared" si="228"/>
        <v>Khác</v>
      </c>
      <c r="BF196" s="113" t="str">
        <f t="shared" si="229"/>
        <v>Khác</v>
      </c>
      <c r="BG196" s="113" t="str">
        <f t="shared" si="230"/>
        <v>Khác</v>
      </c>
      <c r="BH196" s="113" t="str">
        <f t="shared" si="231"/>
        <v>Khác</v>
      </c>
      <c r="BI196" s="113" t="str">
        <f t="shared" si="232"/>
        <v>Khác</v>
      </c>
      <c r="BJ196" s="113" t="str">
        <f t="shared" si="233"/>
        <v>Khác</v>
      </c>
      <c r="BK196" s="113" t="str">
        <f t="shared" si="234"/>
        <v>Khác</v>
      </c>
      <c r="BL196" s="113" t="str">
        <f t="shared" si="235"/>
        <v>Khác</v>
      </c>
      <c r="BM196" s="113" t="str">
        <f t="shared" si="236"/>
        <v>Khác</v>
      </c>
      <c r="BN196" s="113" t="str">
        <f t="shared" si="237"/>
        <v>Khác</v>
      </c>
      <c r="BO196" s="113" t="str">
        <f t="shared" si="238"/>
        <v>Khác</v>
      </c>
    </row>
    <row r="197" spans="1:67" x14ac:dyDescent="0.25">
      <c r="A197" s="100"/>
      <c r="B197" s="100"/>
      <c r="C197" s="100"/>
      <c r="D197" s="104"/>
      <c r="E197" s="102"/>
      <c r="F197" s="15" t="str">
        <f t="shared" si="210"/>
        <v>-</v>
      </c>
      <c r="G197" s="12" t="e">
        <f>VLOOKUP(VALUE(A197),Time!$A$3:$D$33,2,1)</f>
        <v>#N/A</v>
      </c>
      <c r="H197" s="12" t="str">
        <f t="shared" si="212"/>
        <v/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3"/>
        <v>Khác</v>
      </c>
      <c r="S197" s="113" t="str">
        <f t="shared" si="214"/>
        <v>Khác</v>
      </c>
      <c r="T197" s="113" t="str">
        <f t="shared" si="215"/>
        <v>Khác</v>
      </c>
      <c r="U197" s="113" t="str">
        <f t="shared" si="216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1"/>
        <v>Khác</v>
      </c>
      <c r="Y197" s="113" t="str">
        <f t="shared" si="242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8"/>
        <v>Khác</v>
      </c>
      <c r="AU197" s="113" t="str">
        <f t="shared" si="219"/>
        <v>Khác</v>
      </c>
      <c r="AV197" s="113" t="str">
        <f t="shared" si="220"/>
        <v>Khác</v>
      </c>
      <c r="AW197" s="113" t="str">
        <f t="shared" si="221"/>
        <v>Khác</v>
      </c>
      <c r="AX197" s="113" t="str">
        <f t="shared" si="222"/>
        <v>Khác</v>
      </c>
      <c r="AY197" s="113" t="str">
        <f t="shared" si="222"/>
        <v>Khác</v>
      </c>
      <c r="AZ197" s="113" t="str">
        <f t="shared" si="223"/>
        <v>Khác</v>
      </c>
      <c r="BA197" s="113" t="str">
        <f t="shared" si="224"/>
        <v>Khác</v>
      </c>
      <c r="BB197" s="113" t="str">
        <f t="shared" si="225"/>
        <v>Khác</v>
      </c>
      <c r="BC197" s="113" t="str">
        <f t="shared" si="226"/>
        <v>Khác</v>
      </c>
      <c r="BD197" s="113" t="str">
        <f t="shared" si="227"/>
        <v>Khác</v>
      </c>
      <c r="BE197" s="113" t="str">
        <f t="shared" si="228"/>
        <v>Khác</v>
      </c>
      <c r="BF197" s="113" t="str">
        <f t="shared" si="229"/>
        <v>Khác</v>
      </c>
      <c r="BG197" s="113" t="str">
        <f t="shared" si="230"/>
        <v>Khác</v>
      </c>
      <c r="BH197" s="113" t="str">
        <f t="shared" si="231"/>
        <v>Khác</v>
      </c>
      <c r="BI197" s="113" t="str">
        <f t="shared" si="232"/>
        <v>Khác</v>
      </c>
      <c r="BJ197" s="113" t="str">
        <f t="shared" si="233"/>
        <v>Khác</v>
      </c>
      <c r="BK197" s="113" t="str">
        <f t="shared" si="234"/>
        <v>Khác</v>
      </c>
      <c r="BL197" s="113" t="str">
        <f t="shared" si="235"/>
        <v>Khác</v>
      </c>
      <c r="BM197" s="113" t="str">
        <f t="shared" si="236"/>
        <v>Khác</v>
      </c>
      <c r="BN197" s="113" t="str">
        <f t="shared" si="237"/>
        <v>Khác</v>
      </c>
      <c r="BO197" s="113" t="str">
        <f t="shared" si="238"/>
        <v>Khác</v>
      </c>
    </row>
    <row r="198" spans="1:67" x14ac:dyDescent="0.25">
      <c r="A198" s="100"/>
      <c r="B198" s="100"/>
      <c r="C198" s="100"/>
      <c r="D198" s="104"/>
      <c r="E198" s="102"/>
      <c r="F198" s="15" t="str">
        <f t="shared" si="210"/>
        <v>-</v>
      </c>
      <c r="G198" s="12" t="e">
        <f>VLOOKUP(VALUE(A198),Time!$A$3:$D$33,2,1)</f>
        <v>#N/A</v>
      </c>
      <c r="H198" s="12" t="str">
        <f t="shared" si="212"/>
        <v/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3"/>
        <v>Khác</v>
      </c>
      <c r="S198" s="113" t="str">
        <f t="shared" si="214"/>
        <v>Khác</v>
      </c>
      <c r="T198" s="113" t="str">
        <f t="shared" si="215"/>
        <v>Khác</v>
      </c>
      <c r="U198" s="113" t="str">
        <f t="shared" si="216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1"/>
        <v>Khác</v>
      </c>
      <c r="Y198" s="113" t="str">
        <f t="shared" si="242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Khác</v>
      </c>
      <c r="AP198" s="113" t="str">
        <f t="shared" si="308"/>
        <v>Khác</v>
      </c>
      <c r="AQ198" s="113" t="str">
        <f t="shared" si="308"/>
        <v>Khác</v>
      </c>
      <c r="AR198" s="113" t="str">
        <f t="shared" si="308"/>
        <v>Khác</v>
      </c>
      <c r="AS198" s="113" t="str">
        <f t="shared" si="308"/>
        <v>Khác</v>
      </c>
      <c r="AT198" s="113" t="str">
        <f t="shared" si="218"/>
        <v>Khác</v>
      </c>
      <c r="AU198" s="113" t="str">
        <f t="shared" si="219"/>
        <v>Khác</v>
      </c>
      <c r="AV198" s="113" t="str">
        <f t="shared" si="220"/>
        <v>Khác</v>
      </c>
      <c r="AW198" s="113" t="str">
        <f t="shared" si="221"/>
        <v>Khác</v>
      </c>
      <c r="AX198" s="113" t="str">
        <f t="shared" si="222"/>
        <v>Khác</v>
      </c>
      <c r="AY198" s="113" t="str">
        <f t="shared" si="222"/>
        <v>Khác</v>
      </c>
      <c r="AZ198" s="113" t="str">
        <f t="shared" si="223"/>
        <v>Khác</v>
      </c>
      <c r="BA198" s="113" t="str">
        <f t="shared" si="224"/>
        <v>Khác</v>
      </c>
      <c r="BB198" s="113" t="str">
        <f t="shared" si="225"/>
        <v>Khác</v>
      </c>
      <c r="BC198" s="113" t="str">
        <f t="shared" si="226"/>
        <v>Khác</v>
      </c>
      <c r="BD198" s="113" t="str">
        <f t="shared" si="227"/>
        <v>Khác</v>
      </c>
      <c r="BE198" s="113" t="str">
        <f t="shared" si="228"/>
        <v>Khác</v>
      </c>
      <c r="BF198" s="113" t="str">
        <f t="shared" si="229"/>
        <v>Khác</v>
      </c>
      <c r="BG198" s="113" t="str">
        <f t="shared" si="230"/>
        <v>Khác</v>
      </c>
      <c r="BH198" s="113" t="str">
        <f t="shared" si="231"/>
        <v>Khác</v>
      </c>
      <c r="BI198" s="113" t="str">
        <f t="shared" si="232"/>
        <v>Khác</v>
      </c>
      <c r="BJ198" s="113" t="str">
        <f t="shared" si="233"/>
        <v>Khác</v>
      </c>
      <c r="BK198" s="113" t="str">
        <f t="shared" si="234"/>
        <v>Khác</v>
      </c>
      <c r="BL198" s="113" t="str">
        <f t="shared" si="235"/>
        <v>Khác</v>
      </c>
      <c r="BM198" s="113" t="str">
        <f t="shared" si="236"/>
        <v>Khác</v>
      </c>
      <c r="BN198" s="113" t="str">
        <f t="shared" si="237"/>
        <v>Khác</v>
      </c>
      <c r="BO198" s="113" t="str">
        <f t="shared" si="238"/>
        <v>Khác</v>
      </c>
    </row>
    <row r="199" spans="1:67" x14ac:dyDescent="0.25">
      <c r="A199" s="100"/>
      <c r="B199" s="100"/>
      <c r="C199" s="100"/>
      <c r="D199" s="104"/>
      <c r="E199" s="102"/>
      <c r="F199" s="15" t="str">
        <f t="shared" si="210"/>
        <v>-</v>
      </c>
      <c r="G199" s="12" t="e">
        <f>VLOOKUP(VALUE(A199),Time!$A$3:$D$33,2,1)</f>
        <v>#N/A</v>
      </c>
      <c r="H199" s="12" t="str">
        <f t="shared" si="212"/>
        <v/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3"/>
        <v>Khác</v>
      </c>
      <c r="S199" s="113" t="str">
        <f t="shared" si="214"/>
        <v>Khác</v>
      </c>
      <c r="T199" s="113" t="str">
        <f t="shared" si="215"/>
        <v>Khác</v>
      </c>
      <c r="U199" s="113" t="str">
        <f t="shared" si="216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Khác</v>
      </c>
      <c r="X199" s="113" t="str">
        <f t="shared" si="241"/>
        <v>Khác</v>
      </c>
      <c r="Y199" s="113" t="str">
        <f t="shared" si="242"/>
        <v>Khác</v>
      </c>
      <c r="Z199" s="113" t="str">
        <f t="shared" si="309"/>
        <v>Khác</v>
      </c>
      <c r="AA199" s="113" t="str">
        <f t="shared" si="309"/>
        <v>Khác</v>
      </c>
      <c r="AB199" s="113" t="str">
        <f t="shared" si="309"/>
        <v>Khác</v>
      </c>
      <c r="AC199" s="113" t="str">
        <f t="shared" si="309"/>
        <v>Khác</v>
      </c>
      <c r="AD199" s="113" t="str">
        <f t="shared" si="309"/>
        <v>Khác</v>
      </c>
      <c r="AE199" s="113" t="str">
        <f t="shared" si="309"/>
        <v>Khác</v>
      </c>
      <c r="AF199" s="113" t="str">
        <f t="shared" si="309"/>
        <v>Khác</v>
      </c>
      <c r="AG199" s="113" t="str">
        <f t="shared" si="309"/>
        <v>Khác</v>
      </c>
      <c r="AH199" s="113" t="str">
        <f t="shared" si="309"/>
        <v>Khác</v>
      </c>
      <c r="AI199" s="113" t="str">
        <f t="shared" si="309"/>
        <v>Khác</v>
      </c>
      <c r="AJ199" s="113" t="str">
        <f t="shared" si="309"/>
        <v>Khác</v>
      </c>
      <c r="AK199" s="113" t="str">
        <f t="shared" si="309"/>
        <v>Khác</v>
      </c>
      <c r="AL199" s="113" t="str">
        <f t="shared" si="309"/>
        <v>Khác</v>
      </c>
      <c r="AM199" s="113" t="str">
        <f t="shared" si="309"/>
        <v>Khác</v>
      </c>
      <c r="AN199" s="113" t="str">
        <f t="shared" si="309"/>
        <v>Khác</v>
      </c>
      <c r="AO199" s="113" t="str">
        <f t="shared" si="309"/>
        <v>Khác</v>
      </c>
      <c r="AP199" s="113" t="str">
        <f t="shared" si="309"/>
        <v>Khác</v>
      </c>
      <c r="AQ199" s="113" t="str">
        <f t="shared" si="309"/>
        <v>Khác</v>
      </c>
      <c r="AR199" s="113" t="str">
        <f t="shared" si="309"/>
        <v>Khác</v>
      </c>
      <c r="AS199" s="113" t="str">
        <f t="shared" si="309"/>
        <v>Khác</v>
      </c>
      <c r="AT199" s="113" t="str">
        <f t="shared" si="218"/>
        <v>Khác</v>
      </c>
      <c r="AU199" s="113" t="str">
        <f t="shared" si="219"/>
        <v>Khác</v>
      </c>
      <c r="AV199" s="113" t="str">
        <f t="shared" si="220"/>
        <v>Khác</v>
      </c>
      <c r="AW199" s="113" t="str">
        <f t="shared" si="221"/>
        <v>Khác</v>
      </c>
      <c r="AX199" s="113" t="str">
        <f t="shared" si="222"/>
        <v>Khác</v>
      </c>
      <c r="AY199" s="113" t="str">
        <f t="shared" si="222"/>
        <v>Khác</v>
      </c>
      <c r="AZ199" s="113" t="str">
        <f t="shared" si="223"/>
        <v>Khác</v>
      </c>
      <c r="BA199" s="113" t="str">
        <f t="shared" si="224"/>
        <v>Khác</v>
      </c>
      <c r="BB199" s="113" t="str">
        <f t="shared" si="225"/>
        <v>Khác</v>
      </c>
      <c r="BC199" s="113" t="str">
        <f t="shared" si="226"/>
        <v>Khác</v>
      </c>
      <c r="BD199" s="113" t="str">
        <f t="shared" si="227"/>
        <v>Khác</v>
      </c>
      <c r="BE199" s="113" t="str">
        <f t="shared" si="228"/>
        <v>Khác</v>
      </c>
      <c r="BF199" s="113" t="str">
        <f t="shared" si="229"/>
        <v>Khác</v>
      </c>
      <c r="BG199" s="113" t="str">
        <f t="shared" si="230"/>
        <v>Khác</v>
      </c>
      <c r="BH199" s="113" t="str">
        <f t="shared" si="231"/>
        <v>Khác</v>
      </c>
      <c r="BI199" s="113" t="str">
        <f t="shared" si="232"/>
        <v>Khác</v>
      </c>
      <c r="BJ199" s="113" t="str">
        <f t="shared" si="233"/>
        <v>Khác</v>
      </c>
      <c r="BK199" s="113" t="str">
        <f t="shared" si="234"/>
        <v>Khác</v>
      </c>
      <c r="BL199" s="113" t="str">
        <f t="shared" si="235"/>
        <v>Khác</v>
      </c>
      <c r="BM199" s="113" t="str">
        <f t="shared" si="236"/>
        <v>Khác</v>
      </c>
      <c r="BN199" s="113" t="str">
        <f t="shared" si="237"/>
        <v>Khác</v>
      </c>
      <c r="BO199" s="113" t="str">
        <f t="shared" si="238"/>
        <v>Khác</v>
      </c>
    </row>
    <row r="200" spans="1:67" x14ac:dyDescent="0.25">
      <c r="A200" s="100"/>
      <c r="B200" s="100"/>
      <c r="C200" s="100"/>
      <c r="D200" s="104"/>
      <c r="E200" s="102"/>
      <c r="F200" s="15" t="str">
        <f t="shared" ref="F200:F263" si="310">IF(H200="","-",IF(H200="Thu","Thu",BO200))</f>
        <v>-</v>
      </c>
      <c r="G200" s="12" t="e">
        <f>VLOOKUP(VALUE(A200),Time!$A$3:$D$33,2,1)</f>
        <v>#N/A</v>
      </c>
      <c r="H200" s="12" t="str">
        <f t="shared" si="212"/>
        <v/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3"/>
        <v>Khác</v>
      </c>
      <c r="S200" s="113" t="str">
        <f t="shared" si="214"/>
        <v>Khác</v>
      </c>
      <c r="T200" s="113" t="str">
        <f t="shared" si="215"/>
        <v>Khác</v>
      </c>
      <c r="U200" s="113" t="str">
        <f t="shared" si="216"/>
        <v>Khác</v>
      </c>
      <c r="V200" s="113" t="str">
        <f t="shared" si="265"/>
        <v>Khác</v>
      </c>
      <c r="W200" s="113" t="str">
        <f t="shared" ref="W200:AS200" si="311">IF(V200="Khác",IF(ISNUMBER(SEARCH(W$7,$D200)),W$6,"Khác"),V200)</f>
        <v>Khác</v>
      </c>
      <c r="X200" s="113" t="str">
        <f t="shared" si="241"/>
        <v>Khác</v>
      </c>
      <c r="Y200" s="113" t="str">
        <f t="shared" si="242"/>
        <v>Khác</v>
      </c>
      <c r="Z200" s="113" t="str">
        <f t="shared" si="311"/>
        <v>Khác</v>
      </c>
      <c r="AA200" s="113" t="str">
        <f t="shared" si="311"/>
        <v>Khác</v>
      </c>
      <c r="AB200" s="113" t="str">
        <f t="shared" si="311"/>
        <v>Khác</v>
      </c>
      <c r="AC200" s="113" t="str">
        <f t="shared" si="311"/>
        <v>Khác</v>
      </c>
      <c r="AD200" s="113" t="str">
        <f t="shared" si="311"/>
        <v>Khác</v>
      </c>
      <c r="AE200" s="113" t="str">
        <f t="shared" si="311"/>
        <v>Khác</v>
      </c>
      <c r="AF200" s="113" t="str">
        <f t="shared" si="311"/>
        <v>Khác</v>
      </c>
      <c r="AG200" s="113" t="str">
        <f t="shared" si="311"/>
        <v>Khác</v>
      </c>
      <c r="AH200" s="113" t="str">
        <f t="shared" si="311"/>
        <v>Khác</v>
      </c>
      <c r="AI200" s="113" t="str">
        <f t="shared" si="311"/>
        <v>Khác</v>
      </c>
      <c r="AJ200" s="113" t="str">
        <f t="shared" si="311"/>
        <v>Khác</v>
      </c>
      <c r="AK200" s="113" t="str">
        <f t="shared" si="311"/>
        <v>Khác</v>
      </c>
      <c r="AL200" s="113" t="str">
        <f t="shared" si="311"/>
        <v>Khác</v>
      </c>
      <c r="AM200" s="113" t="str">
        <f t="shared" si="311"/>
        <v>Khác</v>
      </c>
      <c r="AN200" s="113" t="str">
        <f t="shared" si="311"/>
        <v>Khác</v>
      </c>
      <c r="AO200" s="113" t="str">
        <f t="shared" si="311"/>
        <v>Khác</v>
      </c>
      <c r="AP200" s="113" t="str">
        <f t="shared" si="311"/>
        <v>Khác</v>
      </c>
      <c r="AQ200" s="113" t="str">
        <f t="shared" si="311"/>
        <v>Khác</v>
      </c>
      <c r="AR200" s="113" t="str">
        <f t="shared" si="311"/>
        <v>Khác</v>
      </c>
      <c r="AS200" s="113" t="str">
        <f t="shared" si="311"/>
        <v>Khác</v>
      </c>
      <c r="AT200" s="113" t="str">
        <f t="shared" si="218"/>
        <v>Khác</v>
      </c>
      <c r="AU200" s="113" t="str">
        <f t="shared" si="219"/>
        <v>Khác</v>
      </c>
      <c r="AV200" s="113" t="str">
        <f t="shared" si="220"/>
        <v>Khác</v>
      </c>
      <c r="AW200" s="113" t="str">
        <f t="shared" si="221"/>
        <v>Khác</v>
      </c>
      <c r="AX200" s="113" t="str">
        <f t="shared" si="222"/>
        <v>Khác</v>
      </c>
      <c r="AY200" s="113" t="str">
        <f t="shared" si="222"/>
        <v>Khác</v>
      </c>
      <c r="AZ200" s="113" t="str">
        <f t="shared" si="223"/>
        <v>Khác</v>
      </c>
      <c r="BA200" s="113" t="str">
        <f t="shared" si="224"/>
        <v>Khác</v>
      </c>
      <c r="BB200" s="113" t="str">
        <f t="shared" si="225"/>
        <v>Khác</v>
      </c>
      <c r="BC200" s="113" t="str">
        <f t="shared" si="226"/>
        <v>Khác</v>
      </c>
      <c r="BD200" s="113" t="str">
        <f t="shared" si="227"/>
        <v>Khác</v>
      </c>
      <c r="BE200" s="113" t="str">
        <f t="shared" si="228"/>
        <v>Khác</v>
      </c>
      <c r="BF200" s="113" t="str">
        <f t="shared" si="229"/>
        <v>Khác</v>
      </c>
      <c r="BG200" s="113" t="str">
        <f t="shared" si="230"/>
        <v>Khác</v>
      </c>
      <c r="BH200" s="113" t="str">
        <f t="shared" si="231"/>
        <v>Khác</v>
      </c>
      <c r="BI200" s="113" t="str">
        <f t="shared" si="232"/>
        <v>Khác</v>
      </c>
      <c r="BJ200" s="113" t="str">
        <f t="shared" si="233"/>
        <v>Khác</v>
      </c>
      <c r="BK200" s="113" t="str">
        <f t="shared" si="234"/>
        <v>Khác</v>
      </c>
      <c r="BL200" s="113" t="str">
        <f t="shared" si="235"/>
        <v>Khác</v>
      </c>
      <c r="BM200" s="113" t="str">
        <f t="shared" si="236"/>
        <v>Khác</v>
      </c>
      <c r="BN200" s="113" t="str">
        <f t="shared" si="237"/>
        <v>Khác</v>
      </c>
      <c r="BO200" s="113" t="str">
        <f t="shared" si="238"/>
        <v>Khác</v>
      </c>
    </row>
    <row r="201" spans="1:67" x14ac:dyDescent="0.25">
      <c r="A201" s="100"/>
      <c r="B201" s="100"/>
      <c r="C201" s="100"/>
      <c r="D201" s="104"/>
      <c r="E201" s="102"/>
      <c r="F201" s="15" t="str">
        <f t="shared" si="310"/>
        <v>-</v>
      </c>
      <c r="G201" s="12" t="e">
        <f>VLOOKUP(VALUE(A201),Time!$A$3:$D$33,2,1)</f>
        <v>#N/A</v>
      </c>
      <c r="H201" s="12" t="str">
        <f t="shared" ref="H201:H264" si="312">IF(MID(C201,2,1)="c","Chi",IF(C201&lt;&gt;"","Thu",""))</f>
        <v/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3">IF(Q201="Khác",IF(ISNUMBER(SEARCH(R$7,$D201)),R$6,"Khác"),Q201)</f>
        <v>Khác</v>
      </c>
      <c r="S201" s="113" t="str">
        <f t="shared" ref="S201:S264" si="314">IF(R201="Khác",IF(ISNUMBER(SEARCH(S$7,$D201)),S$6,"Khác"),R201)</f>
        <v>Khác</v>
      </c>
      <c r="T201" s="113" t="str">
        <f t="shared" ref="T201:T264" si="315">IF(S201="Khác",IF(ISNUMBER(SEARCH(T$7,$D201)),T$6,"Khác"),S201)</f>
        <v>Khác</v>
      </c>
      <c r="U201" s="113" t="str">
        <f t="shared" ref="U201:U264" si="316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7">IF(V201="Khác",IF(ISNUMBER(SEARCH(W$7,$D201)),W$6,"Khác"),V201)</f>
        <v>Khác</v>
      </c>
      <c r="X201" s="113" t="str">
        <f t="shared" si="241"/>
        <v>Khác</v>
      </c>
      <c r="Y201" s="113" t="str">
        <f t="shared" si="242"/>
        <v>Khác</v>
      </c>
      <c r="Z201" s="113" t="str">
        <f t="shared" si="317"/>
        <v>Khác</v>
      </c>
      <c r="AA201" s="113" t="str">
        <f t="shared" si="317"/>
        <v>Khác</v>
      </c>
      <c r="AB201" s="113" t="str">
        <f t="shared" si="317"/>
        <v>Khác</v>
      </c>
      <c r="AC201" s="113" t="str">
        <f t="shared" si="317"/>
        <v>Khác</v>
      </c>
      <c r="AD201" s="113" t="str">
        <f t="shared" si="317"/>
        <v>Khác</v>
      </c>
      <c r="AE201" s="113" t="str">
        <f t="shared" si="317"/>
        <v>Khác</v>
      </c>
      <c r="AF201" s="113" t="str">
        <f t="shared" si="317"/>
        <v>Khác</v>
      </c>
      <c r="AG201" s="113" t="str">
        <f t="shared" si="317"/>
        <v>Khác</v>
      </c>
      <c r="AH201" s="113" t="str">
        <f t="shared" si="317"/>
        <v>Khác</v>
      </c>
      <c r="AI201" s="113" t="str">
        <f t="shared" si="317"/>
        <v>Khác</v>
      </c>
      <c r="AJ201" s="113" t="str">
        <f t="shared" si="317"/>
        <v>Khác</v>
      </c>
      <c r="AK201" s="113" t="str">
        <f t="shared" si="317"/>
        <v>Khác</v>
      </c>
      <c r="AL201" s="113" t="str">
        <f t="shared" si="317"/>
        <v>Khác</v>
      </c>
      <c r="AM201" s="113" t="str">
        <f t="shared" si="317"/>
        <v>Khác</v>
      </c>
      <c r="AN201" s="113" t="str">
        <f t="shared" si="317"/>
        <v>Khác</v>
      </c>
      <c r="AO201" s="113" t="str">
        <f t="shared" si="317"/>
        <v>Khác</v>
      </c>
      <c r="AP201" s="113" t="str">
        <f t="shared" si="317"/>
        <v>Khác</v>
      </c>
      <c r="AQ201" s="113" t="str">
        <f t="shared" si="317"/>
        <v>Khác</v>
      </c>
      <c r="AR201" s="113" t="str">
        <f t="shared" si="317"/>
        <v>Khác</v>
      </c>
      <c r="AS201" s="113" t="str">
        <f t="shared" si="317"/>
        <v>Khác</v>
      </c>
      <c r="AT201" s="113" t="str">
        <f t="shared" ref="AT201:AT264" si="318">IF(AS201="Khác",IF(ISNUMBER(SEARCH(AT$7,$D201)),AT$6,"Khác"),AS201)</f>
        <v>Khác</v>
      </c>
      <c r="AU201" s="113" t="str">
        <f t="shared" ref="AU201:AU264" si="319">IF(AT201="Khác",IF(ISNUMBER(SEARCH(AU$7,$D201)),AU$6,"Khác"),AT201)</f>
        <v>Khác</v>
      </c>
      <c r="AV201" s="113" t="str">
        <f t="shared" ref="AV201:AV264" si="320">IF(AU201="Khác",IF(ISNUMBER(SEARCH(AV$7,$D201)),AV$6,"Khác"),AU201)</f>
        <v>Khác</v>
      </c>
      <c r="AW201" s="113" t="str">
        <f t="shared" ref="AW201:AW264" si="321">IF(AV201="Khác",IF(ISNUMBER(SEARCH(AW$7,$D201)),AW$6,"Khác"),AV201)</f>
        <v>Khác</v>
      </c>
      <c r="AX201" s="113" t="str">
        <f t="shared" ref="AX201:AY264" si="322">IF(AW201="Khác",IF(ISNUMBER(SEARCH(AX$7,$D201)),AX$6,"Khác"),AW201)</f>
        <v>Khác</v>
      </c>
      <c r="AY201" s="113" t="str">
        <f t="shared" si="322"/>
        <v>Khác</v>
      </c>
      <c r="AZ201" s="113" t="str">
        <f t="shared" ref="AZ201:AZ264" si="323">IF(AY201="Khác",IF(AND(ISNUMBER(SEARCH("phí",$D201)),ISNUMBER(SEARCH("ngân hàng",$D201))),AZ$6,"Khác"),AY201)</f>
        <v>Khác</v>
      </c>
      <c r="BA201" s="113" t="str">
        <f t="shared" ref="BA201:BA264" si="324">IF(AZ201="Khác",IF(AND(ISNUMBER(SEARCH("Điện",$D201)),ISNUMBER(SEARCH("VP",$D201))),BA$6,"Khác"),AZ201)</f>
        <v>Khác</v>
      </c>
      <c r="BB201" s="113" t="str">
        <f t="shared" ref="BB201:BB264" si="325">IF(BA201="Khác",IF(AND(ISNUMBER(SEARCH("Nước",$D201)),ISNUMBER(SEARCH("VP",$D201))),BB$6,"Khác"),BA201)</f>
        <v>Khác</v>
      </c>
      <c r="BC201" s="113" t="str">
        <f t="shared" ref="BC201:BC264" si="326">IF(BB201="Khác",IF(AND(ISNUMBER(SEARCH("Điện",$D201)),ISNUMBER(SEARCH("Kho",$D201))),BC$6,"Khác"),BB201)</f>
        <v>Khác</v>
      </c>
      <c r="BD201" s="113" t="str">
        <f t="shared" ref="BD201:BD264" si="327">IF(BC201="Khác",IF(AND(ISNUMBER(SEARCH("Nước",$D201)),ISNUMBER(SEARCH("Kho",$D201))),BD$6,"Khác"),BC201)</f>
        <v>Khác</v>
      </c>
      <c r="BE201" s="113" t="str">
        <f t="shared" ref="BE201:BE264" si="328">IF(BD201="Khác",IF(AND(ISNUMBER(SEARCH("TT",$D201)),ISNUMBER(SEARCH("Chi Phí hoàn trả bảo hành",$D201))),BE$6,"Khác"),BD201)</f>
        <v>Khác</v>
      </c>
      <c r="BF201" s="113" t="str">
        <f t="shared" ref="BF201:BF264" si="329">IF(BE201="Khác",IF(AND(ISNUMBER(SEARCH("TT",$D201)),ISNUMBER(SEARCH("Đơn hàng",$D201))),BF$6,"Khác"),BE201)</f>
        <v>Khác</v>
      </c>
      <c r="BG201" s="113" t="str">
        <f t="shared" ref="BG201:BG264" si="330">IF(BF201="Khác",IF(AND(ISNUMBER(SEARCH("TT",$D201)),ISNUMBER(SEARCH("hoàn công",$D201))),BG$6,"Khác"),BF201)</f>
        <v>Khác</v>
      </c>
      <c r="BH201" s="113" t="str">
        <f t="shared" ref="BH201:BH264" si="331">IF(BG201="Khác",IF(AND(ISNUMBER(SEARCH("TT",$D201)),ISNUMBER(SEARCH("công nhân",$D201))),BH$6,"Khác"),BG201)</f>
        <v>Khác</v>
      </c>
      <c r="BI201" s="113" t="str">
        <f t="shared" ref="BI201:BI264" si="332">IF(BH201="Khác",IF(AND(ISNUMBER(SEARCH("phí",$D201)),ISNUMBER(SEARCH("cước",$D201))),BI$6,"Khác"),BH201)</f>
        <v>Khác</v>
      </c>
      <c r="BJ201" s="113" t="str">
        <f t="shared" ref="BJ201:BJ264" si="333">IF(BI201="Khác",IF(AND(ISNUMBER(SEARCH("TT",$D201)),ISNUMBER(SEARCH("- ",$D201))),BJ$6,"Khác"),BI201)</f>
        <v>Khác</v>
      </c>
      <c r="BK201" s="113" t="str">
        <f t="shared" ref="BK201:BK264" si="334">IF(BJ201="Khác",IF(ISNUMBER(SEARCH("tạm ứng",$D201)),BK$6,"Khác"),BJ201)</f>
        <v>Khác</v>
      </c>
      <c r="BL201" s="113" t="str">
        <f t="shared" ref="BL201:BL264" si="335">IF(BK201="Khác",IF(ISNUMBER(SEARCH("chi phí dịch vụ hàng hóa",$D201)),BL$6,"Khác"),BK201)</f>
        <v>Khác</v>
      </c>
      <c r="BM201" s="113" t="str">
        <f t="shared" ref="BM201:BM264" si="336">IF(BL201="Khác",IF(ISNUMBER(SEARCH("cung cấp vật tư cho kho",$D201)),BM$6,"Khác"),BL201)</f>
        <v>Khác</v>
      </c>
      <c r="BN201" s="113" t="str">
        <f t="shared" ref="BN201:BN264" si="337">IF(BM201="Khác",IF(ISNUMBER(SEARCH("cô tạp vụ",$D201)),BN$6,"Khác"),BM201)</f>
        <v>Khác</v>
      </c>
      <c r="BO201" s="113" t="str">
        <f t="shared" ref="BO201:BO264" si="338">IF(BN201="Khác",IF(ISNUMBER(SEARCH("thuê văn phòng Hà Nội",$D201)),BO$6,"Khác"),BN201)</f>
        <v>Khác</v>
      </c>
    </row>
    <row r="202" spans="1:67" x14ac:dyDescent="0.25">
      <c r="A202" s="100"/>
      <c r="B202" s="100"/>
      <c r="C202" s="100"/>
      <c r="D202" s="104"/>
      <c r="E202" s="102"/>
      <c r="F202" s="15" t="str">
        <f t="shared" si="310"/>
        <v>-</v>
      </c>
      <c r="G202" s="12" t="e">
        <f>VLOOKUP(VALUE(A202),Time!$A$3:$D$33,2,1)</f>
        <v>#N/A</v>
      </c>
      <c r="H202" s="12" t="str">
        <f t="shared" si="312"/>
        <v/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3"/>
        <v>Khác</v>
      </c>
      <c r="S202" s="113" t="str">
        <f t="shared" si="314"/>
        <v>Khác</v>
      </c>
      <c r="T202" s="113" t="str">
        <f t="shared" si="315"/>
        <v>Khác</v>
      </c>
      <c r="U202" s="113" t="str">
        <f t="shared" si="316"/>
        <v>Khác</v>
      </c>
      <c r="V202" s="113" t="str">
        <f t="shared" si="265"/>
        <v>Khác</v>
      </c>
      <c r="W202" s="113" t="str">
        <f t="shared" ref="W202:AS202" si="339">IF(V202="Khác",IF(ISNUMBER(SEARCH(W$7,$D202)),W$6,"Khác"),V202)</f>
        <v>Khác</v>
      </c>
      <c r="X202" s="113" t="str">
        <f t="shared" si="241"/>
        <v>Khác</v>
      </c>
      <c r="Y202" s="113" t="str">
        <f t="shared" si="242"/>
        <v>Khác</v>
      </c>
      <c r="Z202" s="113" t="str">
        <f t="shared" si="339"/>
        <v>Khác</v>
      </c>
      <c r="AA202" s="113" t="str">
        <f t="shared" si="339"/>
        <v>Khác</v>
      </c>
      <c r="AB202" s="113" t="str">
        <f t="shared" si="339"/>
        <v>Khác</v>
      </c>
      <c r="AC202" s="113" t="str">
        <f t="shared" si="339"/>
        <v>Khác</v>
      </c>
      <c r="AD202" s="113" t="str">
        <f t="shared" si="339"/>
        <v>Khác</v>
      </c>
      <c r="AE202" s="113" t="str">
        <f t="shared" si="339"/>
        <v>Khác</v>
      </c>
      <c r="AF202" s="113" t="str">
        <f t="shared" si="339"/>
        <v>Khác</v>
      </c>
      <c r="AG202" s="113" t="str">
        <f t="shared" si="339"/>
        <v>Khác</v>
      </c>
      <c r="AH202" s="113" t="str">
        <f t="shared" si="339"/>
        <v>Khác</v>
      </c>
      <c r="AI202" s="113" t="str">
        <f t="shared" si="339"/>
        <v>Khác</v>
      </c>
      <c r="AJ202" s="113" t="str">
        <f t="shared" si="339"/>
        <v>Khác</v>
      </c>
      <c r="AK202" s="113" t="str">
        <f t="shared" si="339"/>
        <v>Khác</v>
      </c>
      <c r="AL202" s="113" t="str">
        <f t="shared" si="339"/>
        <v>Khác</v>
      </c>
      <c r="AM202" s="113" t="str">
        <f t="shared" si="339"/>
        <v>Khác</v>
      </c>
      <c r="AN202" s="113" t="str">
        <f t="shared" si="339"/>
        <v>Khác</v>
      </c>
      <c r="AO202" s="113" t="str">
        <f t="shared" si="339"/>
        <v>Khác</v>
      </c>
      <c r="AP202" s="113" t="str">
        <f t="shared" si="339"/>
        <v>Khác</v>
      </c>
      <c r="AQ202" s="113" t="str">
        <f t="shared" si="339"/>
        <v>Khác</v>
      </c>
      <c r="AR202" s="113" t="str">
        <f t="shared" si="339"/>
        <v>Khác</v>
      </c>
      <c r="AS202" s="113" t="str">
        <f t="shared" si="339"/>
        <v>Khác</v>
      </c>
      <c r="AT202" s="113" t="str">
        <f t="shared" si="318"/>
        <v>Khác</v>
      </c>
      <c r="AU202" s="113" t="str">
        <f t="shared" si="319"/>
        <v>Khác</v>
      </c>
      <c r="AV202" s="113" t="str">
        <f t="shared" si="320"/>
        <v>Khác</v>
      </c>
      <c r="AW202" s="113" t="str">
        <f t="shared" si="321"/>
        <v>Khác</v>
      </c>
      <c r="AX202" s="113" t="str">
        <f t="shared" si="322"/>
        <v>Khác</v>
      </c>
      <c r="AY202" s="113" t="str">
        <f t="shared" si="322"/>
        <v>Khác</v>
      </c>
      <c r="AZ202" s="113" t="str">
        <f t="shared" si="323"/>
        <v>Khác</v>
      </c>
      <c r="BA202" s="113" t="str">
        <f t="shared" si="324"/>
        <v>Khác</v>
      </c>
      <c r="BB202" s="113" t="str">
        <f t="shared" si="325"/>
        <v>Khác</v>
      </c>
      <c r="BC202" s="113" t="str">
        <f t="shared" si="326"/>
        <v>Khác</v>
      </c>
      <c r="BD202" s="113" t="str">
        <f t="shared" si="327"/>
        <v>Khác</v>
      </c>
      <c r="BE202" s="113" t="str">
        <f t="shared" si="328"/>
        <v>Khác</v>
      </c>
      <c r="BF202" s="113" t="str">
        <f t="shared" si="329"/>
        <v>Khác</v>
      </c>
      <c r="BG202" s="113" t="str">
        <f t="shared" si="330"/>
        <v>Khác</v>
      </c>
      <c r="BH202" s="113" t="str">
        <f t="shared" si="331"/>
        <v>Khác</v>
      </c>
      <c r="BI202" s="113" t="str">
        <f t="shared" si="332"/>
        <v>Khác</v>
      </c>
      <c r="BJ202" s="113" t="str">
        <f t="shared" si="333"/>
        <v>Khác</v>
      </c>
      <c r="BK202" s="113" t="str">
        <f t="shared" si="334"/>
        <v>Khác</v>
      </c>
      <c r="BL202" s="113" t="str">
        <f t="shared" si="335"/>
        <v>Khác</v>
      </c>
      <c r="BM202" s="113" t="str">
        <f t="shared" si="336"/>
        <v>Khác</v>
      </c>
      <c r="BN202" s="113" t="str">
        <f t="shared" si="337"/>
        <v>Khác</v>
      </c>
      <c r="BO202" s="113" t="str">
        <f t="shared" si="338"/>
        <v>Khác</v>
      </c>
    </row>
    <row r="203" spans="1:67" x14ac:dyDescent="0.25">
      <c r="A203" s="100"/>
      <c r="B203" s="100"/>
      <c r="C203" s="100"/>
      <c r="D203" s="104"/>
      <c r="E203" s="102"/>
      <c r="F203" s="15" t="str">
        <f t="shared" si="310"/>
        <v>-</v>
      </c>
      <c r="G203" s="12" t="e">
        <f>VLOOKUP(VALUE(A203),Time!$A$3:$D$33,2,1)</f>
        <v>#N/A</v>
      </c>
      <c r="H203" s="12" t="str">
        <f t="shared" si="312"/>
        <v/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3"/>
        <v>Khác</v>
      </c>
      <c r="S203" s="113" t="str">
        <f t="shared" si="314"/>
        <v>Khác</v>
      </c>
      <c r="T203" s="113" t="str">
        <f t="shared" si="315"/>
        <v>Khác</v>
      </c>
      <c r="U203" s="113" t="str">
        <f t="shared" si="316"/>
        <v>Khác</v>
      </c>
      <c r="V203" s="113" t="str">
        <f t="shared" si="265"/>
        <v>Khác</v>
      </c>
      <c r="W203" s="113" t="str">
        <f t="shared" ref="W203:AS203" si="340">IF(V203="Khác",IF(ISNUMBER(SEARCH(W$7,$D203)),W$6,"Khác"),V203)</f>
        <v>Khác</v>
      </c>
      <c r="X203" s="113" t="str">
        <f t="shared" ref="X203:X266" si="341">IF(W203="Khác",IF(ISNUMBER(SEARCH(X$7,$D203)),X$6,"Khác"),W203)</f>
        <v>Khác</v>
      </c>
      <c r="Y203" s="113" t="str">
        <f t="shared" ref="Y203:Y266" si="342">IF(X203="Khác",IF(ISNUMBER(SEARCH(Y$7,$D203)),Y$6,"Khác"),X203)</f>
        <v>Khác</v>
      </c>
      <c r="Z203" s="113" t="str">
        <f t="shared" si="340"/>
        <v>Khác</v>
      </c>
      <c r="AA203" s="113" t="str">
        <f t="shared" si="340"/>
        <v>Khác</v>
      </c>
      <c r="AB203" s="113" t="str">
        <f t="shared" si="340"/>
        <v>Khác</v>
      </c>
      <c r="AC203" s="113" t="str">
        <f t="shared" si="340"/>
        <v>Khác</v>
      </c>
      <c r="AD203" s="113" t="str">
        <f t="shared" si="340"/>
        <v>Khác</v>
      </c>
      <c r="AE203" s="113" t="str">
        <f t="shared" si="340"/>
        <v>Khác</v>
      </c>
      <c r="AF203" s="113" t="str">
        <f t="shared" si="340"/>
        <v>Khác</v>
      </c>
      <c r="AG203" s="113" t="str">
        <f t="shared" si="340"/>
        <v>Khác</v>
      </c>
      <c r="AH203" s="113" t="str">
        <f t="shared" si="340"/>
        <v>Khác</v>
      </c>
      <c r="AI203" s="113" t="str">
        <f t="shared" si="340"/>
        <v>Khác</v>
      </c>
      <c r="AJ203" s="113" t="str">
        <f t="shared" si="340"/>
        <v>Khác</v>
      </c>
      <c r="AK203" s="113" t="str">
        <f t="shared" si="340"/>
        <v>Khác</v>
      </c>
      <c r="AL203" s="113" t="str">
        <f t="shared" si="340"/>
        <v>Khác</v>
      </c>
      <c r="AM203" s="113" t="str">
        <f t="shared" si="340"/>
        <v>Khác</v>
      </c>
      <c r="AN203" s="113" t="str">
        <f t="shared" si="340"/>
        <v>Khác</v>
      </c>
      <c r="AO203" s="113" t="str">
        <f t="shared" si="340"/>
        <v>Khác</v>
      </c>
      <c r="AP203" s="113" t="str">
        <f t="shared" si="340"/>
        <v>Khác</v>
      </c>
      <c r="AQ203" s="113" t="str">
        <f t="shared" si="340"/>
        <v>Khác</v>
      </c>
      <c r="AR203" s="113" t="str">
        <f t="shared" si="340"/>
        <v>Khác</v>
      </c>
      <c r="AS203" s="113" t="str">
        <f t="shared" si="340"/>
        <v>Khác</v>
      </c>
      <c r="AT203" s="113" t="str">
        <f t="shared" si="318"/>
        <v>Khác</v>
      </c>
      <c r="AU203" s="113" t="str">
        <f t="shared" si="319"/>
        <v>Khác</v>
      </c>
      <c r="AV203" s="113" t="str">
        <f t="shared" si="320"/>
        <v>Khác</v>
      </c>
      <c r="AW203" s="113" t="str">
        <f t="shared" si="321"/>
        <v>Khác</v>
      </c>
      <c r="AX203" s="113" t="str">
        <f t="shared" si="322"/>
        <v>Khác</v>
      </c>
      <c r="AY203" s="113" t="str">
        <f t="shared" si="322"/>
        <v>Khác</v>
      </c>
      <c r="AZ203" s="113" t="str">
        <f t="shared" si="323"/>
        <v>Khác</v>
      </c>
      <c r="BA203" s="113" t="str">
        <f t="shared" si="324"/>
        <v>Khác</v>
      </c>
      <c r="BB203" s="113" t="str">
        <f t="shared" si="325"/>
        <v>Khác</v>
      </c>
      <c r="BC203" s="113" t="str">
        <f t="shared" si="326"/>
        <v>Khác</v>
      </c>
      <c r="BD203" s="113" t="str">
        <f t="shared" si="327"/>
        <v>Khác</v>
      </c>
      <c r="BE203" s="113" t="str">
        <f t="shared" si="328"/>
        <v>Khác</v>
      </c>
      <c r="BF203" s="113" t="str">
        <f t="shared" si="329"/>
        <v>Khác</v>
      </c>
      <c r="BG203" s="113" t="str">
        <f t="shared" si="330"/>
        <v>Khác</v>
      </c>
      <c r="BH203" s="113" t="str">
        <f t="shared" si="331"/>
        <v>Khác</v>
      </c>
      <c r="BI203" s="113" t="str">
        <f t="shared" si="332"/>
        <v>Khác</v>
      </c>
      <c r="BJ203" s="113" t="str">
        <f t="shared" si="333"/>
        <v>Khác</v>
      </c>
      <c r="BK203" s="113" t="str">
        <f t="shared" si="334"/>
        <v>Khác</v>
      </c>
      <c r="BL203" s="113" t="str">
        <f t="shared" si="335"/>
        <v>Khác</v>
      </c>
      <c r="BM203" s="113" t="str">
        <f t="shared" si="336"/>
        <v>Khác</v>
      </c>
      <c r="BN203" s="113" t="str">
        <f t="shared" si="337"/>
        <v>Khác</v>
      </c>
      <c r="BO203" s="113" t="str">
        <f t="shared" si="338"/>
        <v>Khác</v>
      </c>
    </row>
    <row r="204" spans="1:67" x14ac:dyDescent="0.25">
      <c r="A204" s="100"/>
      <c r="B204" s="100"/>
      <c r="C204" s="100"/>
      <c r="D204" s="104"/>
      <c r="E204" s="102"/>
      <c r="F204" s="15" t="str">
        <f t="shared" si="310"/>
        <v>-</v>
      </c>
      <c r="G204" s="12" t="e">
        <f>VLOOKUP(VALUE(A204),Time!$A$3:$D$33,2,1)</f>
        <v>#N/A</v>
      </c>
      <c r="H204" s="12" t="str">
        <f t="shared" si="312"/>
        <v/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3"/>
        <v>Khác</v>
      </c>
      <c r="S204" s="113" t="str">
        <f t="shared" si="314"/>
        <v>Khác</v>
      </c>
      <c r="T204" s="113" t="str">
        <f t="shared" si="315"/>
        <v>Khác</v>
      </c>
      <c r="U204" s="113" t="str">
        <f t="shared" si="316"/>
        <v>Khác</v>
      </c>
      <c r="V204" s="113" t="str">
        <f t="shared" si="265"/>
        <v>Khác</v>
      </c>
      <c r="W204" s="113" t="str">
        <f t="shared" ref="W204:AS204" si="343">IF(V204="Khác",IF(ISNUMBER(SEARCH(W$7,$D204)),W$6,"Khác"),V204)</f>
        <v>Khác</v>
      </c>
      <c r="X204" s="113" t="str">
        <f t="shared" si="341"/>
        <v>Khác</v>
      </c>
      <c r="Y204" s="113" t="str">
        <f t="shared" si="342"/>
        <v>Khác</v>
      </c>
      <c r="Z204" s="113" t="str">
        <f t="shared" si="343"/>
        <v>Khác</v>
      </c>
      <c r="AA204" s="113" t="str">
        <f t="shared" si="343"/>
        <v>Khác</v>
      </c>
      <c r="AB204" s="113" t="str">
        <f t="shared" si="343"/>
        <v>Khác</v>
      </c>
      <c r="AC204" s="113" t="str">
        <f t="shared" si="343"/>
        <v>Khác</v>
      </c>
      <c r="AD204" s="113" t="str">
        <f t="shared" si="343"/>
        <v>Khác</v>
      </c>
      <c r="AE204" s="113" t="str">
        <f t="shared" si="343"/>
        <v>Khác</v>
      </c>
      <c r="AF204" s="113" t="str">
        <f t="shared" si="343"/>
        <v>Khác</v>
      </c>
      <c r="AG204" s="113" t="str">
        <f t="shared" si="343"/>
        <v>Khác</v>
      </c>
      <c r="AH204" s="113" t="str">
        <f t="shared" si="343"/>
        <v>Khác</v>
      </c>
      <c r="AI204" s="113" t="str">
        <f t="shared" si="343"/>
        <v>Khác</v>
      </c>
      <c r="AJ204" s="113" t="str">
        <f t="shared" si="343"/>
        <v>Khác</v>
      </c>
      <c r="AK204" s="113" t="str">
        <f t="shared" si="343"/>
        <v>Khác</v>
      </c>
      <c r="AL204" s="113" t="str">
        <f t="shared" si="343"/>
        <v>Khác</v>
      </c>
      <c r="AM204" s="113" t="str">
        <f t="shared" si="343"/>
        <v>Khác</v>
      </c>
      <c r="AN204" s="113" t="str">
        <f t="shared" si="343"/>
        <v>Khác</v>
      </c>
      <c r="AO204" s="113" t="str">
        <f t="shared" si="343"/>
        <v>Khác</v>
      </c>
      <c r="AP204" s="113" t="str">
        <f t="shared" si="343"/>
        <v>Khác</v>
      </c>
      <c r="AQ204" s="113" t="str">
        <f t="shared" si="343"/>
        <v>Khác</v>
      </c>
      <c r="AR204" s="113" t="str">
        <f t="shared" si="343"/>
        <v>Khác</v>
      </c>
      <c r="AS204" s="113" t="str">
        <f t="shared" si="343"/>
        <v>Khác</v>
      </c>
      <c r="AT204" s="113" t="str">
        <f t="shared" si="318"/>
        <v>Khác</v>
      </c>
      <c r="AU204" s="113" t="str">
        <f t="shared" si="319"/>
        <v>Khác</v>
      </c>
      <c r="AV204" s="113" t="str">
        <f t="shared" si="320"/>
        <v>Khác</v>
      </c>
      <c r="AW204" s="113" t="str">
        <f t="shared" si="321"/>
        <v>Khác</v>
      </c>
      <c r="AX204" s="113" t="str">
        <f t="shared" si="322"/>
        <v>Khác</v>
      </c>
      <c r="AY204" s="113" t="str">
        <f t="shared" si="322"/>
        <v>Khác</v>
      </c>
      <c r="AZ204" s="113" t="str">
        <f t="shared" si="323"/>
        <v>Khác</v>
      </c>
      <c r="BA204" s="113" t="str">
        <f t="shared" si="324"/>
        <v>Khác</v>
      </c>
      <c r="BB204" s="113" t="str">
        <f t="shared" si="325"/>
        <v>Khác</v>
      </c>
      <c r="BC204" s="113" t="str">
        <f t="shared" si="326"/>
        <v>Khác</v>
      </c>
      <c r="BD204" s="113" t="str">
        <f t="shared" si="327"/>
        <v>Khác</v>
      </c>
      <c r="BE204" s="113" t="str">
        <f t="shared" si="328"/>
        <v>Khác</v>
      </c>
      <c r="BF204" s="113" t="str">
        <f t="shared" si="329"/>
        <v>Khác</v>
      </c>
      <c r="BG204" s="113" t="str">
        <f t="shared" si="330"/>
        <v>Khác</v>
      </c>
      <c r="BH204" s="113" t="str">
        <f t="shared" si="331"/>
        <v>Khác</v>
      </c>
      <c r="BI204" s="113" t="str">
        <f t="shared" si="332"/>
        <v>Khác</v>
      </c>
      <c r="BJ204" s="113" t="str">
        <f t="shared" si="333"/>
        <v>Khác</v>
      </c>
      <c r="BK204" s="113" t="str">
        <f t="shared" si="334"/>
        <v>Khác</v>
      </c>
      <c r="BL204" s="113" t="str">
        <f t="shared" si="335"/>
        <v>Khác</v>
      </c>
      <c r="BM204" s="113" t="str">
        <f t="shared" si="336"/>
        <v>Khác</v>
      </c>
      <c r="BN204" s="113" t="str">
        <f t="shared" si="337"/>
        <v>Khác</v>
      </c>
      <c r="BO204" s="113" t="str">
        <f t="shared" si="338"/>
        <v>Khác</v>
      </c>
    </row>
    <row r="205" spans="1:67" x14ac:dyDescent="0.25">
      <c r="A205" s="100"/>
      <c r="B205" s="100"/>
      <c r="C205" s="100"/>
      <c r="D205" s="104"/>
      <c r="E205" s="102"/>
      <c r="F205" s="15" t="str">
        <f t="shared" si="310"/>
        <v>-</v>
      </c>
      <c r="G205" s="12" t="e">
        <f>VLOOKUP(VALUE(A205),Time!$A$3:$D$33,2,1)</f>
        <v>#N/A</v>
      </c>
      <c r="H205" s="12" t="str">
        <f t="shared" si="312"/>
        <v/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3"/>
        <v>Khác</v>
      </c>
      <c r="S205" s="113" t="str">
        <f t="shared" si="314"/>
        <v>Khác</v>
      </c>
      <c r="T205" s="113" t="str">
        <f t="shared" si="315"/>
        <v>Khác</v>
      </c>
      <c r="U205" s="113" t="str">
        <f t="shared" si="316"/>
        <v>Khác</v>
      </c>
      <c r="V205" s="113" t="str">
        <f t="shared" si="265"/>
        <v>Khác</v>
      </c>
      <c r="W205" s="113" t="str">
        <f t="shared" ref="W205:AS205" si="344">IF(V205="Khác",IF(ISNUMBER(SEARCH(W$7,$D205)),W$6,"Khác"),V205)</f>
        <v>Khác</v>
      </c>
      <c r="X205" s="113" t="str">
        <f t="shared" si="341"/>
        <v>Khác</v>
      </c>
      <c r="Y205" s="113" t="str">
        <f t="shared" si="342"/>
        <v>Khác</v>
      </c>
      <c r="Z205" s="113" t="str">
        <f t="shared" si="344"/>
        <v>Khác</v>
      </c>
      <c r="AA205" s="113" t="str">
        <f t="shared" si="344"/>
        <v>Khác</v>
      </c>
      <c r="AB205" s="113" t="str">
        <f t="shared" si="344"/>
        <v>Khác</v>
      </c>
      <c r="AC205" s="113" t="str">
        <f t="shared" si="344"/>
        <v>Khác</v>
      </c>
      <c r="AD205" s="113" t="str">
        <f t="shared" si="344"/>
        <v>Khác</v>
      </c>
      <c r="AE205" s="113" t="str">
        <f t="shared" si="344"/>
        <v>Khác</v>
      </c>
      <c r="AF205" s="113" t="str">
        <f t="shared" si="344"/>
        <v>Khác</v>
      </c>
      <c r="AG205" s="113" t="str">
        <f t="shared" si="344"/>
        <v>Khác</v>
      </c>
      <c r="AH205" s="113" t="str">
        <f t="shared" si="344"/>
        <v>Khác</v>
      </c>
      <c r="AI205" s="113" t="str">
        <f t="shared" si="344"/>
        <v>Khác</v>
      </c>
      <c r="AJ205" s="113" t="str">
        <f t="shared" si="344"/>
        <v>Khác</v>
      </c>
      <c r="AK205" s="113" t="str">
        <f t="shared" si="344"/>
        <v>Khác</v>
      </c>
      <c r="AL205" s="113" t="str">
        <f t="shared" si="344"/>
        <v>Khác</v>
      </c>
      <c r="AM205" s="113" t="str">
        <f t="shared" si="344"/>
        <v>Khác</v>
      </c>
      <c r="AN205" s="113" t="str">
        <f t="shared" si="344"/>
        <v>Khác</v>
      </c>
      <c r="AO205" s="113" t="str">
        <f t="shared" si="344"/>
        <v>Khác</v>
      </c>
      <c r="AP205" s="113" t="str">
        <f t="shared" si="344"/>
        <v>Khác</v>
      </c>
      <c r="AQ205" s="113" t="str">
        <f t="shared" si="344"/>
        <v>Khác</v>
      </c>
      <c r="AR205" s="113" t="str">
        <f t="shared" si="344"/>
        <v>Khác</v>
      </c>
      <c r="AS205" s="113" t="str">
        <f t="shared" si="344"/>
        <v>Khác</v>
      </c>
      <c r="AT205" s="113" t="str">
        <f t="shared" si="318"/>
        <v>Khác</v>
      </c>
      <c r="AU205" s="113" t="str">
        <f t="shared" si="319"/>
        <v>Khác</v>
      </c>
      <c r="AV205" s="113" t="str">
        <f t="shared" si="320"/>
        <v>Khác</v>
      </c>
      <c r="AW205" s="113" t="str">
        <f t="shared" si="321"/>
        <v>Khác</v>
      </c>
      <c r="AX205" s="113" t="str">
        <f t="shared" si="322"/>
        <v>Khác</v>
      </c>
      <c r="AY205" s="113" t="str">
        <f t="shared" si="322"/>
        <v>Khác</v>
      </c>
      <c r="AZ205" s="113" t="str">
        <f t="shared" si="323"/>
        <v>Khác</v>
      </c>
      <c r="BA205" s="113" t="str">
        <f t="shared" si="324"/>
        <v>Khác</v>
      </c>
      <c r="BB205" s="113" t="str">
        <f t="shared" si="325"/>
        <v>Khác</v>
      </c>
      <c r="BC205" s="113" t="str">
        <f t="shared" si="326"/>
        <v>Khác</v>
      </c>
      <c r="BD205" s="113" t="str">
        <f t="shared" si="327"/>
        <v>Khác</v>
      </c>
      <c r="BE205" s="113" t="str">
        <f t="shared" si="328"/>
        <v>Khác</v>
      </c>
      <c r="BF205" s="113" t="str">
        <f t="shared" si="329"/>
        <v>Khác</v>
      </c>
      <c r="BG205" s="113" t="str">
        <f t="shared" si="330"/>
        <v>Khác</v>
      </c>
      <c r="BH205" s="113" t="str">
        <f t="shared" si="331"/>
        <v>Khác</v>
      </c>
      <c r="BI205" s="113" t="str">
        <f t="shared" si="332"/>
        <v>Khác</v>
      </c>
      <c r="BJ205" s="113" t="str">
        <f t="shared" si="333"/>
        <v>Khác</v>
      </c>
      <c r="BK205" s="113" t="str">
        <f t="shared" si="334"/>
        <v>Khác</v>
      </c>
      <c r="BL205" s="113" t="str">
        <f t="shared" si="335"/>
        <v>Khác</v>
      </c>
      <c r="BM205" s="113" t="str">
        <f t="shared" si="336"/>
        <v>Khác</v>
      </c>
      <c r="BN205" s="113" t="str">
        <f t="shared" si="337"/>
        <v>Khác</v>
      </c>
      <c r="BO205" s="113" t="str">
        <f t="shared" si="338"/>
        <v>Khác</v>
      </c>
    </row>
    <row r="206" spans="1:67" x14ac:dyDescent="0.25">
      <c r="A206" s="100"/>
      <c r="B206" s="100"/>
      <c r="C206" s="100"/>
      <c r="D206" s="104"/>
      <c r="E206" s="102"/>
      <c r="F206" s="15" t="str">
        <f t="shared" si="310"/>
        <v>-</v>
      </c>
      <c r="G206" s="12" t="e">
        <f>VLOOKUP(VALUE(A206),Time!$A$3:$D$33,2,1)</f>
        <v>#N/A</v>
      </c>
      <c r="H206" s="12" t="str">
        <f t="shared" si="312"/>
        <v/>
      </c>
      <c r="K206" s="12"/>
      <c r="L206" s="113" t="str">
        <f t="shared" si="261"/>
        <v>Khác</v>
      </c>
      <c r="M206" s="113" t="str">
        <f t="shared" si="262"/>
        <v>Khác</v>
      </c>
      <c r="N206" s="113" t="str">
        <f t="shared" si="263"/>
        <v>Khác</v>
      </c>
      <c r="O206" s="113" t="str">
        <f t="shared" si="264"/>
        <v>Khác</v>
      </c>
      <c r="P206" s="113" t="str">
        <f t="shared" si="273"/>
        <v>Khác</v>
      </c>
      <c r="Q206" s="113" t="str">
        <f t="shared" si="274"/>
        <v>Khác</v>
      </c>
      <c r="R206" s="113" t="str">
        <f t="shared" si="313"/>
        <v>Khác</v>
      </c>
      <c r="S206" s="113" t="str">
        <f t="shared" si="314"/>
        <v>Khác</v>
      </c>
      <c r="T206" s="113" t="str">
        <f t="shared" si="315"/>
        <v>Khác</v>
      </c>
      <c r="U206" s="113" t="str">
        <f t="shared" si="316"/>
        <v>Khác</v>
      </c>
      <c r="V206" s="113" t="str">
        <f t="shared" si="265"/>
        <v>Khác</v>
      </c>
      <c r="W206" s="113" t="str">
        <f t="shared" ref="W206:AS206" si="345">IF(V206="Khác",IF(ISNUMBER(SEARCH(W$7,$D206)),W$6,"Khác"),V206)</f>
        <v>Khác</v>
      </c>
      <c r="X206" s="113" t="str">
        <f t="shared" si="341"/>
        <v>Khác</v>
      </c>
      <c r="Y206" s="113" t="str">
        <f t="shared" si="342"/>
        <v>Khác</v>
      </c>
      <c r="Z206" s="113" t="str">
        <f t="shared" si="345"/>
        <v>Khác</v>
      </c>
      <c r="AA206" s="113" t="str">
        <f t="shared" si="345"/>
        <v>Khác</v>
      </c>
      <c r="AB206" s="113" t="str">
        <f t="shared" si="345"/>
        <v>Khác</v>
      </c>
      <c r="AC206" s="113" t="str">
        <f t="shared" si="345"/>
        <v>Khác</v>
      </c>
      <c r="AD206" s="113" t="str">
        <f t="shared" si="345"/>
        <v>Khác</v>
      </c>
      <c r="AE206" s="113" t="str">
        <f t="shared" si="345"/>
        <v>Khác</v>
      </c>
      <c r="AF206" s="113" t="str">
        <f t="shared" si="345"/>
        <v>Khác</v>
      </c>
      <c r="AG206" s="113" t="str">
        <f t="shared" si="345"/>
        <v>Khác</v>
      </c>
      <c r="AH206" s="113" t="str">
        <f t="shared" si="345"/>
        <v>Khác</v>
      </c>
      <c r="AI206" s="113" t="str">
        <f t="shared" si="345"/>
        <v>Khác</v>
      </c>
      <c r="AJ206" s="113" t="str">
        <f t="shared" si="345"/>
        <v>Khác</v>
      </c>
      <c r="AK206" s="113" t="str">
        <f t="shared" si="345"/>
        <v>Khác</v>
      </c>
      <c r="AL206" s="113" t="str">
        <f t="shared" si="345"/>
        <v>Khác</v>
      </c>
      <c r="AM206" s="113" t="str">
        <f t="shared" si="345"/>
        <v>Khác</v>
      </c>
      <c r="AN206" s="113" t="str">
        <f t="shared" si="345"/>
        <v>Khác</v>
      </c>
      <c r="AO206" s="113" t="str">
        <f t="shared" si="345"/>
        <v>Khác</v>
      </c>
      <c r="AP206" s="113" t="str">
        <f t="shared" si="345"/>
        <v>Khác</v>
      </c>
      <c r="AQ206" s="113" t="str">
        <f t="shared" si="345"/>
        <v>Khác</v>
      </c>
      <c r="AR206" s="113" t="str">
        <f t="shared" si="345"/>
        <v>Khác</v>
      </c>
      <c r="AS206" s="113" t="str">
        <f t="shared" si="345"/>
        <v>Khác</v>
      </c>
      <c r="AT206" s="113" t="str">
        <f t="shared" si="318"/>
        <v>Khác</v>
      </c>
      <c r="AU206" s="113" t="str">
        <f t="shared" si="319"/>
        <v>Khác</v>
      </c>
      <c r="AV206" s="113" t="str">
        <f t="shared" si="320"/>
        <v>Khác</v>
      </c>
      <c r="AW206" s="113" t="str">
        <f t="shared" si="321"/>
        <v>Khác</v>
      </c>
      <c r="AX206" s="113" t="str">
        <f t="shared" si="322"/>
        <v>Khác</v>
      </c>
      <c r="AY206" s="113" t="str">
        <f t="shared" si="322"/>
        <v>Khác</v>
      </c>
      <c r="AZ206" s="113" t="str">
        <f t="shared" si="323"/>
        <v>Khác</v>
      </c>
      <c r="BA206" s="113" t="str">
        <f t="shared" si="324"/>
        <v>Khác</v>
      </c>
      <c r="BB206" s="113" t="str">
        <f t="shared" si="325"/>
        <v>Khác</v>
      </c>
      <c r="BC206" s="113" t="str">
        <f t="shared" si="326"/>
        <v>Khác</v>
      </c>
      <c r="BD206" s="113" t="str">
        <f t="shared" si="327"/>
        <v>Khác</v>
      </c>
      <c r="BE206" s="113" t="str">
        <f t="shared" si="328"/>
        <v>Khác</v>
      </c>
      <c r="BF206" s="113" t="str">
        <f t="shared" si="329"/>
        <v>Khác</v>
      </c>
      <c r="BG206" s="113" t="str">
        <f t="shared" si="330"/>
        <v>Khác</v>
      </c>
      <c r="BH206" s="113" t="str">
        <f t="shared" si="331"/>
        <v>Khác</v>
      </c>
      <c r="BI206" s="113" t="str">
        <f t="shared" si="332"/>
        <v>Khác</v>
      </c>
      <c r="BJ206" s="113" t="str">
        <f t="shared" si="333"/>
        <v>Khác</v>
      </c>
      <c r="BK206" s="113" t="str">
        <f t="shared" si="334"/>
        <v>Khác</v>
      </c>
      <c r="BL206" s="113" t="str">
        <f t="shared" si="335"/>
        <v>Khác</v>
      </c>
      <c r="BM206" s="113" t="str">
        <f t="shared" si="336"/>
        <v>Khác</v>
      </c>
      <c r="BN206" s="113" t="str">
        <f t="shared" si="337"/>
        <v>Khác</v>
      </c>
      <c r="BO206" s="113" t="str">
        <f t="shared" si="338"/>
        <v>Khác</v>
      </c>
    </row>
    <row r="207" spans="1:67" x14ac:dyDescent="0.25">
      <c r="A207" s="100"/>
      <c r="B207" s="100"/>
      <c r="C207" s="100"/>
      <c r="D207" s="104"/>
      <c r="E207" s="102"/>
      <c r="F207" s="15" t="str">
        <f t="shared" si="310"/>
        <v>-</v>
      </c>
      <c r="G207" s="12" t="e">
        <f>VLOOKUP(VALUE(A207),Time!$A$3:$D$33,2,1)</f>
        <v>#N/A</v>
      </c>
      <c r="H207" s="12" t="str">
        <f t="shared" si="312"/>
        <v/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3"/>
        <v>Khác</v>
      </c>
      <c r="S207" s="113" t="str">
        <f t="shared" si="314"/>
        <v>Khác</v>
      </c>
      <c r="T207" s="113" t="str">
        <f t="shared" si="315"/>
        <v>Khác</v>
      </c>
      <c r="U207" s="113" t="str">
        <f t="shared" si="316"/>
        <v>Khác</v>
      </c>
      <c r="V207" s="113" t="str">
        <f t="shared" si="265"/>
        <v>Khác</v>
      </c>
      <c r="W207" s="113" t="str">
        <f t="shared" ref="W207:AS207" si="346">IF(V207="Khác",IF(ISNUMBER(SEARCH(W$7,$D207)),W$6,"Khác"),V207)</f>
        <v>Khác</v>
      </c>
      <c r="X207" s="113" t="str">
        <f t="shared" si="341"/>
        <v>Khác</v>
      </c>
      <c r="Y207" s="113" t="str">
        <f t="shared" si="342"/>
        <v>Khác</v>
      </c>
      <c r="Z207" s="113" t="str">
        <f t="shared" si="346"/>
        <v>Khác</v>
      </c>
      <c r="AA207" s="113" t="str">
        <f t="shared" si="346"/>
        <v>Khác</v>
      </c>
      <c r="AB207" s="113" t="str">
        <f t="shared" si="346"/>
        <v>Khác</v>
      </c>
      <c r="AC207" s="113" t="str">
        <f t="shared" si="346"/>
        <v>Khác</v>
      </c>
      <c r="AD207" s="113" t="str">
        <f t="shared" si="346"/>
        <v>Khác</v>
      </c>
      <c r="AE207" s="113" t="str">
        <f t="shared" si="346"/>
        <v>Khác</v>
      </c>
      <c r="AF207" s="113" t="str">
        <f t="shared" si="346"/>
        <v>Khác</v>
      </c>
      <c r="AG207" s="113" t="str">
        <f t="shared" si="346"/>
        <v>Khác</v>
      </c>
      <c r="AH207" s="113" t="str">
        <f t="shared" si="346"/>
        <v>Khác</v>
      </c>
      <c r="AI207" s="113" t="str">
        <f t="shared" si="346"/>
        <v>Khác</v>
      </c>
      <c r="AJ207" s="113" t="str">
        <f t="shared" si="346"/>
        <v>Khác</v>
      </c>
      <c r="AK207" s="113" t="str">
        <f t="shared" si="346"/>
        <v>Khác</v>
      </c>
      <c r="AL207" s="113" t="str">
        <f t="shared" si="346"/>
        <v>Khác</v>
      </c>
      <c r="AM207" s="113" t="str">
        <f t="shared" si="346"/>
        <v>Khác</v>
      </c>
      <c r="AN207" s="113" t="str">
        <f t="shared" si="346"/>
        <v>Khác</v>
      </c>
      <c r="AO207" s="113" t="str">
        <f t="shared" si="346"/>
        <v>Khác</v>
      </c>
      <c r="AP207" s="113" t="str">
        <f t="shared" si="346"/>
        <v>Khác</v>
      </c>
      <c r="AQ207" s="113" t="str">
        <f t="shared" si="346"/>
        <v>Khác</v>
      </c>
      <c r="AR207" s="113" t="str">
        <f t="shared" si="346"/>
        <v>Khác</v>
      </c>
      <c r="AS207" s="113" t="str">
        <f t="shared" si="346"/>
        <v>Khác</v>
      </c>
      <c r="AT207" s="113" t="str">
        <f t="shared" si="318"/>
        <v>Khác</v>
      </c>
      <c r="AU207" s="113" t="str">
        <f t="shared" si="319"/>
        <v>Khác</v>
      </c>
      <c r="AV207" s="113" t="str">
        <f t="shared" si="320"/>
        <v>Khác</v>
      </c>
      <c r="AW207" s="113" t="str">
        <f t="shared" si="321"/>
        <v>Khác</v>
      </c>
      <c r="AX207" s="113" t="str">
        <f t="shared" si="322"/>
        <v>Khác</v>
      </c>
      <c r="AY207" s="113" t="str">
        <f t="shared" si="322"/>
        <v>Khác</v>
      </c>
      <c r="AZ207" s="113" t="str">
        <f t="shared" si="323"/>
        <v>Khác</v>
      </c>
      <c r="BA207" s="113" t="str">
        <f t="shared" si="324"/>
        <v>Khác</v>
      </c>
      <c r="BB207" s="113" t="str">
        <f t="shared" si="325"/>
        <v>Khác</v>
      </c>
      <c r="BC207" s="113" t="str">
        <f t="shared" si="326"/>
        <v>Khác</v>
      </c>
      <c r="BD207" s="113" t="str">
        <f t="shared" si="327"/>
        <v>Khác</v>
      </c>
      <c r="BE207" s="113" t="str">
        <f t="shared" si="328"/>
        <v>Khác</v>
      </c>
      <c r="BF207" s="113" t="str">
        <f t="shared" si="329"/>
        <v>Khác</v>
      </c>
      <c r="BG207" s="113" t="str">
        <f t="shared" si="330"/>
        <v>Khác</v>
      </c>
      <c r="BH207" s="113" t="str">
        <f t="shared" si="331"/>
        <v>Khác</v>
      </c>
      <c r="BI207" s="113" t="str">
        <f t="shared" si="332"/>
        <v>Khác</v>
      </c>
      <c r="BJ207" s="113" t="str">
        <f t="shared" si="333"/>
        <v>Khác</v>
      </c>
      <c r="BK207" s="113" t="str">
        <f t="shared" si="334"/>
        <v>Khác</v>
      </c>
      <c r="BL207" s="113" t="str">
        <f t="shared" si="335"/>
        <v>Khác</v>
      </c>
      <c r="BM207" s="113" t="str">
        <f t="shared" si="336"/>
        <v>Khác</v>
      </c>
      <c r="BN207" s="113" t="str">
        <f t="shared" si="337"/>
        <v>Khác</v>
      </c>
      <c r="BO207" s="113" t="str">
        <f t="shared" si="338"/>
        <v>Khác</v>
      </c>
    </row>
    <row r="208" spans="1:67" x14ac:dyDescent="0.25">
      <c r="A208" s="100"/>
      <c r="B208" s="100"/>
      <c r="C208" s="100"/>
      <c r="D208" s="104"/>
      <c r="E208" s="102"/>
      <c r="F208" s="15" t="str">
        <f t="shared" si="310"/>
        <v>-</v>
      </c>
      <c r="G208" s="12" t="e">
        <f>VLOOKUP(VALUE(A208),Time!$A$3:$D$33,2,1)</f>
        <v>#N/A</v>
      </c>
      <c r="H208" s="12" t="str">
        <f t="shared" si="312"/>
        <v/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3"/>
        <v>Khác</v>
      </c>
      <c r="S208" s="113" t="str">
        <f t="shared" si="314"/>
        <v>Khác</v>
      </c>
      <c r="T208" s="113" t="str">
        <f t="shared" si="315"/>
        <v>Khác</v>
      </c>
      <c r="U208" s="113" t="str">
        <f t="shared" si="316"/>
        <v>Khác</v>
      </c>
      <c r="V208" s="113" t="str">
        <f t="shared" si="265"/>
        <v>Khác</v>
      </c>
      <c r="W208" s="113" t="str">
        <f t="shared" ref="W208:AS208" si="347">IF(V208="Khác",IF(ISNUMBER(SEARCH(W$7,$D208)),W$6,"Khác"),V208)</f>
        <v>Khác</v>
      </c>
      <c r="X208" s="113" t="str">
        <f t="shared" si="341"/>
        <v>Khác</v>
      </c>
      <c r="Y208" s="113" t="str">
        <f t="shared" si="342"/>
        <v>Khác</v>
      </c>
      <c r="Z208" s="113" t="str">
        <f t="shared" si="347"/>
        <v>Khác</v>
      </c>
      <c r="AA208" s="113" t="str">
        <f t="shared" si="347"/>
        <v>Khác</v>
      </c>
      <c r="AB208" s="113" t="str">
        <f t="shared" si="347"/>
        <v>Khác</v>
      </c>
      <c r="AC208" s="113" t="str">
        <f t="shared" si="347"/>
        <v>Khác</v>
      </c>
      <c r="AD208" s="113" t="str">
        <f t="shared" si="347"/>
        <v>Khác</v>
      </c>
      <c r="AE208" s="113" t="str">
        <f t="shared" si="347"/>
        <v>Khác</v>
      </c>
      <c r="AF208" s="113" t="str">
        <f t="shared" si="347"/>
        <v>Khác</v>
      </c>
      <c r="AG208" s="113" t="str">
        <f t="shared" si="347"/>
        <v>Khác</v>
      </c>
      <c r="AH208" s="113" t="str">
        <f t="shared" si="347"/>
        <v>Khác</v>
      </c>
      <c r="AI208" s="113" t="str">
        <f t="shared" si="347"/>
        <v>Khác</v>
      </c>
      <c r="AJ208" s="113" t="str">
        <f t="shared" si="347"/>
        <v>Khác</v>
      </c>
      <c r="AK208" s="113" t="str">
        <f t="shared" si="347"/>
        <v>Khác</v>
      </c>
      <c r="AL208" s="113" t="str">
        <f t="shared" si="347"/>
        <v>Khác</v>
      </c>
      <c r="AM208" s="113" t="str">
        <f t="shared" si="347"/>
        <v>Khác</v>
      </c>
      <c r="AN208" s="113" t="str">
        <f t="shared" si="347"/>
        <v>Khác</v>
      </c>
      <c r="AO208" s="113" t="str">
        <f t="shared" si="347"/>
        <v>Khác</v>
      </c>
      <c r="AP208" s="113" t="str">
        <f t="shared" si="347"/>
        <v>Khác</v>
      </c>
      <c r="AQ208" s="113" t="str">
        <f t="shared" si="347"/>
        <v>Khác</v>
      </c>
      <c r="AR208" s="113" t="str">
        <f t="shared" si="347"/>
        <v>Khác</v>
      </c>
      <c r="AS208" s="113" t="str">
        <f t="shared" si="347"/>
        <v>Khác</v>
      </c>
      <c r="AT208" s="113" t="str">
        <f t="shared" si="318"/>
        <v>Khác</v>
      </c>
      <c r="AU208" s="113" t="str">
        <f t="shared" si="319"/>
        <v>Khác</v>
      </c>
      <c r="AV208" s="113" t="str">
        <f t="shared" si="320"/>
        <v>Khác</v>
      </c>
      <c r="AW208" s="113" t="str">
        <f t="shared" si="321"/>
        <v>Khác</v>
      </c>
      <c r="AX208" s="113" t="str">
        <f t="shared" si="322"/>
        <v>Khác</v>
      </c>
      <c r="AY208" s="113" t="str">
        <f t="shared" si="322"/>
        <v>Khác</v>
      </c>
      <c r="AZ208" s="113" t="str">
        <f t="shared" si="323"/>
        <v>Khác</v>
      </c>
      <c r="BA208" s="113" t="str">
        <f t="shared" si="324"/>
        <v>Khác</v>
      </c>
      <c r="BB208" s="113" t="str">
        <f t="shared" si="325"/>
        <v>Khác</v>
      </c>
      <c r="BC208" s="113" t="str">
        <f t="shared" si="326"/>
        <v>Khác</v>
      </c>
      <c r="BD208" s="113" t="str">
        <f t="shared" si="327"/>
        <v>Khác</v>
      </c>
      <c r="BE208" s="113" t="str">
        <f t="shared" si="328"/>
        <v>Khác</v>
      </c>
      <c r="BF208" s="113" t="str">
        <f t="shared" si="329"/>
        <v>Khác</v>
      </c>
      <c r="BG208" s="113" t="str">
        <f t="shared" si="330"/>
        <v>Khác</v>
      </c>
      <c r="BH208" s="113" t="str">
        <f t="shared" si="331"/>
        <v>Khác</v>
      </c>
      <c r="BI208" s="113" t="str">
        <f t="shared" si="332"/>
        <v>Khác</v>
      </c>
      <c r="BJ208" s="113" t="str">
        <f t="shared" si="333"/>
        <v>Khác</v>
      </c>
      <c r="BK208" s="113" t="str">
        <f t="shared" si="334"/>
        <v>Khác</v>
      </c>
      <c r="BL208" s="113" t="str">
        <f t="shared" si="335"/>
        <v>Khác</v>
      </c>
      <c r="BM208" s="113" t="str">
        <f t="shared" si="336"/>
        <v>Khác</v>
      </c>
      <c r="BN208" s="113" t="str">
        <f t="shared" si="337"/>
        <v>Khác</v>
      </c>
      <c r="BO208" s="113" t="str">
        <f t="shared" si="338"/>
        <v>Khác</v>
      </c>
    </row>
    <row r="209" spans="1:67" x14ac:dyDescent="0.25">
      <c r="A209" s="100"/>
      <c r="B209" s="100"/>
      <c r="C209" s="100"/>
      <c r="D209" s="104"/>
      <c r="E209" s="102"/>
      <c r="F209" s="15" t="str">
        <f t="shared" si="310"/>
        <v>-</v>
      </c>
      <c r="G209" s="12" t="e">
        <f>VLOOKUP(VALUE(A209),Time!$A$3:$D$33,2,1)</f>
        <v>#N/A</v>
      </c>
      <c r="H209" s="12" t="str">
        <f t="shared" si="312"/>
        <v/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3"/>
        <v>Khác</v>
      </c>
      <c r="S209" s="113" t="str">
        <f t="shared" si="314"/>
        <v>Khác</v>
      </c>
      <c r="T209" s="113" t="str">
        <f t="shared" si="315"/>
        <v>Khác</v>
      </c>
      <c r="U209" s="113" t="str">
        <f t="shared" si="316"/>
        <v>Khác</v>
      </c>
      <c r="V209" s="113" t="str">
        <f t="shared" si="265"/>
        <v>Khác</v>
      </c>
      <c r="W209" s="113" t="str">
        <f t="shared" ref="W209:AS209" si="348">IF(V209="Khác",IF(ISNUMBER(SEARCH(W$7,$D209)),W$6,"Khác"),V209)</f>
        <v>Khác</v>
      </c>
      <c r="X209" s="113" t="str">
        <f t="shared" si="341"/>
        <v>Khác</v>
      </c>
      <c r="Y209" s="113" t="str">
        <f t="shared" si="342"/>
        <v>Khác</v>
      </c>
      <c r="Z209" s="113" t="str">
        <f t="shared" si="348"/>
        <v>Khác</v>
      </c>
      <c r="AA209" s="113" t="str">
        <f t="shared" si="348"/>
        <v>Khác</v>
      </c>
      <c r="AB209" s="113" t="str">
        <f t="shared" si="348"/>
        <v>Khác</v>
      </c>
      <c r="AC209" s="113" t="str">
        <f t="shared" si="348"/>
        <v>Khác</v>
      </c>
      <c r="AD209" s="113" t="str">
        <f t="shared" si="348"/>
        <v>Khác</v>
      </c>
      <c r="AE209" s="113" t="str">
        <f t="shared" si="348"/>
        <v>Khác</v>
      </c>
      <c r="AF209" s="113" t="str">
        <f t="shared" si="348"/>
        <v>Khác</v>
      </c>
      <c r="AG209" s="113" t="str">
        <f t="shared" si="348"/>
        <v>Khác</v>
      </c>
      <c r="AH209" s="113" t="str">
        <f t="shared" si="348"/>
        <v>Khác</v>
      </c>
      <c r="AI209" s="113" t="str">
        <f t="shared" si="348"/>
        <v>Khác</v>
      </c>
      <c r="AJ209" s="113" t="str">
        <f t="shared" si="348"/>
        <v>Khác</v>
      </c>
      <c r="AK209" s="113" t="str">
        <f t="shared" si="348"/>
        <v>Khác</v>
      </c>
      <c r="AL209" s="113" t="str">
        <f t="shared" si="348"/>
        <v>Khác</v>
      </c>
      <c r="AM209" s="113" t="str">
        <f t="shared" si="348"/>
        <v>Khác</v>
      </c>
      <c r="AN209" s="113" t="str">
        <f t="shared" si="348"/>
        <v>Khác</v>
      </c>
      <c r="AO209" s="113" t="str">
        <f t="shared" si="348"/>
        <v>Khác</v>
      </c>
      <c r="AP209" s="113" t="str">
        <f t="shared" si="348"/>
        <v>Khác</v>
      </c>
      <c r="AQ209" s="113" t="str">
        <f t="shared" si="348"/>
        <v>Khác</v>
      </c>
      <c r="AR209" s="113" t="str">
        <f t="shared" si="348"/>
        <v>Khác</v>
      </c>
      <c r="AS209" s="113" t="str">
        <f t="shared" si="348"/>
        <v>Khác</v>
      </c>
      <c r="AT209" s="113" t="str">
        <f t="shared" si="318"/>
        <v>Khác</v>
      </c>
      <c r="AU209" s="113" t="str">
        <f t="shared" si="319"/>
        <v>Khác</v>
      </c>
      <c r="AV209" s="113" t="str">
        <f t="shared" si="320"/>
        <v>Khác</v>
      </c>
      <c r="AW209" s="113" t="str">
        <f t="shared" si="321"/>
        <v>Khác</v>
      </c>
      <c r="AX209" s="113" t="str">
        <f t="shared" si="322"/>
        <v>Khác</v>
      </c>
      <c r="AY209" s="113" t="str">
        <f t="shared" si="322"/>
        <v>Khác</v>
      </c>
      <c r="AZ209" s="113" t="str">
        <f t="shared" si="323"/>
        <v>Khác</v>
      </c>
      <c r="BA209" s="113" t="str">
        <f t="shared" si="324"/>
        <v>Khác</v>
      </c>
      <c r="BB209" s="113" t="str">
        <f t="shared" si="325"/>
        <v>Khác</v>
      </c>
      <c r="BC209" s="113" t="str">
        <f t="shared" si="326"/>
        <v>Khác</v>
      </c>
      <c r="BD209" s="113" t="str">
        <f t="shared" si="327"/>
        <v>Khác</v>
      </c>
      <c r="BE209" s="113" t="str">
        <f t="shared" si="328"/>
        <v>Khác</v>
      </c>
      <c r="BF209" s="113" t="str">
        <f t="shared" si="329"/>
        <v>Khác</v>
      </c>
      <c r="BG209" s="113" t="str">
        <f t="shared" si="330"/>
        <v>Khác</v>
      </c>
      <c r="BH209" s="113" t="str">
        <f t="shared" si="331"/>
        <v>Khác</v>
      </c>
      <c r="BI209" s="113" t="str">
        <f t="shared" si="332"/>
        <v>Khác</v>
      </c>
      <c r="BJ209" s="113" t="str">
        <f t="shared" si="333"/>
        <v>Khác</v>
      </c>
      <c r="BK209" s="113" t="str">
        <f t="shared" si="334"/>
        <v>Khác</v>
      </c>
      <c r="BL209" s="113" t="str">
        <f t="shared" si="335"/>
        <v>Khác</v>
      </c>
      <c r="BM209" s="113" t="str">
        <f t="shared" si="336"/>
        <v>Khác</v>
      </c>
      <c r="BN209" s="113" t="str">
        <f t="shared" si="337"/>
        <v>Khác</v>
      </c>
      <c r="BO209" s="113" t="str">
        <f t="shared" si="338"/>
        <v>Khác</v>
      </c>
    </row>
    <row r="210" spans="1:67" x14ac:dyDescent="0.25">
      <c r="A210" s="100"/>
      <c r="B210" s="100"/>
      <c r="C210" s="100"/>
      <c r="D210" s="104"/>
      <c r="E210" s="102"/>
      <c r="F210" s="15" t="str">
        <f t="shared" si="310"/>
        <v>-</v>
      </c>
      <c r="G210" s="12" t="e">
        <f>VLOOKUP(VALUE(A210),Time!$A$3:$D$33,2,1)</f>
        <v>#N/A</v>
      </c>
      <c r="H210" s="12" t="str">
        <f t="shared" si="312"/>
        <v/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3"/>
        <v>Khác</v>
      </c>
      <c r="S210" s="113" t="str">
        <f t="shared" si="314"/>
        <v>Khác</v>
      </c>
      <c r="T210" s="113" t="str">
        <f t="shared" si="315"/>
        <v>Khác</v>
      </c>
      <c r="U210" s="113" t="str">
        <f t="shared" si="316"/>
        <v>Khác</v>
      </c>
      <c r="V210" s="113" t="str">
        <f t="shared" si="265"/>
        <v>Khác</v>
      </c>
      <c r="W210" s="113" t="str">
        <f t="shared" ref="W210:AS210" si="349">IF(V210="Khác",IF(ISNUMBER(SEARCH(W$7,$D210)),W$6,"Khác"),V210)</f>
        <v>Khác</v>
      </c>
      <c r="X210" s="113" t="str">
        <f t="shared" si="341"/>
        <v>Khác</v>
      </c>
      <c r="Y210" s="113" t="str">
        <f t="shared" si="342"/>
        <v>Khác</v>
      </c>
      <c r="Z210" s="113" t="str">
        <f t="shared" si="349"/>
        <v>Khác</v>
      </c>
      <c r="AA210" s="113" t="str">
        <f t="shared" si="349"/>
        <v>Khác</v>
      </c>
      <c r="AB210" s="113" t="str">
        <f t="shared" si="349"/>
        <v>Khác</v>
      </c>
      <c r="AC210" s="113" t="str">
        <f t="shared" si="349"/>
        <v>Khác</v>
      </c>
      <c r="AD210" s="113" t="str">
        <f t="shared" si="349"/>
        <v>Khác</v>
      </c>
      <c r="AE210" s="113" t="str">
        <f t="shared" si="349"/>
        <v>Khác</v>
      </c>
      <c r="AF210" s="113" t="str">
        <f t="shared" si="349"/>
        <v>Khác</v>
      </c>
      <c r="AG210" s="113" t="str">
        <f t="shared" si="349"/>
        <v>Khác</v>
      </c>
      <c r="AH210" s="113" t="str">
        <f t="shared" si="349"/>
        <v>Khác</v>
      </c>
      <c r="AI210" s="113" t="str">
        <f t="shared" si="349"/>
        <v>Khác</v>
      </c>
      <c r="AJ210" s="113" t="str">
        <f t="shared" si="349"/>
        <v>Khác</v>
      </c>
      <c r="AK210" s="113" t="str">
        <f t="shared" si="349"/>
        <v>Khác</v>
      </c>
      <c r="AL210" s="113" t="str">
        <f t="shared" si="349"/>
        <v>Khác</v>
      </c>
      <c r="AM210" s="113" t="str">
        <f t="shared" si="349"/>
        <v>Khác</v>
      </c>
      <c r="AN210" s="113" t="str">
        <f t="shared" si="349"/>
        <v>Khác</v>
      </c>
      <c r="AO210" s="113" t="str">
        <f t="shared" si="349"/>
        <v>Khác</v>
      </c>
      <c r="AP210" s="113" t="str">
        <f t="shared" si="349"/>
        <v>Khác</v>
      </c>
      <c r="AQ210" s="113" t="str">
        <f t="shared" si="349"/>
        <v>Khác</v>
      </c>
      <c r="AR210" s="113" t="str">
        <f t="shared" si="349"/>
        <v>Khác</v>
      </c>
      <c r="AS210" s="113" t="str">
        <f t="shared" si="349"/>
        <v>Khác</v>
      </c>
      <c r="AT210" s="113" t="str">
        <f t="shared" si="318"/>
        <v>Khác</v>
      </c>
      <c r="AU210" s="113" t="str">
        <f t="shared" si="319"/>
        <v>Khác</v>
      </c>
      <c r="AV210" s="113" t="str">
        <f t="shared" si="320"/>
        <v>Khác</v>
      </c>
      <c r="AW210" s="113" t="str">
        <f t="shared" si="321"/>
        <v>Khác</v>
      </c>
      <c r="AX210" s="113" t="str">
        <f t="shared" si="322"/>
        <v>Khác</v>
      </c>
      <c r="AY210" s="113" t="str">
        <f t="shared" si="322"/>
        <v>Khác</v>
      </c>
      <c r="AZ210" s="113" t="str">
        <f t="shared" si="323"/>
        <v>Khác</v>
      </c>
      <c r="BA210" s="113" t="str">
        <f t="shared" si="324"/>
        <v>Khác</v>
      </c>
      <c r="BB210" s="113" t="str">
        <f t="shared" si="325"/>
        <v>Khác</v>
      </c>
      <c r="BC210" s="113" t="str">
        <f t="shared" si="326"/>
        <v>Khác</v>
      </c>
      <c r="BD210" s="113" t="str">
        <f t="shared" si="327"/>
        <v>Khác</v>
      </c>
      <c r="BE210" s="113" t="str">
        <f t="shared" si="328"/>
        <v>Khác</v>
      </c>
      <c r="BF210" s="113" t="str">
        <f t="shared" si="329"/>
        <v>Khác</v>
      </c>
      <c r="BG210" s="113" t="str">
        <f t="shared" si="330"/>
        <v>Khác</v>
      </c>
      <c r="BH210" s="113" t="str">
        <f t="shared" si="331"/>
        <v>Khác</v>
      </c>
      <c r="BI210" s="113" t="str">
        <f t="shared" si="332"/>
        <v>Khác</v>
      </c>
      <c r="BJ210" s="113" t="str">
        <f t="shared" si="333"/>
        <v>Khác</v>
      </c>
      <c r="BK210" s="113" t="str">
        <f t="shared" si="334"/>
        <v>Khác</v>
      </c>
      <c r="BL210" s="113" t="str">
        <f t="shared" si="335"/>
        <v>Khác</v>
      </c>
      <c r="BM210" s="113" t="str">
        <f t="shared" si="336"/>
        <v>Khác</v>
      </c>
      <c r="BN210" s="113" t="str">
        <f t="shared" si="337"/>
        <v>Khác</v>
      </c>
      <c r="BO210" s="113" t="str">
        <f t="shared" si="338"/>
        <v>Khác</v>
      </c>
    </row>
    <row r="211" spans="1:67" x14ac:dyDescent="0.25">
      <c r="A211" s="100"/>
      <c r="B211" s="100"/>
      <c r="C211" s="100"/>
      <c r="D211" s="104"/>
      <c r="E211" s="102"/>
      <c r="F211" s="15" t="str">
        <f t="shared" si="310"/>
        <v>-</v>
      </c>
      <c r="G211" s="12" t="e">
        <f>VLOOKUP(VALUE(A211),Time!$A$3:$D$33,2,1)</f>
        <v>#N/A</v>
      </c>
      <c r="H211" s="12" t="str">
        <f t="shared" si="312"/>
        <v/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3"/>
        <v>Khác</v>
      </c>
      <c r="S211" s="113" t="str">
        <f t="shared" si="314"/>
        <v>Khác</v>
      </c>
      <c r="T211" s="113" t="str">
        <f t="shared" si="315"/>
        <v>Khác</v>
      </c>
      <c r="U211" s="113" t="str">
        <f t="shared" si="316"/>
        <v>Khác</v>
      </c>
      <c r="V211" s="113" t="str">
        <f t="shared" si="265"/>
        <v>Khác</v>
      </c>
      <c r="W211" s="113" t="str">
        <f t="shared" ref="W211:AS211" si="350">IF(V211="Khác",IF(ISNUMBER(SEARCH(W$7,$D211)),W$6,"Khác"),V211)</f>
        <v>Khác</v>
      </c>
      <c r="X211" s="113" t="str">
        <f t="shared" si="341"/>
        <v>Khác</v>
      </c>
      <c r="Y211" s="113" t="str">
        <f t="shared" si="342"/>
        <v>Khác</v>
      </c>
      <c r="Z211" s="113" t="str">
        <f t="shared" si="350"/>
        <v>Khác</v>
      </c>
      <c r="AA211" s="113" t="str">
        <f t="shared" si="350"/>
        <v>Khác</v>
      </c>
      <c r="AB211" s="113" t="str">
        <f t="shared" si="350"/>
        <v>Khác</v>
      </c>
      <c r="AC211" s="113" t="str">
        <f t="shared" si="350"/>
        <v>Khác</v>
      </c>
      <c r="AD211" s="113" t="str">
        <f t="shared" si="350"/>
        <v>Khác</v>
      </c>
      <c r="AE211" s="113" t="str">
        <f t="shared" si="350"/>
        <v>Khác</v>
      </c>
      <c r="AF211" s="113" t="str">
        <f t="shared" si="350"/>
        <v>Khác</v>
      </c>
      <c r="AG211" s="113" t="str">
        <f t="shared" si="350"/>
        <v>Khác</v>
      </c>
      <c r="AH211" s="113" t="str">
        <f t="shared" si="350"/>
        <v>Khác</v>
      </c>
      <c r="AI211" s="113" t="str">
        <f t="shared" si="350"/>
        <v>Khác</v>
      </c>
      <c r="AJ211" s="113" t="str">
        <f t="shared" si="350"/>
        <v>Khác</v>
      </c>
      <c r="AK211" s="113" t="str">
        <f t="shared" si="350"/>
        <v>Khác</v>
      </c>
      <c r="AL211" s="113" t="str">
        <f t="shared" si="350"/>
        <v>Khác</v>
      </c>
      <c r="AM211" s="113" t="str">
        <f t="shared" si="350"/>
        <v>Khác</v>
      </c>
      <c r="AN211" s="113" t="str">
        <f t="shared" si="350"/>
        <v>Khác</v>
      </c>
      <c r="AO211" s="113" t="str">
        <f t="shared" si="350"/>
        <v>Khác</v>
      </c>
      <c r="AP211" s="113" t="str">
        <f t="shared" si="350"/>
        <v>Khác</v>
      </c>
      <c r="AQ211" s="113" t="str">
        <f t="shared" si="350"/>
        <v>Khác</v>
      </c>
      <c r="AR211" s="113" t="str">
        <f t="shared" si="350"/>
        <v>Khác</v>
      </c>
      <c r="AS211" s="113" t="str">
        <f t="shared" si="350"/>
        <v>Khác</v>
      </c>
      <c r="AT211" s="113" t="str">
        <f t="shared" si="318"/>
        <v>Khác</v>
      </c>
      <c r="AU211" s="113" t="str">
        <f t="shared" si="319"/>
        <v>Khác</v>
      </c>
      <c r="AV211" s="113" t="str">
        <f t="shared" si="320"/>
        <v>Khác</v>
      </c>
      <c r="AW211" s="113" t="str">
        <f t="shared" si="321"/>
        <v>Khác</v>
      </c>
      <c r="AX211" s="113" t="str">
        <f t="shared" si="322"/>
        <v>Khác</v>
      </c>
      <c r="AY211" s="113" t="str">
        <f t="shared" si="322"/>
        <v>Khác</v>
      </c>
      <c r="AZ211" s="113" t="str">
        <f t="shared" si="323"/>
        <v>Khác</v>
      </c>
      <c r="BA211" s="113" t="str">
        <f t="shared" si="324"/>
        <v>Khác</v>
      </c>
      <c r="BB211" s="113" t="str">
        <f t="shared" si="325"/>
        <v>Khác</v>
      </c>
      <c r="BC211" s="113" t="str">
        <f t="shared" si="326"/>
        <v>Khác</v>
      </c>
      <c r="BD211" s="113" t="str">
        <f t="shared" si="327"/>
        <v>Khác</v>
      </c>
      <c r="BE211" s="113" t="str">
        <f t="shared" si="328"/>
        <v>Khác</v>
      </c>
      <c r="BF211" s="113" t="str">
        <f t="shared" si="329"/>
        <v>Khác</v>
      </c>
      <c r="BG211" s="113" t="str">
        <f t="shared" si="330"/>
        <v>Khác</v>
      </c>
      <c r="BH211" s="113" t="str">
        <f t="shared" si="331"/>
        <v>Khác</v>
      </c>
      <c r="BI211" s="113" t="str">
        <f t="shared" si="332"/>
        <v>Khác</v>
      </c>
      <c r="BJ211" s="113" t="str">
        <f t="shared" si="333"/>
        <v>Khác</v>
      </c>
      <c r="BK211" s="113" t="str">
        <f t="shared" si="334"/>
        <v>Khác</v>
      </c>
      <c r="BL211" s="113" t="str">
        <f t="shared" si="335"/>
        <v>Khác</v>
      </c>
      <c r="BM211" s="113" t="str">
        <f t="shared" si="336"/>
        <v>Khác</v>
      </c>
      <c r="BN211" s="113" t="str">
        <f t="shared" si="337"/>
        <v>Khác</v>
      </c>
      <c r="BO211" s="113" t="str">
        <f t="shared" si="338"/>
        <v>Khác</v>
      </c>
    </row>
    <row r="212" spans="1:67" x14ac:dyDescent="0.25">
      <c r="A212" s="100"/>
      <c r="B212" s="100"/>
      <c r="C212" s="100"/>
      <c r="D212" s="104"/>
      <c r="E212" s="102"/>
      <c r="F212" s="15" t="str">
        <f t="shared" si="310"/>
        <v>-</v>
      </c>
      <c r="G212" s="12" t="e">
        <f>VLOOKUP(VALUE(A212),Time!$A$3:$D$33,2,1)</f>
        <v>#N/A</v>
      </c>
      <c r="H212" s="12" t="str">
        <f t="shared" si="312"/>
        <v/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3"/>
        <v>Khác</v>
      </c>
      <c r="S212" s="113" t="str">
        <f t="shared" si="314"/>
        <v>Khác</v>
      </c>
      <c r="T212" s="113" t="str">
        <f t="shared" si="315"/>
        <v>Khác</v>
      </c>
      <c r="U212" s="113" t="str">
        <f t="shared" si="316"/>
        <v>Khác</v>
      </c>
      <c r="V212" s="113" t="str">
        <f t="shared" si="265"/>
        <v>Khác</v>
      </c>
      <c r="W212" s="113" t="str">
        <f t="shared" ref="W212:AS212" si="351">IF(V212="Khác",IF(ISNUMBER(SEARCH(W$7,$D212)),W$6,"Khác"),V212)</f>
        <v>Khác</v>
      </c>
      <c r="X212" s="113" t="str">
        <f t="shared" si="341"/>
        <v>Khác</v>
      </c>
      <c r="Y212" s="113" t="str">
        <f t="shared" si="342"/>
        <v>Khác</v>
      </c>
      <c r="Z212" s="113" t="str">
        <f t="shared" si="351"/>
        <v>Khác</v>
      </c>
      <c r="AA212" s="113" t="str">
        <f t="shared" si="351"/>
        <v>Khác</v>
      </c>
      <c r="AB212" s="113" t="str">
        <f t="shared" si="351"/>
        <v>Khác</v>
      </c>
      <c r="AC212" s="113" t="str">
        <f t="shared" si="351"/>
        <v>Khác</v>
      </c>
      <c r="AD212" s="113" t="str">
        <f t="shared" si="351"/>
        <v>Khác</v>
      </c>
      <c r="AE212" s="113" t="str">
        <f t="shared" si="351"/>
        <v>Khác</v>
      </c>
      <c r="AF212" s="113" t="str">
        <f t="shared" si="351"/>
        <v>Khác</v>
      </c>
      <c r="AG212" s="113" t="str">
        <f t="shared" si="351"/>
        <v>Khác</v>
      </c>
      <c r="AH212" s="113" t="str">
        <f t="shared" si="351"/>
        <v>Khác</v>
      </c>
      <c r="AI212" s="113" t="str">
        <f t="shared" si="351"/>
        <v>Khác</v>
      </c>
      <c r="AJ212" s="113" t="str">
        <f t="shared" si="351"/>
        <v>Khác</v>
      </c>
      <c r="AK212" s="113" t="str">
        <f t="shared" si="351"/>
        <v>Khác</v>
      </c>
      <c r="AL212" s="113" t="str">
        <f t="shared" si="351"/>
        <v>Khác</v>
      </c>
      <c r="AM212" s="113" t="str">
        <f t="shared" si="351"/>
        <v>Khác</v>
      </c>
      <c r="AN212" s="113" t="str">
        <f t="shared" si="351"/>
        <v>Khác</v>
      </c>
      <c r="AO212" s="113" t="str">
        <f t="shared" si="351"/>
        <v>Khác</v>
      </c>
      <c r="AP212" s="113" t="str">
        <f t="shared" si="351"/>
        <v>Khác</v>
      </c>
      <c r="AQ212" s="113" t="str">
        <f t="shared" si="351"/>
        <v>Khác</v>
      </c>
      <c r="AR212" s="113" t="str">
        <f t="shared" si="351"/>
        <v>Khác</v>
      </c>
      <c r="AS212" s="113" t="str">
        <f t="shared" si="351"/>
        <v>Khác</v>
      </c>
      <c r="AT212" s="113" t="str">
        <f t="shared" si="318"/>
        <v>Khác</v>
      </c>
      <c r="AU212" s="113" t="str">
        <f t="shared" si="319"/>
        <v>Khác</v>
      </c>
      <c r="AV212" s="113" t="str">
        <f t="shared" si="320"/>
        <v>Khác</v>
      </c>
      <c r="AW212" s="113" t="str">
        <f t="shared" si="321"/>
        <v>Khác</v>
      </c>
      <c r="AX212" s="113" t="str">
        <f t="shared" si="322"/>
        <v>Khác</v>
      </c>
      <c r="AY212" s="113" t="str">
        <f t="shared" si="322"/>
        <v>Khác</v>
      </c>
      <c r="AZ212" s="113" t="str">
        <f t="shared" si="323"/>
        <v>Khác</v>
      </c>
      <c r="BA212" s="113" t="str">
        <f t="shared" si="324"/>
        <v>Khác</v>
      </c>
      <c r="BB212" s="113" t="str">
        <f t="shared" si="325"/>
        <v>Khác</v>
      </c>
      <c r="BC212" s="113" t="str">
        <f t="shared" si="326"/>
        <v>Khác</v>
      </c>
      <c r="BD212" s="113" t="str">
        <f t="shared" si="327"/>
        <v>Khác</v>
      </c>
      <c r="BE212" s="113" t="str">
        <f t="shared" si="328"/>
        <v>Khác</v>
      </c>
      <c r="BF212" s="113" t="str">
        <f t="shared" si="329"/>
        <v>Khác</v>
      </c>
      <c r="BG212" s="113" t="str">
        <f t="shared" si="330"/>
        <v>Khác</v>
      </c>
      <c r="BH212" s="113" t="str">
        <f t="shared" si="331"/>
        <v>Khác</v>
      </c>
      <c r="BI212" s="113" t="str">
        <f t="shared" si="332"/>
        <v>Khác</v>
      </c>
      <c r="BJ212" s="113" t="str">
        <f t="shared" si="333"/>
        <v>Khác</v>
      </c>
      <c r="BK212" s="113" t="str">
        <f t="shared" si="334"/>
        <v>Khác</v>
      </c>
      <c r="BL212" s="113" t="str">
        <f t="shared" si="335"/>
        <v>Khác</v>
      </c>
      <c r="BM212" s="113" t="str">
        <f t="shared" si="336"/>
        <v>Khác</v>
      </c>
      <c r="BN212" s="113" t="str">
        <f t="shared" si="337"/>
        <v>Khác</v>
      </c>
      <c r="BO212" s="113" t="str">
        <f t="shared" si="338"/>
        <v>Khác</v>
      </c>
    </row>
    <row r="213" spans="1:67" x14ac:dyDescent="0.25">
      <c r="A213" s="100"/>
      <c r="B213" s="100"/>
      <c r="C213" s="100"/>
      <c r="D213" s="104"/>
      <c r="E213" s="102"/>
      <c r="F213" s="15" t="str">
        <f t="shared" si="310"/>
        <v>-</v>
      </c>
      <c r="G213" s="12" t="e">
        <f>VLOOKUP(VALUE(A213),Time!$A$3:$D$33,2,1)</f>
        <v>#N/A</v>
      </c>
      <c r="H213" s="12" t="str">
        <f t="shared" si="312"/>
        <v/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3"/>
        <v>Khác</v>
      </c>
      <c r="S213" s="113" t="str">
        <f t="shared" si="314"/>
        <v>Khác</v>
      </c>
      <c r="T213" s="113" t="str">
        <f t="shared" si="315"/>
        <v>Khác</v>
      </c>
      <c r="U213" s="113" t="str">
        <f t="shared" si="316"/>
        <v>Khác</v>
      </c>
      <c r="V213" s="113" t="str">
        <f t="shared" si="265"/>
        <v>Khác</v>
      </c>
      <c r="W213" s="113" t="str">
        <f t="shared" ref="W213:AS213" si="352">IF(V213="Khác",IF(ISNUMBER(SEARCH(W$7,$D213)),W$6,"Khác"),V213)</f>
        <v>Khác</v>
      </c>
      <c r="X213" s="113" t="str">
        <f t="shared" si="341"/>
        <v>Khác</v>
      </c>
      <c r="Y213" s="113" t="str">
        <f t="shared" si="342"/>
        <v>Khác</v>
      </c>
      <c r="Z213" s="113" t="str">
        <f t="shared" si="352"/>
        <v>Khác</v>
      </c>
      <c r="AA213" s="113" t="str">
        <f t="shared" si="352"/>
        <v>Khác</v>
      </c>
      <c r="AB213" s="113" t="str">
        <f t="shared" si="352"/>
        <v>Khác</v>
      </c>
      <c r="AC213" s="113" t="str">
        <f t="shared" si="352"/>
        <v>Khác</v>
      </c>
      <c r="AD213" s="113" t="str">
        <f t="shared" si="352"/>
        <v>Khác</v>
      </c>
      <c r="AE213" s="113" t="str">
        <f t="shared" si="352"/>
        <v>Khác</v>
      </c>
      <c r="AF213" s="113" t="str">
        <f t="shared" si="352"/>
        <v>Khác</v>
      </c>
      <c r="AG213" s="113" t="str">
        <f t="shared" si="352"/>
        <v>Khác</v>
      </c>
      <c r="AH213" s="113" t="str">
        <f t="shared" si="352"/>
        <v>Khác</v>
      </c>
      <c r="AI213" s="113" t="str">
        <f t="shared" si="352"/>
        <v>Khác</v>
      </c>
      <c r="AJ213" s="113" t="str">
        <f t="shared" si="352"/>
        <v>Khác</v>
      </c>
      <c r="AK213" s="113" t="str">
        <f t="shared" si="352"/>
        <v>Khác</v>
      </c>
      <c r="AL213" s="113" t="str">
        <f t="shared" si="352"/>
        <v>Khác</v>
      </c>
      <c r="AM213" s="113" t="str">
        <f t="shared" si="352"/>
        <v>Khác</v>
      </c>
      <c r="AN213" s="113" t="str">
        <f t="shared" si="352"/>
        <v>Khác</v>
      </c>
      <c r="AO213" s="113" t="str">
        <f t="shared" si="352"/>
        <v>Khác</v>
      </c>
      <c r="AP213" s="113" t="str">
        <f t="shared" si="352"/>
        <v>Khác</v>
      </c>
      <c r="AQ213" s="113" t="str">
        <f t="shared" si="352"/>
        <v>Khác</v>
      </c>
      <c r="AR213" s="113" t="str">
        <f t="shared" si="352"/>
        <v>Khác</v>
      </c>
      <c r="AS213" s="113" t="str">
        <f t="shared" si="352"/>
        <v>Khác</v>
      </c>
      <c r="AT213" s="113" t="str">
        <f t="shared" si="318"/>
        <v>Khác</v>
      </c>
      <c r="AU213" s="113" t="str">
        <f t="shared" si="319"/>
        <v>Khác</v>
      </c>
      <c r="AV213" s="113" t="str">
        <f t="shared" si="320"/>
        <v>Khác</v>
      </c>
      <c r="AW213" s="113" t="str">
        <f t="shared" si="321"/>
        <v>Khác</v>
      </c>
      <c r="AX213" s="113" t="str">
        <f t="shared" si="322"/>
        <v>Khác</v>
      </c>
      <c r="AY213" s="113" t="str">
        <f t="shared" si="322"/>
        <v>Khác</v>
      </c>
      <c r="AZ213" s="113" t="str">
        <f t="shared" si="323"/>
        <v>Khác</v>
      </c>
      <c r="BA213" s="113" t="str">
        <f t="shared" si="324"/>
        <v>Khác</v>
      </c>
      <c r="BB213" s="113" t="str">
        <f t="shared" si="325"/>
        <v>Khác</v>
      </c>
      <c r="BC213" s="113" t="str">
        <f t="shared" si="326"/>
        <v>Khác</v>
      </c>
      <c r="BD213" s="113" t="str">
        <f t="shared" si="327"/>
        <v>Khác</v>
      </c>
      <c r="BE213" s="113" t="str">
        <f t="shared" si="328"/>
        <v>Khác</v>
      </c>
      <c r="BF213" s="113" t="str">
        <f t="shared" si="329"/>
        <v>Khác</v>
      </c>
      <c r="BG213" s="113" t="str">
        <f t="shared" si="330"/>
        <v>Khác</v>
      </c>
      <c r="BH213" s="113" t="str">
        <f t="shared" si="331"/>
        <v>Khác</v>
      </c>
      <c r="BI213" s="113" t="str">
        <f t="shared" si="332"/>
        <v>Khác</v>
      </c>
      <c r="BJ213" s="113" t="str">
        <f t="shared" si="333"/>
        <v>Khác</v>
      </c>
      <c r="BK213" s="113" t="str">
        <f t="shared" si="334"/>
        <v>Khác</v>
      </c>
      <c r="BL213" s="113" t="str">
        <f t="shared" si="335"/>
        <v>Khác</v>
      </c>
      <c r="BM213" s="113" t="str">
        <f t="shared" si="336"/>
        <v>Khác</v>
      </c>
      <c r="BN213" s="113" t="str">
        <f t="shared" si="337"/>
        <v>Khác</v>
      </c>
      <c r="BO213" s="113" t="str">
        <f t="shared" si="338"/>
        <v>Khác</v>
      </c>
    </row>
    <row r="214" spans="1:67" x14ac:dyDescent="0.25">
      <c r="A214" s="100"/>
      <c r="B214" s="100"/>
      <c r="C214" s="100"/>
      <c r="D214" s="104"/>
      <c r="E214" s="102"/>
      <c r="F214" s="15" t="str">
        <f t="shared" si="310"/>
        <v>-</v>
      </c>
      <c r="G214" s="12" t="e">
        <f>VLOOKUP(VALUE(A214),Time!$A$3:$D$33,2,1)</f>
        <v>#N/A</v>
      </c>
      <c r="H214" s="12" t="str">
        <f t="shared" si="312"/>
        <v/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3"/>
        <v>Khác</v>
      </c>
      <c r="S214" s="113" t="str">
        <f t="shared" si="314"/>
        <v>Khác</v>
      </c>
      <c r="T214" s="113" t="str">
        <f t="shared" si="315"/>
        <v>Khác</v>
      </c>
      <c r="U214" s="113" t="str">
        <f t="shared" si="316"/>
        <v>Khác</v>
      </c>
      <c r="V214" s="113" t="str">
        <f t="shared" si="265"/>
        <v>Khác</v>
      </c>
      <c r="W214" s="113" t="str">
        <f t="shared" ref="W214:AS214" si="353">IF(V214="Khác",IF(ISNUMBER(SEARCH(W$7,$D214)),W$6,"Khác"),V214)</f>
        <v>Khác</v>
      </c>
      <c r="X214" s="113" t="str">
        <f t="shared" si="341"/>
        <v>Khác</v>
      </c>
      <c r="Y214" s="113" t="str">
        <f t="shared" si="342"/>
        <v>Khác</v>
      </c>
      <c r="Z214" s="113" t="str">
        <f t="shared" si="353"/>
        <v>Khác</v>
      </c>
      <c r="AA214" s="113" t="str">
        <f t="shared" si="353"/>
        <v>Khác</v>
      </c>
      <c r="AB214" s="113" t="str">
        <f t="shared" si="353"/>
        <v>Khác</v>
      </c>
      <c r="AC214" s="113" t="str">
        <f t="shared" si="353"/>
        <v>Khác</v>
      </c>
      <c r="AD214" s="113" t="str">
        <f t="shared" si="353"/>
        <v>Khác</v>
      </c>
      <c r="AE214" s="113" t="str">
        <f t="shared" si="353"/>
        <v>Khác</v>
      </c>
      <c r="AF214" s="113" t="str">
        <f t="shared" si="353"/>
        <v>Khác</v>
      </c>
      <c r="AG214" s="113" t="str">
        <f t="shared" si="353"/>
        <v>Khác</v>
      </c>
      <c r="AH214" s="113" t="str">
        <f t="shared" si="353"/>
        <v>Khác</v>
      </c>
      <c r="AI214" s="113" t="str">
        <f t="shared" si="353"/>
        <v>Khác</v>
      </c>
      <c r="AJ214" s="113" t="str">
        <f t="shared" si="353"/>
        <v>Khác</v>
      </c>
      <c r="AK214" s="113" t="str">
        <f t="shared" si="353"/>
        <v>Khác</v>
      </c>
      <c r="AL214" s="113" t="str">
        <f t="shared" si="353"/>
        <v>Khác</v>
      </c>
      <c r="AM214" s="113" t="str">
        <f t="shared" si="353"/>
        <v>Khác</v>
      </c>
      <c r="AN214" s="113" t="str">
        <f t="shared" si="353"/>
        <v>Khác</v>
      </c>
      <c r="AO214" s="113" t="str">
        <f t="shared" si="353"/>
        <v>Khác</v>
      </c>
      <c r="AP214" s="113" t="str">
        <f t="shared" si="353"/>
        <v>Khác</v>
      </c>
      <c r="AQ214" s="113" t="str">
        <f t="shared" si="353"/>
        <v>Khác</v>
      </c>
      <c r="AR214" s="113" t="str">
        <f t="shared" si="353"/>
        <v>Khác</v>
      </c>
      <c r="AS214" s="113" t="str">
        <f t="shared" si="353"/>
        <v>Khác</v>
      </c>
      <c r="AT214" s="113" t="str">
        <f t="shared" si="318"/>
        <v>Khác</v>
      </c>
      <c r="AU214" s="113" t="str">
        <f t="shared" si="319"/>
        <v>Khác</v>
      </c>
      <c r="AV214" s="113" t="str">
        <f t="shared" si="320"/>
        <v>Khác</v>
      </c>
      <c r="AW214" s="113" t="str">
        <f t="shared" si="321"/>
        <v>Khác</v>
      </c>
      <c r="AX214" s="113" t="str">
        <f t="shared" si="322"/>
        <v>Khác</v>
      </c>
      <c r="AY214" s="113" t="str">
        <f t="shared" si="322"/>
        <v>Khác</v>
      </c>
      <c r="AZ214" s="113" t="str">
        <f t="shared" si="323"/>
        <v>Khác</v>
      </c>
      <c r="BA214" s="113" t="str">
        <f t="shared" si="324"/>
        <v>Khác</v>
      </c>
      <c r="BB214" s="113" t="str">
        <f t="shared" si="325"/>
        <v>Khác</v>
      </c>
      <c r="BC214" s="113" t="str">
        <f t="shared" si="326"/>
        <v>Khác</v>
      </c>
      <c r="BD214" s="113" t="str">
        <f t="shared" si="327"/>
        <v>Khác</v>
      </c>
      <c r="BE214" s="113" t="str">
        <f t="shared" si="328"/>
        <v>Khác</v>
      </c>
      <c r="BF214" s="113" t="str">
        <f t="shared" si="329"/>
        <v>Khác</v>
      </c>
      <c r="BG214" s="113" t="str">
        <f t="shared" si="330"/>
        <v>Khác</v>
      </c>
      <c r="BH214" s="113" t="str">
        <f t="shared" si="331"/>
        <v>Khác</v>
      </c>
      <c r="BI214" s="113" t="str">
        <f t="shared" si="332"/>
        <v>Khác</v>
      </c>
      <c r="BJ214" s="113" t="str">
        <f t="shared" si="333"/>
        <v>Khác</v>
      </c>
      <c r="BK214" s="113" t="str">
        <f t="shared" si="334"/>
        <v>Khác</v>
      </c>
      <c r="BL214" s="113" t="str">
        <f t="shared" si="335"/>
        <v>Khác</v>
      </c>
      <c r="BM214" s="113" t="str">
        <f t="shared" si="336"/>
        <v>Khác</v>
      </c>
      <c r="BN214" s="113" t="str">
        <f t="shared" si="337"/>
        <v>Khác</v>
      </c>
      <c r="BO214" s="113" t="str">
        <f t="shared" si="338"/>
        <v>Khác</v>
      </c>
    </row>
    <row r="215" spans="1:67" x14ac:dyDescent="0.25">
      <c r="A215" s="100"/>
      <c r="B215" s="100"/>
      <c r="C215" s="100"/>
      <c r="D215" s="104"/>
      <c r="E215" s="102"/>
      <c r="F215" s="15" t="str">
        <f t="shared" si="310"/>
        <v>-</v>
      </c>
      <c r="G215" s="12" t="e">
        <f>VLOOKUP(VALUE(A215),Time!$A$3:$D$33,2,1)</f>
        <v>#N/A</v>
      </c>
      <c r="H215" s="12" t="str">
        <f t="shared" si="312"/>
        <v/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3"/>
        <v>Khác</v>
      </c>
      <c r="S215" s="113" t="str">
        <f t="shared" si="314"/>
        <v>Khác</v>
      </c>
      <c r="T215" s="113" t="str">
        <f t="shared" si="315"/>
        <v>Khác</v>
      </c>
      <c r="U215" s="113" t="str">
        <f t="shared" si="316"/>
        <v>Khác</v>
      </c>
      <c r="V215" s="113" t="str">
        <f t="shared" si="265"/>
        <v>Khác</v>
      </c>
      <c r="W215" s="113" t="str">
        <f t="shared" ref="W215:AS215" si="354">IF(V215="Khác",IF(ISNUMBER(SEARCH(W$7,$D215)),W$6,"Khác"),V215)</f>
        <v>Khác</v>
      </c>
      <c r="X215" s="113" t="str">
        <f t="shared" si="341"/>
        <v>Khác</v>
      </c>
      <c r="Y215" s="113" t="str">
        <f t="shared" si="342"/>
        <v>Khác</v>
      </c>
      <c r="Z215" s="113" t="str">
        <f t="shared" si="354"/>
        <v>Khác</v>
      </c>
      <c r="AA215" s="113" t="str">
        <f t="shared" si="354"/>
        <v>Khác</v>
      </c>
      <c r="AB215" s="113" t="str">
        <f t="shared" si="354"/>
        <v>Khác</v>
      </c>
      <c r="AC215" s="113" t="str">
        <f t="shared" si="354"/>
        <v>Khác</v>
      </c>
      <c r="AD215" s="113" t="str">
        <f t="shared" si="354"/>
        <v>Khác</v>
      </c>
      <c r="AE215" s="113" t="str">
        <f t="shared" si="354"/>
        <v>Khác</v>
      </c>
      <c r="AF215" s="113" t="str">
        <f t="shared" si="354"/>
        <v>Khác</v>
      </c>
      <c r="AG215" s="113" t="str">
        <f t="shared" si="354"/>
        <v>Khác</v>
      </c>
      <c r="AH215" s="113" t="str">
        <f t="shared" si="354"/>
        <v>Khác</v>
      </c>
      <c r="AI215" s="113" t="str">
        <f t="shared" si="354"/>
        <v>Khác</v>
      </c>
      <c r="AJ215" s="113" t="str">
        <f t="shared" si="354"/>
        <v>Khác</v>
      </c>
      <c r="AK215" s="113" t="str">
        <f t="shared" si="354"/>
        <v>Khác</v>
      </c>
      <c r="AL215" s="113" t="str">
        <f t="shared" si="354"/>
        <v>Khác</v>
      </c>
      <c r="AM215" s="113" t="str">
        <f t="shared" si="354"/>
        <v>Khác</v>
      </c>
      <c r="AN215" s="113" t="str">
        <f t="shared" si="354"/>
        <v>Khác</v>
      </c>
      <c r="AO215" s="113" t="str">
        <f t="shared" si="354"/>
        <v>Khác</v>
      </c>
      <c r="AP215" s="113" t="str">
        <f t="shared" si="354"/>
        <v>Khác</v>
      </c>
      <c r="AQ215" s="113" t="str">
        <f t="shared" si="354"/>
        <v>Khác</v>
      </c>
      <c r="AR215" s="113" t="str">
        <f t="shared" si="354"/>
        <v>Khác</v>
      </c>
      <c r="AS215" s="113" t="str">
        <f t="shared" si="354"/>
        <v>Khác</v>
      </c>
      <c r="AT215" s="113" t="str">
        <f t="shared" si="318"/>
        <v>Khác</v>
      </c>
      <c r="AU215" s="113" t="str">
        <f t="shared" si="319"/>
        <v>Khác</v>
      </c>
      <c r="AV215" s="113" t="str">
        <f t="shared" si="320"/>
        <v>Khác</v>
      </c>
      <c r="AW215" s="113" t="str">
        <f t="shared" si="321"/>
        <v>Khác</v>
      </c>
      <c r="AX215" s="113" t="str">
        <f t="shared" si="322"/>
        <v>Khác</v>
      </c>
      <c r="AY215" s="113" t="str">
        <f t="shared" si="322"/>
        <v>Khác</v>
      </c>
      <c r="AZ215" s="113" t="str">
        <f t="shared" si="323"/>
        <v>Khác</v>
      </c>
      <c r="BA215" s="113" t="str">
        <f t="shared" si="324"/>
        <v>Khác</v>
      </c>
      <c r="BB215" s="113" t="str">
        <f t="shared" si="325"/>
        <v>Khác</v>
      </c>
      <c r="BC215" s="113" t="str">
        <f t="shared" si="326"/>
        <v>Khác</v>
      </c>
      <c r="BD215" s="113" t="str">
        <f t="shared" si="327"/>
        <v>Khác</v>
      </c>
      <c r="BE215" s="113" t="str">
        <f t="shared" si="328"/>
        <v>Khác</v>
      </c>
      <c r="BF215" s="113" t="str">
        <f t="shared" si="329"/>
        <v>Khác</v>
      </c>
      <c r="BG215" s="113" t="str">
        <f t="shared" si="330"/>
        <v>Khác</v>
      </c>
      <c r="BH215" s="113" t="str">
        <f t="shared" si="331"/>
        <v>Khác</v>
      </c>
      <c r="BI215" s="113" t="str">
        <f t="shared" si="332"/>
        <v>Khác</v>
      </c>
      <c r="BJ215" s="113" t="str">
        <f t="shared" si="333"/>
        <v>Khác</v>
      </c>
      <c r="BK215" s="113" t="str">
        <f t="shared" si="334"/>
        <v>Khác</v>
      </c>
      <c r="BL215" s="113" t="str">
        <f t="shared" si="335"/>
        <v>Khác</v>
      </c>
      <c r="BM215" s="113" t="str">
        <f t="shared" si="336"/>
        <v>Khác</v>
      </c>
      <c r="BN215" s="113" t="str">
        <f t="shared" si="337"/>
        <v>Khác</v>
      </c>
      <c r="BO215" s="113" t="str">
        <f t="shared" si="338"/>
        <v>Khác</v>
      </c>
    </row>
    <row r="216" spans="1:67" x14ac:dyDescent="0.25">
      <c r="A216" s="100"/>
      <c r="B216" s="100"/>
      <c r="C216" s="100"/>
      <c r="D216" s="104"/>
      <c r="E216" s="102"/>
      <c r="F216" s="15" t="str">
        <f t="shared" si="310"/>
        <v>-</v>
      </c>
      <c r="G216" s="12" t="e">
        <f>VLOOKUP(VALUE(A216),Time!$A$3:$D$33,2,1)</f>
        <v>#N/A</v>
      </c>
      <c r="H216" s="12" t="str">
        <f t="shared" si="312"/>
        <v/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3"/>
        <v>Khác</v>
      </c>
      <c r="S216" s="113" t="str">
        <f t="shared" si="314"/>
        <v>Khác</v>
      </c>
      <c r="T216" s="113" t="str">
        <f t="shared" si="315"/>
        <v>Khác</v>
      </c>
      <c r="U216" s="113" t="str">
        <f t="shared" si="316"/>
        <v>Khác</v>
      </c>
      <c r="V216" s="113" t="str">
        <f t="shared" si="265"/>
        <v>Khác</v>
      </c>
      <c r="W216" s="113" t="str">
        <f t="shared" ref="W216:AS216" si="355">IF(V216="Khác",IF(ISNUMBER(SEARCH(W$7,$D216)),W$6,"Khác"),V216)</f>
        <v>Khác</v>
      </c>
      <c r="X216" s="113" t="str">
        <f t="shared" si="341"/>
        <v>Khác</v>
      </c>
      <c r="Y216" s="113" t="str">
        <f t="shared" si="342"/>
        <v>Khác</v>
      </c>
      <c r="Z216" s="113" t="str">
        <f t="shared" si="355"/>
        <v>Khác</v>
      </c>
      <c r="AA216" s="113" t="str">
        <f t="shared" si="355"/>
        <v>Khác</v>
      </c>
      <c r="AB216" s="113" t="str">
        <f t="shared" si="355"/>
        <v>Khác</v>
      </c>
      <c r="AC216" s="113" t="str">
        <f t="shared" si="355"/>
        <v>Khác</v>
      </c>
      <c r="AD216" s="113" t="str">
        <f t="shared" si="355"/>
        <v>Khác</v>
      </c>
      <c r="AE216" s="113" t="str">
        <f t="shared" si="355"/>
        <v>Khác</v>
      </c>
      <c r="AF216" s="113" t="str">
        <f t="shared" si="355"/>
        <v>Khác</v>
      </c>
      <c r="AG216" s="113" t="str">
        <f t="shared" si="355"/>
        <v>Khác</v>
      </c>
      <c r="AH216" s="113" t="str">
        <f t="shared" si="355"/>
        <v>Khác</v>
      </c>
      <c r="AI216" s="113" t="str">
        <f t="shared" si="355"/>
        <v>Khác</v>
      </c>
      <c r="AJ216" s="113" t="str">
        <f t="shared" si="355"/>
        <v>Khác</v>
      </c>
      <c r="AK216" s="113" t="str">
        <f t="shared" si="355"/>
        <v>Khác</v>
      </c>
      <c r="AL216" s="113" t="str">
        <f t="shared" si="355"/>
        <v>Khác</v>
      </c>
      <c r="AM216" s="113" t="str">
        <f t="shared" si="355"/>
        <v>Khác</v>
      </c>
      <c r="AN216" s="113" t="str">
        <f t="shared" si="355"/>
        <v>Khác</v>
      </c>
      <c r="AO216" s="113" t="str">
        <f t="shared" si="355"/>
        <v>Khác</v>
      </c>
      <c r="AP216" s="113" t="str">
        <f t="shared" si="355"/>
        <v>Khác</v>
      </c>
      <c r="AQ216" s="113" t="str">
        <f t="shared" si="355"/>
        <v>Khác</v>
      </c>
      <c r="AR216" s="113" t="str">
        <f t="shared" si="355"/>
        <v>Khác</v>
      </c>
      <c r="AS216" s="113" t="str">
        <f t="shared" si="355"/>
        <v>Khác</v>
      </c>
      <c r="AT216" s="113" t="str">
        <f t="shared" si="318"/>
        <v>Khác</v>
      </c>
      <c r="AU216" s="113" t="str">
        <f t="shared" si="319"/>
        <v>Khác</v>
      </c>
      <c r="AV216" s="113" t="str">
        <f t="shared" si="320"/>
        <v>Khác</v>
      </c>
      <c r="AW216" s="113" t="str">
        <f t="shared" si="321"/>
        <v>Khác</v>
      </c>
      <c r="AX216" s="113" t="str">
        <f t="shared" si="322"/>
        <v>Khác</v>
      </c>
      <c r="AY216" s="113" t="str">
        <f t="shared" si="322"/>
        <v>Khác</v>
      </c>
      <c r="AZ216" s="113" t="str">
        <f t="shared" si="323"/>
        <v>Khác</v>
      </c>
      <c r="BA216" s="113" t="str">
        <f t="shared" si="324"/>
        <v>Khác</v>
      </c>
      <c r="BB216" s="113" t="str">
        <f t="shared" si="325"/>
        <v>Khác</v>
      </c>
      <c r="BC216" s="113" t="str">
        <f t="shared" si="326"/>
        <v>Khác</v>
      </c>
      <c r="BD216" s="113" t="str">
        <f t="shared" si="327"/>
        <v>Khác</v>
      </c>
      <c r="BE216" s="113" t="str">
        <f t="shared" si="328"/>
        <v>Khác</v>
      </c>
      <c r="BF216" s="113" t="str">
        <f t="shared" si="329"/>
        <v>Khác</v>
      </c>
      <c r="BG216" s="113" t="str">
        <f t="shared" si="330"/>
        <v>Khác</v>
      </c>
      <c r="BH216" s="113" t="str">
        <f t="shared" si="331"/>
        <v>Khác</v>
      </c>
      <c r="BI216" s="113" t="str">
        <f t="shared" si="332"/>
        <v>Khác</v>
      </c>
      <c r="BJ216" s="113" t="str">
        <f t="shared" si="333"/>
        <v>Khác</v>
      </c>
      <c r="BK216" s="113" t="str">
        <f t="shared" si="334"/>
        <v>Khác</v>
      </c>
      <c r="BL216" s="113" t="str">
        <f t="shared" si="335"/>
        <v>Khác</v>
      </c>
      <c r="BM216" s="113" t="str">
        <f t="shared" si="336"/>
        <v>Khác</v>
      </c>
      <c r="BN216" s="113" t="str">
        <f t="shared" si="337"/>
        <v>Khác</v>
      </c>
      <c r="BO216" s="113" t="str">
        <f t="shared" si="338"/>
        <v>Khác</v>
      </c>
    </row>
    <row r="217" spans="1:67" x14ac:dyDescent="0.25">
      <c r="A217" s="100"/>
      <c r="B217" s="100"/>
      <c r="C217" s="100"/>
      <c r="D217" s="105"/>
      <c r="E217" s="106"/>
      <c r="F217" s="15" t="str">
        <f t="shared" si="310"/>
        <v>-</v>
      </c>
      <c r="G217" s="12" t="e">
        <f>VLOOKUP(VALUE(A217),Time!$A$3:$D$33,2,1)</f>
        <v>#N/A</v>
      </c>
      <c r="H217" s="12" t="str">
        <f t="shared" si="312"/>
        <v/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3"/>
        <v>Khác</v>
      </c>
      <c r="S217" s="113" t="str">
        <f t="shared" si="314"/>
        <v>Khác</v>
      </c>
      <c r="T217" s="113" t="str">
        <f t="shared" si="315"/>
        <v>Khác</v>
      </c>
      <c r="U217" s="113" t="str">
        <f t="shared" si="316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1"/>
        <v>Khác</v>
      </c>
      <c r="Y217" s="113" t="str">
        <f t="shared" si="342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8"/>
        <v>Khác</v>
      </c>
      <c r="AU217" s="113" t="str">
        <f t="shared" si="319"/>
        <v>Khác</v>
      </c>
      <c r="AV217" s="113" t="str">
        <f t="shared" si="320"/>
        <v>Khác</v>
      </c>
      <c r="AW217" s="113" t="str">
        <f t="shared" si="321"/>
        <v>Khác</v>
      </c>
      <c r="AX217" s="113" t="str">
        <f t="shared" si="322"/>
        <v>Khác</v>
      </c>
      <c r="AY217" s="113" t="str">
        <f t="shared" si="322"/>
        <v>Khác</v>
      </c>
      <c r="AZ217" s="113" t="str">
        <f t="shared" si="323"/>
        <v>Khác</v>
      </c>
      <c r="BA217" s="113" t="str">
        <f t="shared" si="324"/>
        <v>Khác</v>
      </c>
      <c r="BB217" s="113" t="str">
        <f t="shared" si="325"/>
        <v>Khác</v>
      </c>
      <c r="BC217" s="113" t="str">
        <f t="shared" si="326"/>
        <v>Khác</v>
      </c>
      <c r="BD217" s="113" t="str">
        <f t="shared" si="327"/>
        <v>Khác</v>
      </c>
      <c r="BE217" s="113" t="str">
        <f t="shared" si="328"/>
        <v>Khác</v>
      </c>
      <c r="BF217" s="113" t="str">
        <f t="shared" si="329"/>
        <v>Khác</v>
      </c>
      <c r="BG217" s="113" t="str">
        <f t="shared" si="330"/>
        <v>Khác</v>
      </c>
      <c r="BH217" s="113" t="str">
        <f t="shared" si="331"/>
        <v>Khác</v>
      </c>
      <c r="BI217" s="113" t="str">
        <f t="shared" si="332"/>
        <v>Khác</v>
      </c>
      <c r="BJ217" s="113" t="str">
        <f t="shared" si="333"/>
        <v>Khác</v>
      </c>
      <c r="BK217" s="113" t="str">
        <f t="shared" si="334"/>
        <v>Khác</v>
      </c>
      <c r="BL217" s="113" t="str">
        <f t="shared" si="335"/>
        <v>Khác</v>
      </c>
      <c r="BM217" s="113" t="str">
        <f t="shared" si="336"/>
        <v>Khác</v>
      </c>
      <c r="BN217" s="113" t="str">
        <f t="shared" si="337"/>
        <v>Khác</v>
      </c>
      <c r="BO217" s="113" t="str">
        <f t="shared" si="338"/>
        <v>Khác</v>
      </c>
    </row>
    <row r="218" spans="1:67" x14ac:dyDescent="0.25">
      <c r="A218" s="100"/>
      <c r="B218" s="100"/>
      <c r="C218" s="100"/>
      <c r="D218" s="104"/>
      <c r="E218" s="102"/>
      <c r="F218" s="15" t="str">
        <f t="shared" si="310"/>
        <v>-</v>
      </c>
      <c r="G218" s="12" t="e">
        <f>VLOOKUP(VALUE(A218),Time!$A$3:$D$33,2,1)</f>
        <v>#N/A</v>
      </c>
      <c r="H218" s="12" t="str">
        <f t="shared" si="312"/>
        <v/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3"/>
        <v>Khác</v>
      </c>
      <c r="S218" s="113" t="str">
        <f t="shared" si="314"/>
        <v>Khác</v>
      </c>
      <c r="T218" s="113" t="str">
        <f t="shared" si="315"/>
        <v>Khác</v>
      </c>
      <c r="U218" s="113" t="str">
        <f t="shared" si="316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1"/>
        <v>Khác</v>
      </c>
      <c r="Y218" s="113" t="str">
        <f t="shared" si="342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8"/>
        <v>Khác</v>
      </c>
      <c r="AU218" s="113" t="str">
        <f t="shared" si="319"/>
        <v>Khác</v>
      </c>
      <c r="AV218" s="113" t="str">
        <f t="shared" si="320"/>
        <v>Khác</v>
      </c>
      <c r="AW218" s="113" t="str">
        <f t="shared" si="321"/>
        <v>Khác</v>
      </c>
      <c r="AX218" s="113" t="str">
        <f t="shared" si="322"/>
        <v>Khác</v>
      </c>
      <c r="AY218" s="113" t="str">
        <f t="shared" si="322"/>
        <v>Khác</v>
      </c>
      <c r="AZ218" s="113" t="str">
        <f t="shared" si="323"/>
        <v>Khác</v>
      </c>
      <c r="BA218" s="113" t="str">
        <f t="shared" si="324"/>
        <v>Khác</v>
      </c>
      <c r="BB218" s="113" t="str">
        <f t="shared" si="325"/>
        <v>Khác</v>
      </c>
      <c r="BC218" s="113" t="str">
        <f t="shared" si="326"/>
        <v>Khác</v>
      </c>
      <c r="BD218" s="113" t="str">
        <f t="shared" si="327"/>
        <v>Khác</v>
      </c>
      <c r="BE218" s="113" t="str">
        <f t="shared" si="328"/>
        <v>Khác</v>
      </c>
      <c r="BF218" s="113" t="str">
        <f t="shared" si="329"/>
        <v>Khác</v>
      </c>
      <c r="BG218" s="113" t="str">
        <f t="shared" si="330"/>
        <v>Khác</v>
      </c>
      <c r="BH218" s="113" t="str">
        <f t="shared" si="331"/>
        <v>Khác</v>
      </c>
      <c r="BI218" s="113" t="str">
        <f t="shared" si="332"/>
        <v>Khác</v>
      </c>
      <c r="BJ218" s="113" t="str">
        <f t="shared" si="333"/>
        <v>Khác</v>
      </c>
      <c r="BK218" s="113" t="str">
        <f t="shared" si="334"/>
        <v>Khác</v>
      </c>
      <c r="BL218" s="113" t="str">
        <f t="shared" si="335"/>
        <v>Khác</v>
      </c>
      <c r="BM218" s="113" t="str">
        <f t="shared" si="336"/>
        <v>Khác</v>
      </c>
      <c r="BN218" s="113" t="str">
        <f t="shared" si="337"/>
        <v>Khác</v>
      </c>
      <c r="BO218" s="113" t="str">
        <f t="shared" si="338"/>
        <v>Khác</v>
      </c>
    </row>
    <row r="219" spans="1:67" x14ac:dyDescent="0.25">
      <c r="A219" s="100"/>
      <c r="B219" s="100"/>
      <c r="C219" s="100"/>
      <c r="D219" s="104"/>
      <c r="E219" s="102"/>
      <c r="F219" s="15" t="str">
        <f t="shared" si="310"/>
        <v>-</v>
      </c>
      <c r="G219" s="12" t="e">
        <f>VLOOKUP(VALUE(A219),Time!$A$3:$D$33,2,1)</f>
        <v>#N/A</v>
      </c>
      <c r="H219" s="12" t="str">
        <f t="shared" si="312"/>
        <v/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3"/>
        <v>Khác</v>
      </c>
      <c r="S219" s="113" t="str">
        <f t="shared" si="314"/>
        <v>Khác</v>
      </c>
      <c r="T219" s="113" t="str">
        <f t="shared" si="315"/>
        <v>Khác</v>
      </c>
      <c r="U219" s="113" t="str">
        <f t="shared" si="316"/>
        <v>Khác</v>
      </c>
      <c r="V219" s="113" t="str">
        <f t="shared" si="265"/>
        <v>Khác</v>
      </c>
      <c r="W219" s="113" t="str">
        <f t="shared" ref="W219:AS219" si="358">IF(V219="Khác",IF(ISNUMBER(SEARCH(W$7,$D219)),W$6,"Khác"),V219)</f>
        <v>Khác</v>
      </c>
      <c r="X219" s="113" t="str">
        <f t="shared" si="341"/>
        <v>Khác</v>
      </c>
      <c r="Y219" s="113" t="str">
        <f t="shared" si="342"/>
        <v>Khác</v>
      </c>
      <c r="Z219" s="113" t="str">
        <f t="shared" si="358"/>
        <v>Khác</v>
      </c>
      <c r="AA219" s="113" t="str">
        <f t="shared" si="358"/>
        <v>Khác</v>
      </c>
      <c r="AB219" s="113" t="str">
        <f t="shared" si="358"/>
        <v>Khác</v>
      </c>
      <c r="AC219" s="113" t="str">
        <f t="shared" si="358"/>
        <v>Khác</v>
      </c>
      <c r="AD219" s="113" t="str">
        <f t="shared" si="358"/>
        <v>Khác</v>
      </c>
      <c r="AE219" s="113" t="str">
        <f t="shared" si="358"/>
        <v>Khác</v>
      </c>
      <c r="AF219" s="113" t="str">
        <f t="shared" si="358"/>
        <v>Khác</v>
      </c>
      <c r="AG219" s="113" t="str">
        <f t="shared" si="358"/>
        <v>Khác</v>
      </c>
      <c r="AH219" s="113" t="str">
        <f t="shared" si="358"/>
        <v>Khác</v>
      </c>
      <c r="AI219" s="113" t="str">
        <f t="shared" si="358"/>
        <v>Khác</v>
      </c>
      <c r="AJ219" s="113" t="str">
        <f t="shared" si="358"/>
        <v>Khác</v>
      </c>
      <c r="AK219" s="113" t="str">
        <f t="shared" si="358"/>
        <v>Khác</v>
      </c>
      <c r="AL219" s="113" t="str">
        <f t="shared" si="358"/>
        <v>Khác</v>
      </c>
      <c r="AM219" s="113" t="str">
        <f t="shared" si="358"/>
        <v>Khác</v>
      </c>
      <c r="AN219" s="113" t="str">
        <f t="shared" si="358"/>
        <v>Khác</v>
      </c>
      <c r="AO219" s="113" t="str">
        <f t="shared" si="358"/>
        <v>Khác</v>
      </c>
      <c r="AP219" s="113" t="str">
        <f t="shared" si="358"/>
        <v>Khác</v>
      </c>
      <c r="AQ219" s="113" t="str">
        <f t="shared" si="358"/>
        <v>Khác</v>
      </c>
      <c r="AR219" s="113" t="str">
        <f t="shared" si="358"/>
        <v>Khác</v>
      </c>
      <c r="AS219" s="113" t="str">
        <f t="shared" si="358"/>
        <v>Khác</v>
      </c>
      <c r="AT219" s="113" t="str">
        <f t="shared" si="318"/>
        <v>Khác</v>
      </c>
      <c r="AU219" s="113" t="str">
        <f t="shared" si="319"/>
        <v>Khác</v>
      </c>
      <c r="AV219" s="113" t="str">
        <f t="shared" si="320"/>
        <v>Khác</v>
      </c>
      <c r="AW219" s="113" t="str">
        <f t="shared" si="321"/>
        <v>Khác</v>
      </c>
      <c r="AX219" s="113" t="str">
        <f t="shared" si="322"/>
        <v>Khác</v>
      </c>
      <c r="AY219" s="113" t="str">
        <f t="shared" si="322"/>
        <v>Khác</v>
      </c>
      <c r="AZ219" s="113" t="str">
        <f t="shared" si="323"/>
        <v>Khác</v>
      </c>
      <c r="BA219" s="113" t="str">
        <f t="shared" si="324"/>
        <v>Khác</v>
      </c>
      <c r="BB219" s="113" t="str">
        <f t="shared" si="325"/>
        <v>Khác</v>
      </c>
      <c r="BC219" s="113" t="str">
        <f t="shared" si="326"/>
        <v>Khác</v>
      </c>
      <c r="BD219" s="113" t="str">
        <f t="shared" si="327"/>
        <v>Khác</v>
      </c>
      <c r="BE219" s="113" t="str">
        <f t="shared" si="328"/>
        <v>Khác</v>
      </c>
      <c r="BF219" s="113" t="str">
        <f t="shared" si="329"/>
        <v>Khác</v>
      </c>
      <c r="BG219" s="113" t="str">
        <f t="shared" si="330"/>
        <v>Khác</v>
      </c>
      <c r="BH219" s="113" t="str">
        <f t="shared" si="331"/>
        <v>Khác</v>
      </c>
      <c r="BI219" s="113" t="str">
        <f t="shared" si="332"/>
        <v>Khác</v>
      </c>
      <c r="BJ219" s="113" t="str">
        <f t="shared" si="333"/>
        <v>Khác</v>
      </c>
      <c r="BK219" s="113" t="str">
        <f t="shared" si="334"/>
        <v>Khác</v>
      </c>
      <c r="BL219" s="113" t="str">
        <f t="shared" si="335"/>
        <v>Khác</v>
      </c>
      <c r="BM219" s="113" t="str">
        <f t="shared" si="336"/>
        <v>Khác</v>
      </c>
      <c r="BN219" s="113" t="str">
        <f t="shared" si="337"/>
        <v>Khác</v>
      </c>
      <c r="BO219" s="113" t="str">
        <f t="shared" si="338"/>
        <v>Khác</v>
      </c>
    </row>
    <row r="220" spans="1:67" x14ac:dyDescent="0.25">
      <c r="A220" s="107"/>
      <c r="B220" s="100"/>
      <c r="C220" s="107"/>
      <c r="D220" s="108"/>
      <c r="E220" s="109"/>
      <c r="F220" s="15" t="str">
        <f t="shared" si="310"/>
        <v>-</v>
      </c>
      <c r="G220" s="12" t="e">
        <f>VLOOKUP(VALUE(A220),Time!$A$3:$D$33,2,1)</f>
        <v>#N/A</v>
      </c>
      <c r="H220" s="12" t="str">
        <f t="shared" si="312"/>
        <v/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3"/>
        <v>Khác</v>
      </c>
      <c r="S220" s="113" t="str">
        <f t="shared" si="314"/>
        <v>Khác</v>
      </c>
      <c r="T220" s="113" t="str">
        <f t="shared" si="315"/>
        <v>Khác</v>
      </c>
      <c r="U220" s="113" t="str">
        <f t="shared" si="316"/>
        <v>Khác</v>
      </c>
      <c r="V220" s="113" t="str">
        <f t="shared" si="265"/>
        <v>Khác</v>
      </c>
      <c r="W220" s="113" t="str">
        <f t="shared" ref="W220:AS220" si="359">IF(V220="Khác",IF(ISNUMBER(SEARCH(W$7,$D220)),W$6,"Khác"),V220)</f>
        <v>Khác</v>
      </c>
      <c r="X220" s="113" t="str">
        <f t="shared" si="341"/>
        <v>Khác</v>
      </c>
      <c r="Y220" s="113" t="str">
        <f t="shared" si="342"/>
        <v>Khác</v>
      </c>
      <c r="Z220" s="113" t="str">
        <f t="shared" si="359"/>
        <v>Khác</v>
      </c>
      <c r="AA220" s="113" t="str">
        <f t="shared" si="359"/>
        <v>Khác</v>
      </c>
      <c r="AB220" s="113" t="str">
        <f t="shared" si="359"/>
        <v>Khác</v>
      </c>
      <c r="AC220" s="113" t="str">
        <f t="shared" si="359"/>
        <v>Khác</v>
      </c>
      <c r="AD220" s="113" t="str">
        <f t="shared" si="359"/>
        <v>Khác</v>
      </c>
      <c r="AE220" s="113" t="str">
        <f t="shared" si="359"/>
        <v>Khác</v>
      </c>
      <c r="AF220" s="113" t="str">
        <f t="shared" si="359"/>
        <v>Khác</v>
      </c>
      <c r="AG220" s="113" t="str">
        <f t="shared" si="359"/>
        <v>Khác</v>
      </c>
      <c r="AH220" s="113" t="str">
        <f t="shared" si="359"/>
        <v>Khác</v>
      </c>
      <c r="AI220" s="113" t="str">
        <f t="shared" si="359"/>
        <v>Khác</v>
      </c>
      <c r="AJ220" s="113" t="str">
        <f t="shared" si="359"/>
        <v>Khác</v>
      </c>
      <c r="AK220" s="113" t="str">
        <f t="shared" si="359"/>
        <v>Khác</v>
      </c>
      <c r="AL220" s="113" t="str">
        <f t="shared" si="359"/>
        <v>Khác</v>
      </c>
      <c r="AM220" s="113" t="str">
        <f t="shared" si="359"/>
        <v>Khác</v>
      </c>
      <c r="AN220" s="113" t="str">
        <f t="shared" si="359"/>
        <v>Khác</v>
      </c>
      <c r="AO220" s="113" t="str">
        <f t="shared" si="359"/>
        <v>Khác</v>
      </c>
      <c r="AP220" s="113" t="str">
        <f t="shared" si="359"/>
        <v>Khác</v>
      </c>
      <c r="AQ220" s="113" t="str">
        <f t="shared" si="359"/>
        <v>Khác</v>
      </c>
      <c r="AR220" s="113" t="str">
        <f t="shared" si="359"/>
        <v>Khác</v>
      </c>
      <c r="AS220" s="113" t="str">
        <f t="shared" si="359"/>
        <v>Khác</v>
      </c>
      <c r="AT220" s="113" t="str">
        <f t="shared" si="318"/>
        <v>Khác</v>
      </c>
      <c r="AU220" s="113" t="str">
        <f t="shared" si="319"/>
        <v>Khác</v>
      </c>
      <c r="AV220" s="113" t="str">
        <f t="shared" si="320"/>
        <v>Khác</v>
      </c>
      <c r="AW220" s="113" t="str">
        <f t="shared" si="321"/>
        <v>Khác</v>
      </c>
      <c r="AX220" s="113" t="str">
        <f t="shared" si="322"/>
        <v>Khác</v>
      </c>
      <c r="AY220" s="113" t="str">
        <f t="shared" si="322"/>
        <v>Khác</v>
      </c>
      <c r="AZ220" s="113" t="str">
        <f t="shared" si="323"/>
        <v>Khác</v>
      </c>
      <c r="BA220" s="113" t="str">
        <f t="shared" si="324"/>
        <v>Khác</v>
      </c>
      <c r="BB220" s="113" t="str">
        <f t="shared" si="325"/>
        <v>Khác</v>
      </c>
      <c r="BC220" s="113" t="str">
        <f t="shared" si="326"/>
        <v>Khác</v>
      </c>
      <c r="BD220" s="113" t="str">
        <f t="shared" si="327"/>
        <v>Khác</v>
      </c>
      <c r="BE220" s="113" t="str">
        <f t="shared" si="328"/>
        <v>Khác</v>
      </c>
      <c r="BF220" s="113" t="str">
        <f t="shared" si="329"/>
        <v>Khác</v>
      </c>
      <c r="BG220" s="113" t="str">
        <f t="shared" si="330"/>
        <v>Khác</v>
      </c>
      <c r="BH220" s="113" t="str">
        <f t="shared" si="331"/>
        <v>Khác</v>
      </c>
      <c r="BI220" s="113" t="str">
        <f t="shared" si="332"/>
        <v>Khác</v>
      </c>
      <c r="BJ220" s="113" t="str">
        <f t="shared" si="333"/>
        <v>Khác</v>
      </c>
      <c r="BK220" s="113" t="str">
        <f t="shared" si="334"/>
        <v>Khác</v>
      </c>
      <c r="BL220" s="113" t="str">
        <f t="shared" si="335"/>
        <v>Khác</v>
      </c>
      <c r="BM220" s="113" t="str">
        <f t="shared" si="336"/>
        <v>Khác</v>
      </c>
      <c r="BN220" s="113" t="str">
        <f t="shared" si="337"/>
        <v>Khác</v>
      </c>
      <c r="BO220" s="113" t="str">
        <f t="shared" si="338"/>
        <v>Khác</v>
      </c>
    </row>
    <row r="221" spans="1:67" x14ac:dyDescent="0.25">
      <c r="A221" s="100"/>
      <c r="B221" s="100"/>
      <c r="C221" s="100"/>
      <c r="D221" s="101"/>
      <c r="E221" s="102"/>
      <c r="F221" s="15" t="str">
        <f t="shared" si="310"/>
        <v>-</v>
      </c>
      <c r="G221" s="12" t="e">
        <f>VLOOKUP(VALUE(A221),Time!$A$3:$D$33,2,1)</f>
        <v>#N/A</v>
      </c>
      <c r="H221" s="12" t="str">
        <f t="shared" si="312"/>
        <v/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3"/>
        <v>Khác</v>
      </c>
      <c r="S221" s="113" t="str">
        <f t="shared" si="314"/>
        <v>Khác</v>
      </c>
      <c r="T221" s="113" t="str">
        <f t="shared" si="315"/>
        <v>Khác</v>
      </c>
      <c r="U221" s="113" t="str">
        <f t="shared" si="316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1"/>
        <v>Khác</v>
      </c>
      <c r="Y221" s="113" t="str">
        <f t="shared" si="342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8"/>
        <v>Khác</v>
      </c>
      <c r="AU221" s="113" t="str">
        <f t="shared" si="319"/>
        <v>Khác</v>
      </c>
      <c r="AV221" s="113" t="str">
        <f t="shared" si="320"/>
        <v>Khác</v>
      </c>
      <c r="AW221" s="113" t="str">
        <f t="shared" si="321"/>
        <v>Khác</v>
      </c>
      <c r="AX221" s="113" t="str">
        <f t="shared" si="322"/>
        <v>Khác</v>
      </c>
      <c r="AY221" s="113" t="str">
        <f t="shared" si="322"/>
        <v>Khác</v>
      </c>
      <c r="AZ221" s="113" t="str">
        <f t="shared" si="323"/>
        <v>Khác</v>
      </c>
      <c r="BA221" s="113" t="str">
        <f t="shared" si="324"/>
        <v>Khác</v>
      </c>
      <c r="BB221" s="113" t="str">
        <f t="shared" si="325"/>
        <v>Khác</v>
      </c>
      <c r="BC221" s="113" t="str">
        <f t="shared" si="326"/>
        <v>Khác</v>
      </c>
      <c r="BD221" s="113" t="str">
        <f t="shared" si="327"/>
        <v>Khác</v>
      </c>
      <c r="BE221" s="113" t="str">
        <f t="shared" si="328"/>
        <v>Khác</v>
      </c>
      <c r="BF221" s="113" t="str">
        <f t="shared" si="329"/>
        <v>Khác</v>
      </c>
      <c r="BG221" s="113" t="str">
        <f t="shared" si="330"/>
        <v>Khác</v>
      </c>
      <c r="BH221" s="113" t="str">
        <f t="shared" si="331"/>
        <v>Khác</v>
      </c>
      <c r="BI221" s="113" t="str">
        <f t="shared" si="332"/>
        <v>Khác</v>
      </c>
      <c r="BJ221" s="113" t="str">
        <f t="shared" si="333"/>
        <v>Khác</v>
      </c>
      <c r="BK221" s="113" t="str">
        <f t="shared" si="334"/>
        <v>Khác</v>
      </c>
      <c r="BL221" s="113" t="str">
        <f t="shared" si="335"/>
        <v>Khác</v>
      </c>
      <c r="BM221" s="113" t="str">
        <f t="shared" si="336"/>
        <v>Khác</v>
      </c>
      <c r="BN221" s="113" t="str">
        <f t="shared" si="337"/>
        <v>Khác</v>
      </c>
      <c r="BO221" s="113" t="str">
        <f t="shared" si="338"/>
        <v>Khác</v>
      </c>
    </row>
    <row r="222" spans="1:67" x14ac:dyDescent="0.25">
      <c r="A222" s="100"/>
      <c r="B222" s="100"/>
      <c r="C222" s="100"/>
      <c r="D222" s="101"/>
      <c r="E222" s="102"/>
      <c r="F222" s="15" t="str">
        <f t="shared" si="310"/>
        <v>-</v>
      </c>
      <c r="G222" s="12" t="e">
        <f>VLOOKUP(VALUE(A222),Time!$A$3:$D$33,2,1)</f>
        <v>#N/A</v>
      </c>
      <c r="H222" s="12" t="str">
        <f t="shared" si="312"/>
        <v/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3"/>
        <v>Khác</v>
      </c>
      <c r="S222" s="113" t="str">
        <f t="shared" si="314"/>
        <v>Khác</v>
      </c>
      <c r="T222" s="113" t="str">
        <f t="shared" si="315"/>
        <v>Khác</v>
      </c>
      <c r="U222" s="113" t="str">
        <f t="shared" si="316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1"/>
        <v>Khác</v>
      </c>
      <c r="Y222" s="113" t="str">
        <f t="shared" si="342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8"/>
        <v>Khác</v>
      </c>
      <c r="AU222" s="113" t="str">
        <f t="shared" si="319"/>
        <v>Khác</v>
      </c>
      <c r="AV222" s="113" t="str">
        <f t="shared" si="320"/>
        <v>Khác</v>
      </c>
      <c r="AW222" s="113" t="str">
        <f t="shared" si="321"/>
        <v>Khác</v>
      </c>
      <c r="AX222" s="113" t="str">
        <f t="shared" si="322"/>
        <v>Khác</v>
      </c>
      <c r="AY222" s="113" t="str">
        <f t="shared" si="322"/>
        <v>Khác</v>
      </c>
      <c r="AZ222" s="113" t="str">
        <f t="shared" si="323"/>
        <v>Khác</v>
      </c>
      <c r="BA222" s="113" t="str">
        <f t="shared" si="324"/>
        <v>Khác</v>
      </c>
      <c r="BB222" s="113" t="str">
        <f t="shared" si="325"/>
        <v>Khác</v>
      </c>
      <c r="BC222" s="113" t="str">
        <f t="shared" si="326"/>
        <v>Khác</v>
      </c>
      <c r="BD222" s="113" t="str">
        <f t="shared" si="327"/>
        <v>Khác</v>
      </c>
      <c r="BE222" s="113" t="str">
        <f t="shared" si="328"/>
        <v>Khác</v>
      </c>
      <c r="BF222" s="113" t="str">
        <f t="shared" si="329"/>
        <v>Khác</v>
      </c>
      <c r="BG222" s="113" t="str">
        <f t="shared" si="330"/>
        <v>Khác</v>
      </c>
      <c r="BH222" s="113" t="str">
        <f t="shared" si="331"/>
        <v>Khác</v>
      </c>
      <c r="BI222" s="113" t="str">
        <f t="shared" si="332"/>
        <v>Khác</v>
      </c>
      <c r="BJ222" s="113" t="str">
        <f t="shared" si="333"/>
        <v>Khác</v>
      </c>
      <c r="BK222" s="113" t="str">
        <f t="shared" si="334"/>
        <v>Khác</v>
      </c>
      <c r="BL222" s="113" t="str">
        <f t="shared" si="335"/>
        <v>Khác</v>
      </c>
      <c r="BM222" s="113" t="str">
        <f t="shared" si="336"/>
        <v>Khác</v>
      </c>
      <c r="BN222" s="113" t="str">
        <f t="shared" si="337"/>
        <v>Khác</v>
      </c>
      <c r="BO222" s="113" t="str">
        <f t="shared" si="338"/>
        <v>Khác</v>
      </c>
    </row>
    <row r="223" spans="1:67" x14ac:dyDescent="0.25">
      <c r="A223" s="100"/>
      <c r="B223" s="100"/>
      <c r="C223" s="100"/>
      <c r="D223" s="101"/>
      <c r="E223" s="102"/>
      <c r="F223" s="15" t="str">
        <f t="shared" si="310"/>
        <v>-</v>
      </c>
      <c r="G223" s="12" t="e">
        <f>VLOOKUP(VALUE(A223),Time!$A$3:$D$33,2,1)</f>
        <v>#N/A</v>
      </c>
      <c r="H223" s="12" t="str">
        <f t="shared" si="312"/>
        <v/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3"/>
        <v>Khác</v>
      </c>
      <c r="S223" s="113" t="str">
        <f t="shared" si="314"/>
        <v>Khác</v>
      </c>
      <c r="T223" s="113" t="str">
        <f t="shared" si="315"/>
        <v>Khác</v>
      </c>
      <c r="U223" s="113" t="str">
        <f t="shared" si="316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1"/>
        <v>Khác</v>
      </c>
      <c r="Y223" s="113" t="str">
        <f t="shared" si="342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8"/>
        <v>Khác</v>
      </c>
      <c r="AU223" s="113" t="str">
        <f t="shared" si="319"/>
        <v>Khác</v>
      </c>
      <c r="AV223" s="113" t="str">
        <f t="shared" si="320"/>
        <v>Khác</v>
      </c>
      <c r="AW223" s="113" t="str">
        <f t="shared" si="321"/>
        <v>Khác</v>
      </c>
      <c r="AX223" s="113" t="str">
        <f t="shared" si="322"/>
        <v>Khác</v>
      </c>
      <c r="AY223" s="113" t="str">
        <f t="shared" si="322"/>
        <v>Khác</v>
      </c>
      <c r="AZ223" s="113" t="str">
        <f t="shared" si="323"/>
        <v>Khác</v>
      </c>
      <c r="BA223" s="113" t="str">
        <f t="shared" si="324"/>
        <v>Khác</v>
      </c>
      <c r="BB223" s="113" t="str">
        <f t="shared" si="325"/>
        <v>Khác</v>
      </c>
      <c r="BC223" s="113" t="str">
        <f t="shared" si="326"/>
        <v>Khác</v>
      </c>
      <c r="BD223" s="113" t="str">
        <f t="shared" si="327"/>
        <v>Khác</v>
      </c>
      <c r="BE223" s="113" t="str">
        <f t="shared" si="328"/>
        <v>Khác</v>
      </c>
      <c r="BF223" s="113" t="str">
        <f t="shared" si="329"/>
        <v>Khác</v>
      </c>
      <c r="BG223" s="113" t="str">
        <f t="shared" si="330"/>
        <v>Khác</v>
      </c>
      <c r="BH223" s="113" t="str">
        <f t="shared" si="331"/>
        <v>Khác</v>
      </c>
      <c r="BI223" s="113" t="str">
        <f t="shared" si="332"/>
        <v>Khác</v>
      </c>
      <c r="BJ223" s="113" t="str">
        <f t="shared" si="333"/>
        <v>Khác</v>
      </c>
      <c r="BK223" s="113" t="str">
        <f t="shared" si="334"/>
        <v>Khác</v>
      </c>
      <c r="BL223" s="113" t="str">
        <f t="shared" si="335"/>
        <v>Khác</v>
      </c>
      <c r="BM223" s="113" t="str">
        <f t="shared" si="336"/>
        <v>Khác</v>
      </c>
      <c r="BN223" s="113" t="str">
        <f t="shared" si="337"/>
        <v>Khác</v>
      </c>
      <c r="BO223" s="113" t="str">
        <f t="shared" si="338"/>
        <v>Khác</v>
      </c>
    </row>
    <row r="224" spans="1:67" x14ac:dyDescent="0.25">
      <c r="A224" s="100"/>
      <c r="B224" s="100"/>
      <c r="C224" s="100"/>
      <c r="D224" s="101"/>
      <c r="E224" s="102"/>
      <c r="F224" s="15" t="str">
        <f t="shared" si="310"/>
        <v>-</v>
      </c>
      <c r="G224" s="12" t="e">
        <f>VLOOKUP(VALUE(A224),Time!$A$3:$D$33,2,1)</f>
        <v>#N/A</v>
      </c>
      <c r="H224" s="12" t="str">
        <f t="shared" si="312"/>
        <v/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3"/>
        <v>Khác</v>
      </c>
      <c r="S224" s="113" t="str">
        <f t="shared" si="314"/>
        <v>Khác</v>
      </c>
      <c r="T224" s="113" t="str">
        <f t="shared" si="315"/>
        <v>Khác</v>
      </c>
      <c r="U224" s="113" t="str">
        <f t="shared" si="316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1"/>
        <v>Khác</v>
      </c>
      <c r="Y224" s="113" t="str">
        <f t="shared" si="342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Khác</v>
      </c>
      <c r="AE224" s="113" t="str">
        <f t="shared" si="368"/>
        <v>Khác</v>
      </c>
      <c r="AF224" s="113" t="str">
        <f t="shared" si="368"/>
        <v>Khác</v>
      </c>
      <c r="AG224" s="113" t="str">
        <f t="shared" si="368"/>
        <v>Khác</v>
      </c>
      <c r="AH224" s="113" t="str">
        <f t="shared" si="368"/>
        <v>Khác</v>
      </c>
      <c r="AI224" s="113" t="str">
        <f t="shared" si="368"/>
        <v>Khác</v>
      </c>
      <c r="AJ224" s="113" t="str">
        <f t="shared" si="368"/>
        <v>Khác</v>
      </c>
      <c r="AK224" s="113" t="str">
        <f t="shared" si="368"/>
        <v>Khác</v>
      </c>
      <c r="AL224" s="113" t="str">
        <f t="shared" si="368"/>
        <v>Khác</v>
      </c>
      <c r="AM224" s="113" t="str">
        <f t="shared" si="368"/>
        <v>Khác</v>
      </c>
      <c r="AN224" s="113" t="str">
        <f t="shared" si="368"/>
        <v>Khác</v>
      </c>
      <c r="AO224" s="113" t="str">
        <f t="shared" si="368"/>
        <v>Khác</v>
      </c>
      <c r="AP224" s="113" t="str">
        <f t="shared" si="368"/>
        <v>Khác</v>
      </c>
      <c r="AQ224" s="113" t="str">
        <f t="shared" si="368"/>
        <v>Khác</v>
      </c>
      <c r="AR224" s="113" t="str">
        <f t="shared" si="368"/>
        <v>Khác</v>
      </c>
      <c r="AS224" s="113" t="str">
        <f t="shared" si="368"/>
        <v>Khác</v>
      </c>
      <c r="AT224" s="113" t="str">
        <f t="shared" si="318"/>
        <v>Khác</v>
      </c>
      <c r="AU224" s="113" t="str">
        <f t="shared" si="319"/>
        <v>Khác</v>
      </c>
      <c r="AV224" s="113" t="str">
        <f t="shared" si="320"/>
        <v>Khác</v>
      </c>
      <c r="AW224" s="113" t="str">
        <f t="shared" si="321"/>
        <v>Khác</v>
      </c>
      <c r="AX224" s="113" t="str">
        <f t="shared" si="322"/>
        <v>Khác</v>
      </c>
      <c r="AY224" s="113" t="str">
        <f t="shared" si="322"/>
        <v>Khác</v>
      </c>
      <c r="AZ224" s="113" t="str">
        <f t="shared" si="323"/>
        <v>Khác</v>
      </c>
      <c r="BA224" s="113" t="str">
        <f t="shared" si="324"/>
        <v>Khác</v>
      </c>
      <c r="BB224" s="113" t="str">
        <f t="shared" si="325"/>
        <v>Khác</v>
      </c>
      <c r="BC224" s="113" t="str">
        <f t="shared" si="326"/>
        <v>Khác</v>
      </c>
      <c r="BD224" s="113" t="str">
        <f t="shared" si="327"/>
        <v>Khác</v>
      </c>
      <c r="BE224" s="113" t="str">
        <f t="shared" si="328"/>
        <v>Khác</v>
      </c>
      <c r="BF224" s="113" t="str">
        <f t="shared" si="329"/>
        <v>Khác</v>
      </c>
      <c r="BG224" s="113" t="str">
        <f t="shared" si="330"/>
        <v>Khác</v>
      </c>
      <c r="BH224" s="113" t="str">
        <f t="shared" si="331"/>
        <v>Khác</v>
      </c>
      <c r="BI224" s="113" t="str">
        <f t="shared" si="332"/>
        <v>Khác</v>
      </c>
      <c r="BJ224" s="113" t="str">
        <f t="shared" si="333"/>
        <v>Khác</v>
      </c>
      <c r="BK224" s="113" t="str">
        <f t="shared" si="334"/>
        <v>Khác</v>
      </c>
      <c r="BL224" s="113" t="str">
        <f t="shared" si="335"/>
        <v>Khác</v>
      </c>
      <c r="BM224" s="113" t="str">
        <f t="shared" si="336"/>
        <v>Khác</v>
      </c>
      <c r="BN224" s="113" t="str">
        <f t="shared" si="337"/>
        <v>Khác</v>
      </c>
      <c r="BO224" s="113" t="str">
        <f t="shared" si="338"/>
        <v>Khác</v>
      </c>
    </row>
    <row r="225" spans="1:67" x14ac:dyDescent="0.25">
      <c r="A225" s="100"/>
      <c r="B225" s="100"/>
      <c r="C225" s="100"/>
      <c r="D225" s="101"/>
      <c r="E225" s="102"/>
      <c r="F225" s="15" t="str">
        <f t="shared" si="310"/>
        <v>-</v>
      </c>
      <c r="G225" s="12" t="e">
        <f>VLOOKUP(VALUE(A225),Time!$A$3:$D$33,2,1)</f>
        <v>#N/A</v>
      </c>
      <c r="H225" s="12" t="str">
        <f t="shared" si="312"/>
        <v/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3"/>
        <v>Khác</v>
      </c>
      <c r="S225" s="113" t="str">
        <f t="shared" si="314"/>
        <v>Khác</v>
      </c>
      <c r="T225" s="113" t="str">
        <f t="shared" si="315"/>
        <v>Khác</v>
      </c>
      <c r="U225" s="113" t="str">
        <f t="shared" si="316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1"/>
        <v>Khác</v>
      </c>
      <c r="Y225" s="113" t="str">
        <f t="shared" si="342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8"/>
        <v>Khác</v>
      </c>
      <c r="AU225" s="113" t="str">
        <f t="shared" si="319"/>
        <v>Khác</v>
      </c>
      <c r="AV225" s="113" t="str">
        <f t="shared" si="320"/>
        <v>Khác</v>
      </c>
      <c r="AW225" s="113" t="str">
        <f t="shared" si="321"/>
        <v>Khác</v>
      </c>
      <c r="AX225" s="113" t="str">
        <f t="shared" si="322"/>
        <v>Khác</v>
      </c>
      <c r="AY225" s="113" t="str">
        <f t="shared" si="322"/>
        <v>Khác</v>
      </c>
      <c r="AZ225" s="113" t="str">
        <f t="shared" si="323"/>
        <v>Khác</v>
      </c>
      <c r="BA225" s="113" t="str">
        <f t="shared" si="324"/>
        <v>Khác</v>
      </c>
      <c r="BB225" s="113" t="str">
        <f t="shared" si="325"/>
        <v>Khác</v>
      </c>
      <c r="BC225" s="113" t="str">
        <f t="shared" si="326"/>
        <v>Khác</v>
      </c>
      <c r="BD225" s="113" t="str">
        <f t="shared" si="327"/>
        <v>Khác</v>
      </c>
      <c r="BE225" s="113" t="str">
        <f t="shared" si="328"/>
        <v>Khác</v>
      </c>
      <c r="BF225" s="113" t="str">
        <f t="shared" si="329"/>
        <v>Khác</v>
      </c>
      <c r="BG225" s="113" t="str">
        <f t="shared" si="330"/>
        <v>Khác</v>
      </c>
      <c r="BH225" s="113" t="str">
        <f t="shared" si="331"/>
        <v>Khác</v>
      </c>
      <c r="BI225" s="113" t="str">
        <f t="shared" si="332"/>
        <v>Khác</v>
      </c>
      <c r="BJ225" s="113" t="str">
        <f t="shared" si="333"/>
        <v>Khác</v>
      </c>
      <c r="BK225" s="113" t="str">
        <f t="shared" si="334"/>
        <v>Khác</v>
      </c>
      <c r="BL225" s="113" t="str">
        <f t="shared" si="335"/>
        <v>Khác</v>
      </c>
      <c r="BM225" s="113" t="str">
        <f t="shared" si="336"/>
        <v>Khác</v>
      </c>
      <c r="BN225" s="113" t="str">
        <f t="shared" si="337"/>
        <v>Khác</v>
      </c>
      <c r="BO225" s="113" t="str">
        <f t="shared" si="338"/>
        <v>Khác</v>
      </c>
    </row>
    <row r="226" spans="1:67" ht="15.75" x14ac:dyDescent="0.25">
      <c r="A226" s="100"/>
      <c r="B226" s="100"/>
      <c r="C226" s="100"/>
      <c r="D226" s="103"/>
      <c r="E226" s="102"/>
      <c r="F226" s="15" t="str">
        <f t="shared" si="310"/>
        <v>-</v>
      </c>
      <c r="G226" s="12" t="e">
        <f>VLOOKUP(VALUE(A226),Time!$A$3:$D$33,2,1)</f>
        <v>#N/A</v>
      </c>
      <c r="H226" s="12" t="str">
        <f t="shared" si="312"/>
        <v/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3"/>
        <v>Khác</v>
      </c>
      <c r="S226" s="113" t="str">
        <f t="shared" si="314"/>
        <v>Khác</v>
      </c>
      <c r="T226" s="113" t="str">
        <f t="shared" si="315"/>
        <v>Khác</v>
      </c>
      <c r="U226" s="113" t="str">
        <f t="shared" si="316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1"/>
        <v>Khác</v>
      </c>
      <c r="Y226" s="113" t="str">
        <f t="shared" si="342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Khác</v>
      </c>
      <c r="AI226" s="113" t="str">
        <f t="shared" si="370"/>
        <v>Khác</v>
      </c>
      <c r="AJ226" s="113" t="str">
        <f t="shared" si="370"/>
        <v>Khác</v>
      </c>
      <c r="AK226" s="113" t="str">
        <f t="shared" si="370"/>
        <v>Khác</v>
      </c>
      <c r="AL226" s="113" t="str">
        <f t="shared" si="370"/>
        <v>Khác</v>
      </c>
      <c r="AM226" s="113" t="str">
        <f t="shared" si="370"/>
        <v>Khác</v>
      </c>
      <c r="AN226" s="113" t="str">
        <f t="shared" si="370"/>
        <v>Khác</v>
      </c>
      <c r="AO226" s="113" t="str">
        <f t="shared" si="370"/>
        <v>Khác</v>
      </c>
      <c r="AP226" s="113" t="str">
        <f t="shared" si="370"/>
        <v>Khác</v>
      </c>
      <c r="AQ226" s="113" t="str">
        <f t="shared" si="370"/>
        <v>Khác</v>
      </c>
      <c r="AR226" s="113" t="str">
        <f t="shared" si="370"/>
        <v>Khác</v>
      </c>
      <c r="AS226" s="113" t="str">
        <f t="shared" si="370"/>
        <v>Khác</v>
      </c>
      <c r="AT226" s="113" t="str">
        <f t="shared" si="318"/>
        <v>Khác</v>
      </c>
      <c r="AU226" s="113" t="str">
        <f t="shared" si="319"/>
        <v>Khác</v>
      </c>
      <c r="AV226" s="113" t="str">
        <f t="shared" si="320"/>
        <v>Khác</v>
      </c>
      <c r="AW226" s="113" t="str">
        <f t="shared" si="321"/>
        <v>Khác</v>
      </c>
      <c r="AX226" s="113" t="str">
        <f t="shared" si="322"/>
        <v>Khác</v>
      </c>
      <c r="AY226" s="113" t="str">
        <f t="shared" si="322"/>
        <v>Khác</v>
      </c>
      <c r="AZ226" s="113" t="str">
        <f t="shared" si="323"/>
        <v>Khác</v>
      </c>
      <c r="BA226" s="113" t="str">
        <f t="shared" si="324"/>
        <v>Khác</v>
      </c>
      <c r="BB226" s="113" t="str">
        <f t="shared" si="325"/>
        <v>Khác</v>
      </c>
      <c r="BC226" s="113" t="str">
        <f t="shared" si="326"/>
        <v>Khác</v>
      </c>
      <c r="BD226" s="113" t="str">
        <f t="shared" si="327"/>
        <v>Khác</v>
      </c>
      <c r="BE226" s="113" t="str">
        <f t="shared" si="328"/>
        <v>Khác</v>
      </c>
      <c r="BF226" s="113" t="str">
        <f t="shared" si="329"/>
        <v>Khác</v>
      </c>
      <c r="BG226" s="113" t="str">
        <f t="shared" si="330"/>
        <v>Khác</v>
      </c>
      <c r="BH226" s="113" t="str">
        <f t="shared" si="331"/>
        <v>Khác</v>
      </c>
      <c r="BI226" s="113" t="str">
        <f t="shared" si="332"/>
        <v>Khác</v>
      </c>
      <c r="BJ226" s="113" t="str">
        <f t="shared" si="333"/>
        <v>Khác</v>
      </c>
      <c r="BK226" s="113" t="str">
        <f t="shared" si="334"/>
        <v>Khác</v>
      </c>
      <c r="BL226" s="113" t="str">
        <f t="shared" si="335"/>
        <v>Khác</v>
      </c>
      <c r="BM226" s="113" t="str">
        <f t="shared" si="336"/>
        <v>Khác</v>
      </c>
      <c r="BN226" s="113" t="str">
        <f t="shared" si="337"/>
        <v>Khác</v>
      </c>
      <c r="BO226" s="113" t="str">
        <f t="shared" si="338"/>
        <v>Khác</v>
      </c>
    </row>
    <row r="227" spans="1:67" x14ac:dyDescent="0.25">
      <c r="A227" s="100"/>
      <c r="B227" s="100"/>
      <c r="C227" s="100"/>
      <c r="D227" s="104"/>
      <c r="E227" s="102"/>
      <c r="F227" s="15" t="str">
        <f t="shared" si="310"/>
        <v>-</v>
      </c>
      <c r="G227" s="12" t="e">
        <f>VLOOKUP(VALUE(A227),Time!$A$3:$D$33,2,1)</f>
        <v>#N/A</v>
      </c>
      <c r="H227" s="12" t="str">
        <f t="shared" si="312"/>
        <v/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3"/>
        <v>Khác</v>
      </c>
      <c r="S227" s="113" t="str">
        <f t="shared" si="314"/>
        <v>Khác</v>
      </c>
      <c r="T227" s="113" t="str">
        <f t="shared" si="315"/>
        <v>Khác</v>
      </c>
      <c r="U227" s="113" t="str">
        <f t="shared" si="316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1"/>
        <v>Khác</v>
      </c>
      <c r="Y227" s="113" t="str">
        <f t="shared" si="342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8"/>
        <v>Khác</v>
      </c>
      <c r="AU227" s="113" t="str">
        <f t="shared" si="319"/>
        <v>Khác</v>
      </c>
      <c r="AV227" s="113" t="str">
        <f t="shared" si="320"/>
        <v>Khác</v>
      </c>
      <c r="AW227" s="113" t="str">
        <f t="shared" si="321"/>
        <v>Khác</v>
      </c>
      <c r="AX227" s="113" t="str">
        <f t="shared" si="322"/>
        <v>Khác</v>
      </c>
      <c r="AY227" s="113" t="str">
        <f t="shared" si="322"/>
        <v>Khác</v>
      </c>
      <c r="AZ227" s="113" t="str">
        <f t="shared" si="323"/>
        <v>Khác</v>
      </c>
      <c r="BA227" s="113" t="str">
        <f t="shared" si="324"/>
        <v>Khác</v>
      </c>
      <c r="BB227" s="113" t="str">
        <f t="shared" si="325"/>
        <v>Khác</v>
      </c>
      <c r="BC227" s="113" t="str">
        <f t="shared" si="326"/>
        <v>Khác</v>
      </c>
      <c r="BD227" s="113" t="str">
        <f t="shared" si="327"/>
        <v>Khác</v>
      </c>
      <c r="BE227" s="113" t="str">
        <f t="shared" si="328"/>
        <v>Khác</v>
      </c>
      <c r="BF227" s="113" t="str">
        <f t="shared" si="329"/>
        <v>Khác</v>
      </c>
      <c r="BG227" s="113" t="str">
        <f t="shared" si="330"/>
        <v>Khác</v>
      </c>
      <c r="BH227" s="113" t="str">
        <f t="shared" si="331"/>
        <v>Khác</v>
      </c>
      <c r="BI227" s="113" t="str">
        <f t="shared" si="332"/>
        <v>Khác</v>
      </c>
      <c r="BJ227" s="113" t="str">
        <f t="shared" si="333"/>
        <v>Khác</v>
      </c>
      <c r="BK227" s="113" t="str">
        <f t="shared" si="334"/>
        <v>Khác</v>
      </c>
      <c r="BL227" s="113" t="str">
        <f t="shared" si="335"/>
        <v>Khác</v>
      </c>
      <c r="BM227" s="113" t="str">
        <f t="shared" si="336"/>
        <v>Khác</v>
      </c>
      <c r="BN227" s="113" t="str">
        <f t="shared" si="337"/>
        <v>Khác</v>
      </c>
      <c r="BO227" s="113" t="str">
        <f t="shared" si="338"/>
        <v>Khác</v>
      </c>
    </row>
    <row r="228" spans="1:67" x14ac:dyDescent="0.25">
      <c r="A228" s="100"/>
      <c r="B228" s="100"/>
      <c r="C228" s="100"/>
      <c r="D228" s="104"/>
      <c r="E228" s="102"/>
      <c r="F228" s="15" t="str">
        <f t="shared" si="310"/>
        <v>-</v>
      </c>
      <c r="G228" s="12" t="e">
        <f>VLOOKUP(VALUE(A228),Time!$A$3:$D$33,2,1)</f>
        <v>#N/A</v>
      </c>
      <c r="H228" s="12" t="str">
        <f t="shared" si="312"/>
        <v/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3"/>
        <v>Khác</v>
      </c>
      <c r="S228" s="113" t="str">
        <f t="shared" si="314"/>
        <v>Khác</v>
      </c>
      <c r="T228" s="113" t="str">
        <f t="shared" si="315"/>
        <v>Khác</v>
      </c>
      <c r="U228" s="113" t="str">
        <f t="shared" si="316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1"/>
        <v>Khác</v>
      </c>
      <c r="Y228" s="113" t="str">
        <f t="shared" si="342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8"/>
        <v>Khác</v>
      </c>
      <c r="AU228" s="113" t="str">
        <f t="shared" si="319"/>
        <v>Khác</v>
      </c>
      <c r="AV228" s="113" t="str">
        <f t="shared" si="320"/>
        <v>Khác</v>
      </c>
      <c r="AW228" s="113" t="str">
        <f t="shared" si="321"/>
        <v>Khác</v>
      </c>
      <c r="AX228" s="113" t="str">
        <f t="shared" si="322"/>
        <v>Khác</v>
      </c>
      <c r="AY228" s="113" t="str">
        <f t="shared" si="322"/>
        <v>Khác</v>
      </c>
      <c r="AZ228" s="113" t="str">
        <f t="shared" si="323"/>
        <v>Khác</v>
      </c>
      <c r="BA228" s="113" t="str">
        <f t="shared" si="324"/>
        <v>Khác</v>
      </c>
      <c r="BB228" s="113" t="str">
        <f t="shared" si="325"/>
        <v>Khác</v>
      </c>
      <c r="BC228" s="113" t="str">
        <f t="shared" si="326"/>
        <v>Khác</v>
      </c>
      <c r="BD228" s="113" t="str">
        <f t="shared" si="327"/>
        <v>Khác</v>
      </c>
      <c r="BE228" s="113" t="str">
        <f t="shared" si="328"/>
        <v>Khác</v>
      </c>
      <c r="BF228" s="113" t="str">
        <f t="shared" si="329"/>
        <v>Khác</v>
      </c>
      <c r="BG228" s="113" t="str">
        <f t="shared" si="330"/>
        <v>Khác</v>
      </c>
      <c r="BH228" s="113" t="str">
        <f t="shared" si="331"/>
        <v>Khác</v>
      </c>
      <c r="BI228" s="113" t="str">
        <f t="shared" si="332"/>
        <v>Khác</v>
      </c>
      <c r="BJ228" s="113" t="str">
        <f t="shared" si="333"/>
        <v>Khác</v>
      </c>
      <c r="BK228" s="113" t="str">
        <f t="shared" si="334"/>
        <v>Khác</v>
      </c>
      <c r="BL228" s="113" t="str">
        <f t="shared" si="335"/>
        <v>Khác</v>
      </c>
      <c r="BM228" s="113" t="str">
        <f t="shared" si="336"/>
        <v>Khác</v>
      </c>
      <c r="BN228" s="113" t="str">
        <f t="shared" si="337"/>
        <v>Khác</v>
      </c>
      <c r="BO228" s="113" t="str">
        <f t="shared" si="338"/>
        <v>Khác</v>
      </c>
    </row>
    <row r="229" spans="1:67" x14ac:dyDescent="0.25">
      <c r="A229" s="100"/>
      <c r="B229" s="100"/>
      <c r="C229" s="100"/>
      <c r="D229" s="104"/>
      <c r="E229" s="102"/>
      <c r="F229" s="15" t="str">
        <f t="shared" si="310"/>
        <v>-</v>
      </c>
      <c r="G229" s="12" t="e">
        <f>VLOOKUP(VALUE(A229),Time!$A$3:$D$33,2,1)</f>
        <v>#N/A</v>
      </c>
      <c r="H229" s="12" t="str">
        <f t="shared" si="312"/>
        <v/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3"/>
        <v>Khác</v>
      </c>
      <c r="S229" s="113" t="str">
        <f t="shared" si="314"/>
        <v>Khác</v>
      </c>
      <c r="T229" s="113" t="str">
        <f t="shared" si="315"/>
        <v>Khác</v>
      </c>
      <c r="U229" s="113" t="str">
        <f t="shared" si="316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1"/>
        <v>Khác</v>
      </c>
      <c r="Y229" s="113" t="str">
        <f t="shared" si="342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8"/>
        <v>Khác</v>
      </c>
      <c r="AU229" s="113" t="str">
        <f t="shared" si="319"/>
        <v>Khác</v>
      </c>
      <c r="AV229" s="113" t="str">
        <f t="shared" si="320"/>
        <v>Khác</v>
      </c>
      <c r="AW229" s="113" t="str">
        <f t="shared" si="321"/>
        <v>Khác</v>
      </c>
      <c r="AX229" s="113" t="str">
        <f t="shared" si="322"/>
        <v>Khác</v>
      </c>
      <c r="AY229" s="113" t="str">
        <f t="shared" si="322"/>
        <v>Khác</v>
      </c>
      <c r="AZ229" s="113" t="str">
        <f t="shared" si="323"/>
        <v>Khác</v>
      </c>
      <c r="BA229" s="113" t="str">
        <f t="shared" si="324"/>
        <v>Khác</v>
      </c>
      <c r="BB229" s="113" t="str">
        <f t="shared" si="325"/>
        <v>Khác</v>
      </c>
      <c r="BC229" s="113" t="str">
        <f t="shared" si="326"/>
        <v>Khác</v>
      </c>
      <c r="BD229" s="113" t="str">
        <f t="shared" si="327"/>
        <v>Khác</v>
      </c>
      <c r="BE229" s="113" t="str">
        <f t="shared" si="328"/>
        <v>Khác</v>
      </c>
      <c r="BF229" s="113" t="str">
        <f t="shared" si="329"/>
        <v>Khác</v>
      </c>
      <c r="BG229" s="113" t="str">
        <f t="shared" si="330"/>
        <v>Khác</v>
      </c>
      <c r="BH229" s="113" t="str">
        <f t="shared" si="331"/>
        <v>Khác</v>
      </c>
      <c r="BI229" s="113" t="str">
        <f t="shared" si="332"/>
        <v>Khác</v>
      </c>
      <c r="BJ229" s="113" t="str">
        <f t="shared" si="333"/>
        <v>Khác</v>
      </c>
      <c r="BK229" s="113" t="str">
        <f t="shared" si="334"/>
        <v>Khác</v>
      </c>
      <c r="BL229" s="113" t="str">
        <f t="shared" si="335"/>
        <v>Khác</v>
      </c>
      <c r="BM229" s="113" t="str">
        <f t="shared" si="336"/>
        <v>Khác</v>
      </c>
      <c r="BN229" s="113" t="str">
        <f t="shared" si="337"/>
        <v>Khác</v>
      </c>
      <c r="BO229" s="113" t="str">
        <f t="shared" si="338"/>
        <v>Khác</v>
      </c>
    </row>
    <row r="230" spans="1:67" x14ac:dyDescent="0.25">
      <c r="A230" s="100"/>
      <c r="B230" s="100"/>
      <c r="C230" s="100"/>
      <c r="D230" s="104"/>
      <c r="E230" s="102"/>
      <c r="F230" s="15" t="str">
        <f t="shared" si="310"/>
        <v>-</v>
      </c>
      <c r="G230" s="12" t="e">
        <f>VLOOKUP(VALUE(A230),Time!$A$3:$D$33,2,1)</f>
        <v>#N/A</v>
      </c>
      <c r="H230" s="12" t="str">
        <f t="shared" si="312"/>
        <v/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3"/>
        <v>Khác</v>
      </c>
      <c r="S230" s="113" t="str">
        <f t="shared" si="314"/>
        <v>Khác</v>
      </c>
      <c r="T230" s="113" t="str">
        <f t="shared" si="315"/>
        <v>Khác</v>
      </c>
      <c r="U230" s="113" t="str">
        <f t="shared" si="316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1"/>
        <v>Khác</v>
      </c>
      <c r="Y230" s="113" t="str">
        <f t="shared" si="342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8"/>
        <v>Khác</v>
      </c>
      <c r="AU230" s="113" t="str">
        <f t="shared" si="319"/>
        <v>Khác</v>
      </c>
      <c r="AV230" s="113" t="str">
        <f t="shared" si="320"/>
        <v>Khác</v>
      </c>
      <c r="AW230" s="113" t="str">
        <f t="shared" si="321"/>
        <v>Khác</v>
      </c>
      <c r="AX230" s="113" t="str">
        <f t="shared" si="322"/>
        <v>Khác</v>
      </c>
      <c r="AY230" s="113" t="str">
        <f t="shared" si="322"/>
        <v>Khác</v>
      </c>
      <c r="AZ230" s="113" t="str">
        <f t="shared" si="323"/>
        <v>Khác</v>
      </c>
      <c r="BA230" s="113" t="str">
        <f t="shared" si="324"/>
        <v>Khác</v>
      </c>
      <c r="BB230" s="113" t="str">
        <f t="shared" si="325"/>
        <v>Khác</v>
      </c>
      <c r="BC230" s="113" t="str">
        <f t="shared" si="326"/>
        <v>Khác</v>
      </c>
      <c r="BD230" s="113" t="str">
        <f t="shared" si="327"/>
        <v>Khác</v>
      </c>
      <c r="BE230" s="113" t="str">
        <f t="shared" si="328"/>
        <v>Khác</v>
      </c>
      <c r="BF230" s="113" t="str">
        <f t="shared" si="329"/>
        <v>Khác</v>
      </c>
      <c r="BG230" s="113" t="str">
        <f t="shared" si="330"/>
        <v>Khác</v>
      </c>
      <c r="BH230" s="113" t="str">
        <f t="shared" si="331"/>
        <v>Khác</v>
      </c>
      <c r="BI230" s="113" t="str">
        <f t="shared" si="332"/>
        <v>Khác</v>
      </c>
      <c r="BJ230" s="113" t="str">
        <f t="shared" si="333"/>
        <v>Khác</v>
      </c>
      <c r="BK230" s="113" t="str">
        <f t="shared" si="334"/>
        <v>Khác</v>
      </c>
      <c r="BL230" s="113" t="str">
        <f t="shared" si="335"/>
        <v>Khác</v>
      </c>
      <c r="BM230" s="113" t="str">
        <f t="shared" si="336"/>
        <v>Khác</v>
      </c>
      <c r="BN230" s="113" t="str">
        <f t="shared" si="337"/>
        <v>Khác</v>
      </c>
      <c r="BO230" s="113" t="str">
        <f t="shared" si="338"/>
        <v>Khác</v>
      </c>
    </row>
    <row r="231" spans="1:67" x14ac:dyDescent="0.25">
      <c r="A231" s="100"/>
      <c r="B231" s="100"/>
      <c r="C231" s="100"/>
      <c r="D231" s="104"/>
      <c r="E231" s="102"/>
      <c r="F231" s="15" t="str">
        <f t="shared" si="310"/>
        <v>-</v>
      </c>
      <c r="G231" s="12" t="e">
        <f>VLOOKUP(VALUE(A231),Time!$A$3:$D$33,2,1)</f>
        <v>#N/A</v>
      </c>
      <c r="H231" s="12" t="str">
        <f t="shared" si="312"/>
        <v/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3"/>
        <v>Khác</v>
      </c>
      <c r="S231" s="113" t="str">
        <f t="shared" si="314"/>
        <v>Khác</v>
      </c>
      <c r="T231" s="113" t="str">
        <f t="shared" si="315"/>
        <v>Khác</v>
      </c>
      <c r="U231" s="113" t="str">
        <f t="shared" si="316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1"/>
        <v>Khác</v>
      </c>
      <c r="Y231" s="113" t="str">
        <f t="shared" si="342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8"/>
        <v>Khác</v>
      </c>
      <c r="AU231" s="113" t="str">
        <f t="shared" si="319"/>
        <v>Khác</v>
      </c>
      <c r="AV231" s="113" t="str">
        <f t="shared" si="320"/>
        <v>Khác</v>
      </c>
      <c r="AW231" s="113" t="str">
        <f t="shared" si="321"/>
        <v>Khác</v>
      </c>
      <c r="AX231" s="113" t="str">
        <f t="shared" si="322"/>
        <v>Khác</v>
      </c>
      <c r="AY231" s="113" t="str">
        <f t="shared" si="322"/>
        <v>Khác</v>
      </c>
      <c r="AZ231" s="113" t="str">
        <f t="shared" si="323"/>
        <v>Khác</v>
      </c>
      <c r="BA231" s="113" t="str">
        <f t="shared" si="324"/>
        <v>Khác</v>
      </c>
      <c r="BB231" s="113" t="str">
        <f t="shared" si="325"/>
        <v>Khác</v>
      </c>
      <c r="BC231" s="113" t="str">
        <f t="shared" si="326"/>
        <v>Khác</v>
      </c>
      <c r="BD231" s="113" t="str">
        <f t="shared" si="327"/>
        <v>Khác</v>
      </c>
      <c r="BE231" s="113" t="str">
        <f t="shared" si="328"/>
        <v>Khác</v>
      </c>
      <c r="BF231" s="113" t="str">
        <f t="shared" si="329"/>
        <v>Khác</v>
      </c>
      <c r="BG231" s="113" t="str">
        <f t="shared" si="330"/>
        <v>Khác</v>
      </c>
      <c r="BH231" s="113" t="str">
        <f t="shared" si="331"/>
        <v>Khác</v>
      </c>
      <c r="BI231" s="113" t="str">
        <f t="shared" si="332"/>
        <v>Khác</v>
      </c>
      <c r="BJ231" s="113" t="str">
        <f t="shared" si="333"/>
        <v>Khác</v>
      </c>
      <c r="BK231" s="113" t="str">
        <f t="shared" si="334"/>
        <v>Khác</v>
      </c>
      <c r="BL231" s="113" t="str">
        <f t="shared" si="335"/>
        <v>Khác</v>
      </c>
      <c r="BM231" s="113" t="str">
        <f t="shared" si="336"/>
        <v>Khác</v>
      </c>
      <c r="BN231" s="113" t="str">
        <f t="shared" si="337"/>
        <v>Khác</v>
      </c>
      <c r="BO231" s="113" t="str">
        <f t="shared" si="338"/>
        <v>Khác</v>
      </c>
    </row>
    <row r="232" spans="1:67" x14ac:dyDescent="0.25">
      <c r="A232" s="100"/>
      <c r="B232" s="100"/>
      <c r="C232" s="100"/>
      <c r="D232" s="104"/>
      <c r="E232" s="102"/>
      <c r="F232" s="15" t="str">
        <f t="shared" si="310"/>
        <v>-</v>
      </c>
      <c r="G232" s="12" t="e">
        <f>VLOOKUP(VALUE(A232),Time!$A$3:$D$33,2,1)</f>
        <v>#N/A</v>
      </c>
      <c r="H232" s="12" t="str">
        <f t="shared" si="312"/>
        <v/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3"/>
        <v>Khác</v>
      </c>
      <c r="S232" s="113" t="str">
        <f t="shared" si="314"/>
        <v>Khác</v>
      </c>
      <c r="T232" s="113" t="str">
        <f t="shared" si="315"/>
        <v>Khác</v>
      </c>
      <c r="U232" s="113" t="str">
        <f t="shared" si="316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1"/>
        <v>Khác</v>
      </c>
      <c r="Y232" s="113" t="str">
        <f t="shared" si="342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8"/>
        <v>Khác</v>
      </c>
      <c r="AU232" s="113" t="str">
        <f t="shared" si="319"/>
        <v>Khác</v>
      </c>
      <c r="AV232" s="113" t="str">
        <f t="shared" si="320"/>
        <v>Khác</v>
      </c>
      <c r="AW232" s="113" t="str">
        <f t="shared" si="321"/>
        <v>Khác</v>
      </c>
      <c r="AX232" s="113" t="str">
        <f t="shared" si="322"/>
        <v>Khác</v>
      </c>
      <c r="AY232" s="113" t="str">
        <f t="shared" si="322"/>
        <v>Khác</v>
      </c>
      <c r="AZ232" s="113" t="str">
        <f t="shared" si="323"/>
        <v>Khác</v>
      </c>
      <c r="BA232" s="113" t="str">
        <f t="shared" si="324"/>
        <v>Khác</v>
      </c>
      <c r="BB232" s="113" t="str">
        <f t="shared" si="325"/>
        <v>Khác</v>
      </c>
      <c r="BC232" s="113" t="str">
        <f t="shared" si="326"/>
        <v>Khác</v>
      </c>
      <c r="BD232" s="113" t="str">
        <f t="shared" si="327"/>
        <v>Khác</v>
      </c>
      <c r="BE232" s="113" t="str">
        <f t="shared" si="328"/>
        <v>Khác</v>
      </c>
      <c r="BF232" s="113" t="str">
        <f t="shared" si="329"/>
        <v>Khác</v>
      </c>
      <c r="BG232" s="113" t="str">
        <f t="shared" si="330"/>
        <v>Khác</v>
      </c>
      <c r="BH232" s="113" t="str">
        <f t="shared" si="331"/>
        <v>Khác</v>
      </c>
      <c r="BI232" s="113" t="str">
        <f t="shared" si="332"/>
        <v>Khác</v>
      </c>
      <c r="BJ232" s="113" t="str">
        <f t="shared" si="333"/>
        <v>Khác</v>
      </c>
      <c r="BK232" s="113" t="str">
        <f t="shared" si="334"/>
        <v>Khác</v>
      </c>
      <c r="BL232" s="113" t="str">
        <f t="shared" si="335"/>
        <v>Khác</v>
      </c>
      <c r="BM232" s="113" t="str">
        <f t="shared" si="336"/>
        <v>Khác</v>
      </c>
      <c r="BN232" s="113" t="str">
        <f t="shared" si="337"/>
        <v>Khác</v>
      </c>
      <c r="BO232" s="113" t="str">
        <f t="shared" si="338"/>
        <v>Khác</v>
      </c>
    </row>
    <row r="233" spans="1:67" x14ac:dyDescent="0.25">
      <c r="A233" s="100"/>
      <c r="B233" s="100"/>
      <c r="C233" s="100"/>
      <c r="D233" s="104"/>
      <c r="E233" s="102"/>
      <c r="F233" s="15" t="str">
        <f t="shared" si="310"/>
        <v>-</v>
      </c>
      <c r="G233" s="12" t="e">
        <f>VLOOKUP(VALUE(A233),Time!$A$3:$D$33,2,1)</f>
        <v>#N/A</v>
      </c>
      <c r="H233" s="12" t="str">
        <f t="shared" si="312"/>
        <v/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3"/>
        <v>Khác</v>
      </c>
      <c r="S233" s="113" t="str">
        <f t="shared" si="314"/>
        <v>Khác</v>
      </c>
      <c r="T233" s="113" t="str">
        <f t="shared" si="315"/>
        <v>Khác</v>
      </c>
      <c r="U233" s="113" t="str">
        <f t="shared" si="316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1"/>
        <v>Khác</v>
      </c>
      <c r="Y233" s="113" t="str">
        <f t="shared" si="342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8"/>
        <v>Khác</v>
      </c>
      <c r="AU233" s="113" t="str">
        <f t="shared" si="319"/>
        <v>Khác</v>
      </c>
      <c r="AV233" s="113" t="str">
        <f t="shared" si="320"/>
        <v>Khác</v>
      </c>
      <c r="AW233" s="113" t="str">
        <f t="shared" si="321"/>
        <v>Khác</v>
      </c>
      <c r="AX233" s="113" t="str">
        <f t="shared" si="322"/>
        <v>Khác</v>
      </c>
      <c r="AY233" s="113" t="str">
        <f t="shared" si="322"/>
        <v>Khác</v>
      </c>
      <c r="AZ233" s="113" t="str">
        <f t="shared" si="323"/>
        <v>Khác</v>
      </c>
      <c r="BA233" s="113" t="str">
        <f t="shared" si="324"/>
        <v>Khác</v>
      </c>
      <c r="BB233" s="113" t="str">
        <f t="shared" si="325"/>
        <v>Khác</v>
      </c>
      <c r="BC233" s="113" t="str">
        <f t="shared" si="326"/>
        <v>Khác</v>
      </c>
      <c r="BD233" s="113" t="str">
        <f t="shared" si="327"/>
        <v>Khác</v>
      </c>
      <c r="BE233" s="113" t="str">
        <f t="shared" si="328"/>
        <v>Khác</v>
      </c>
      <c r="BF233" s="113" t="str">
        <f t="shared" si="329"/>
        <v>Khác</v>
      </c>
      <c r="BG233" s="113" t="str">
        <f t="shared" si="330"/>
        <v>Khác</v>
      </c>
      <c r="BH233" s="113" t="str">
        <f t="shared" si="331"/>
        <v>Khác</v>
      </c>
      <c r="BI233" s="113" t="str">
        <f t="shared" si="332"/>
        <v>Khác</v>
      </c>
      <c r="BJ233" s="113" t="str">
        <f t="shared" si="333"/>
        <v>Khác</v>
      </c>
      <c r="BK233" s="113" t="str">
        <f t="shared" si="334"/>
        <v>Khác</v>
      </c>
      <c r="BL233" s="113" t="str">
        <f t="shared" si="335"/>
        <v>Khác</v>
      </c>
      <c r="BM233" s="113" t="str">
        <f t="shared" si="336"/>
        <v>Khác</v>
      </c>
      <c r="BN233" s="113" t="str">
        <f t="shared" si="337"/>
        <v>Khác</v>
      </c>
      <c r="BO233" s="113" t="str">
        <f t="shared" si="338"/>
        <v>Khác</v>
      </c>
    </row>
    <row r="234" spans="1:67" x14ac:dyDescent="0.25">
      <c r="A234" s="100"/>
      <c r="B234" s="100"/>
      <c r="C234" s="100"/>
      <c r="D234" s="104"/>
      <c r="E234" s="102"/>
      <c r="F234" s="15" t="str">
        <f t="shared" si="310"/>
        <v>-</v>
      </c>
      <c r="G234" s="12" t="e">
        <f>VLOOKUP(VALUE(A234),Time!$A$3:$D$33,2,1)</f>
        <v>#N/A</v>
      </c>
      <c r="H234" s="12" t="str">
        <f t="shared" si="312"/>
        <v/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3"/>
        <v>Khác</v>
      </c>
      <c r="S234" s="113" t="str">
        <f t="shared" si="314"/>
        <v>Khác</v>
      </c>
      <c r="T234" s="113" t="str">
        <f t="shared" si="315"/>
        <v>Khác</v>
      </c>
      <c r="U234" s="113" t="str">
        <f t="shared" si="316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1"/>
        <v>Khác</v>
      </c>
      <c r="Y234" s="113" t="str">
        <f t="shared" si="342"/>
        <v>Khác</v>
      </c>
      <c r="Z234" s="113" t="str">
        <f t="shared" si="380"/>
        <v>Khác</v>
      </c>
      <c r="AA234" s="113" t="str">
        <f t="shared" si="380"/>
        <v>Khác</v>
      </c>
      <c r="AB234" s="113" t="str">
        <f t="shared" si="380"/>
        <v>Khác</v>
      </c>
      <c r="AC234" s="113" t="str">
        <f t="shared" si="380"/>
        <v>Khác</v>
      </c>
      <c r="AD234" s="113" t="str">
        <f t="shared" si="380"/>
        <v>Khác</v>
      </c>
      <c r="AE234" s="113" t="str">
        <f t="shared" si="380"/>
        <v>Khác</v>
      </c>
      <c r="AF234" s="113" t="str">
        <f t="shared" si="380"/>
        <v>Khác</v>
      </c>
      <c r="AG234" s="113" t="str">
        <f t="shared" si="380"/>
        <v>Khác</v>
      </c>
      <c r="AH234" s="113" t="str">
        <f t="shared" si="380"/>
        <v>Khác</v>
      </c>
      <c r="AI234" s="113" t="str">
        <f t="shared" si="380"/>
        <v>Khác</v>
      </c>
      <c r="AJ234" s="113" t="str">
        <f t="shared" si="380"/>
        <v>Khác</v>
      </c>
      <c r="AK234" s="113" t="str">
        <f t="shared" si="380"/>
        <v>Khác</v>
      </c>
      <c r="AL234" s="113" t="str">
        <f t="shared" si="380"/>
        <v>Khác</v>
      </c>
      <c r="AM234" s="113" t="str">
        <f t="shared" si="380"/>
        <v>Khác</v>
      </c>
      <c r="AN234" s="113" t="str">
        <f t="shared" si="380"/>
        <v>Khác</v>
      </c>
      <c r="AO234" s="113" t="str">
        <f t="shared" si="380"/>
        <v>Khác</v>
      </c>
      <c r="AP234" s="113" t="str">
        <f t="shared" si="380"/>
        <v>Khác</v>
      </c>
      <c r="AQ234" s="113" t="str">
        <f t="shared" si="380"/>
        <v>Khác</v>
      </c>
      <c r="AR234" s="113" t="str">
        <f t="shared" si="380"/>
        <v>Khác</v>
      </c>
      <c r="AS234" s="113" t="str">
        <f t="shared" si="380"/>
        <v>Khác</v>
      </c>
      <c r="AT234" s="113" t="str">
        <f t="shared" si="318"/>
        <v>Khác</v>
      </c>
      <c r="AU234" s="113" t="str">
        <f t="shared" si="319"/>
        <v>Khác</v>
      </c>
      <c r="AV234" s="113" t="str">
        <f t="shared" si="320"/>
        <v>Khác</v>
      </c>
      <c r="AW234" s="113" t="str">
        <f t="shared" si="321"/>
        <v>Khác</v>
      </c>
      <c r="AX234" s="113" t="str">
        <f t="shared" si="322"/>
        <v>Khác</v>
      </c>
      <c r="AY234" s="113" t="str">
        <f t="shared" si="322"/>
        <v>Khác</v>
      </c>
      <c r="AZ234" s="113" t="str">
        <f t="shared" si="323"/>
        <v>Khác</v>
      </c>
      <c r="BA234" s="113" t="str">
        <f t="shared" si="324"/>
        <v>Khác</v>
      </c>
      <c r="BB234" s="113" t="str">
        <f t="shared" si="325"/>
        <v>Khác</v>
      </c>
      <c r="BC234" s="113" t="str">
        <f t="shared" si="326"/>
        <v>Khác</v>
      </c>
      <c r="BD234" s="113" t="str">
        <f t="shared" si="327"/>
        <v>Khác</v>
      </c>
      <c r="BE234" s="113" t="str">
        <f t="shared" si="328"/>
        <v>Khác</v>
      </c>
      <c r="BF234" s="113" t="str">
        <f t="shared" si="329"/>
        <v>Khác</v>
      </c>
      <c r="BG234" s="113" t="str">
        <f t="shared" si="330"/>
        <v>Khác</v>
      </c>
      <c r="BH234" s="113" t="str">
        <f t="shared" si="331"/>
        <v>Khác</v>
      </c>
      <c r="BI234" s="113" t="str">
        <f t="shared" si="332"/>
        <v>Khác</v>
      </c>
      <c r="BJ234" s="113" t="str">
        <f t="shared" si="333"/>
        <v>Khác</v>
      </c>
      <c r="BK234" s="113" t="str">
        <f t="shared" si="334"/>
        <v>Khác</v>
      </c>
      <c r="BL234" s="113" t="str">
        <f t="shared" si="335"/>
        <v>Khác</v>
      </c>
      <c r="BM234" s="113" t="str">
        <f t="shared" si="336"/>
        <v>Khác</v>
      </c>
      <c r="BN234" s="113" t="str">
        <f t="shared" si="337"/>
        <v>Khác</v>
      </c>
      <c r="BO234" s="113" t="str">
        <f t="shared" si="338"/>
        <v>Khác</v>
      </c>
    </row>
    <row r="235" spans="1:67" x14ac:dyDescent="0.25">
      <c r="A235" s="100"/>
      <c r="B235" s="100"/>
      <c r="C235" s="100"/>
      <c r="D235" s="104"/>
      <c r="E235" s="102"/>
      <c r="F235" s="15" t="str">
        <f t="shared" si="310"/>
        <v>-</v>
      </c>
      <c r="G235" s="12" t="e">
        <f>VLOOKUP(VALUE(A235),Time!$A$3:$D$33,2,1)</f>
        <v>#N/A</v>
      </c>
      <c r="H235" s="12" t="str">
        <f t="shared" si="312"/>
        <v/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3"/>
        <v>Khác</v>
      </c>
      <c r="S235" s="113" t="str">
        <f t="shared" si="314"/>
        <v>Khác</v>
      </c>
      <c r="T235" s="113" t="str">
        <f t="shared" si="315"/>
        <v>Khác</v>
      </c>
      <c r="U235" s="113" t="str">
        <f t="shared" si="316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1"/>
        <v>Khác</v>
      </c>
      <c r="Y235" s="113" t="str">
        <f t="shared" si="342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8"/>
        <v>Khác</v>
      </c>
      <c r="AU235" s="113" t="str">
        <f t="shared" si="319"/>
        <v>Khác</v>
      </c>
      <c r="AV235" s="113" t="str">
        <f t="shared" si="320"/>
        <v>Khác</v>
      </c>
      <c r="AW235" s="113" t="str">
        <f t="shared" si="321"/>
        <v>Khác</v>
      </c>
      <c r="AX235" s="113" t="str">
        <f t="shared" si="322"/>
        <v>Khác</v>
      </c>
      <c r="AY235" s="113" t="str">
        <f t="shared" si="322"/>
        <v>Khác</v>
      </c>
      <c r="AZ235" s="113" t="str">
        <f t="shared" si="323"/>
        <v>Khác</v>
      </c>
      <c r="BA235" s="113" t="str">
        <f t="shared" si="324"/>
        <v>Khác</v>
      </c>
      <c r="BB235" s="113" t="str">
        <f t="shared" si="325"/>
        <v>Khác</v>
      </c>
      <c r="BC235" s="113" t="str">
        <f t="shared" si="326"/>
        <v>Khác</v>
      </c>
      <c r="BD235" s="113" t="str">
        <f t="shared" si="327"/>
        <v>Khác</v>
      </c>
      <c r="BE235" s="113" t="str">
        <f t="shared" si="328"/>
        <v>Khác</v>
      </c>
      <c r="BF235" s="113" t="str">
        <f t="shared" si="329"/>
        <v>Khác</v>
      </c>
      <c r="BG235" s="113" t="str">
        <f t="shared" si="330"/>
        <v>Khác</v>
      </c>
      <c r="BH235" s="113" t="str">
        <f t="shared" si="331"/>
        <v>Khác</v>
      </c>
      <c r="BI235" s="113" t="str">
        <f t="shared" si="332"/>
        <v>Khác</v>
      </c>
      <c r="BJ235" s="113" t="str">
        <f t="shared" si="333"/>
        <v>Khác</v>
      </c>
      <c r="BK235" s="113" t="str">
        <f t="shared" si="334"/>
        <v>Khác</v>
      </c>
      <c r="BL235" s="113" t="str">
        <f t="shared" si="335"/>
        <v>Khác</v>
      </c>
      <c r="BM235" s="113" t="str">
        <f t="shared" si="336"/>
        <v>Khác</v>
      </c>
      <c r="BN235" s="113" t="str">
        <f t="shared" si="337"/>
        <v>Khác</v>
      </c>
      <c r="BO235" s="113" t="str">
        <f t="shared" si="338"/>
        <v>Khác</v>
      </c>
    </row>
    <row r="236" spans="1:67" x14ac:dyDescent="0.25">
      <c r="A236" s="100"/>
      <c r="B236" s="100"/>
      <c r="C236" s="100"/>
      <c r="D236" s="104"/>
      <c r="E236" s="102"/>
      <c r="F236" s="15" t="str">
        <f t="shared" si="310"/>
        <v>-</v>
      </c>
      <c r="G236" s="12" t="e">
        <f>VLOOKUP(VALUE(A236),Time!$A$3:$D$33,2,1)</f>
        <v>#N/A</v>
      </c>
      <c r="H236" s="12" t="str">
        <f t="shared" si="312"/>
        <v/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3"/>
        <v>Khác</v>
      </c>
      <c r="S236" s="113" t="str">
        <f t="shared" si="314"/>
        <v>Khác</v>
      </c>
      <c r="T236" s="113" t="str">
        <f t="shared" si="315"/>
        <v>Khác</v>
      </c>
      <c r="U236" s="113" t="str">
        <f t="shared" si="316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1"/>
        <v>Khác</v>
      </c>
      <c r="Y236" s="113" t="str">
        <f t="shared" si="342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8"/>
        <v>Khác</v>
      </c>
      <c r="AU236" s="113" t="str">
        <f t="shared" si="319"/>
        <v>Khác</v>
      </c>
      <c r="AV236" s="113" t="str">
        <f t="shared" si="320"/>
        <v>Khác</v>
      </c>
      <c r="AW236" s="113" t="str">
        <f t="shared" si="321"/>
        <v>Khác</v>
      </c>
      <c r="AX236" s="113" t="str">
        <f t="shared" si="322"/>
        <v>Khác</v>
      </c>
      <c r="AY236" s="113" t="str">
        <f t="shared" si="322"/>
        <v>Khác</v>
      </c>
      <c r="AZ236" s="113" t="str">
        <f t="shared" si="323"/>
        <v>Khác</v>
      </c>
      <c r="BA236" s="113" t="str">
        <f t="shared" si="324"/>
        <v>Khác</v>
      </c>
      <c r="BB236" s="113" t="str">
        <f t="shared" si="325"/>
        <v>Khác</v>
      </c>
      <c r="BC236" s="113" t="str">
        <f t="shared" si="326"/>
        <v>Khác</v>
      </c>
      <c r="BD236" s="113" t="str">
        <f t="shared" si="327"/>
        <v>Khác</v>
      </c>
      <c r="BE236" s="113" t="str">
        <f t="shared" si="328"/>
        <v>Khác</v>
      </c>
      <c r="BF236" s="113" t="str">
        <f t="shared" si="329"/>
        <v>Khác</v>
      </c>
      <c r="BG236" s="113" t="str">
        <f t="shared" si="330"/>
        <v>Khác</v>
      </c>
      <c r="BH236" s="113" t="str">
        <f t="shared" si="331"/>
        <v>Khác</v>
      </c>
      <c r="BI236" s="113" t="str">
        <f t="shared" si="332"/>
        <v>Khác</v>
      </c>
      <c r="BJ236" s="113" t="str">
        <f t="shared" si="333"/>
        <v>Khác</v>
      </c>
      <c r="BK236" s="113" t="str">
        <f t="shared" si="334"/>
        <v>Khác</v>
      </c>
      <c r="BL236" s="113" t="str">
        <f t="shared" si="335"/>
        <v>Khác</v>
      </c>
      <c r="BM236" s="113" t="str">
        <f t="shared" si="336"/>
        <v>Khác</v>
      </c>
      <c r="BN236" s="113" t="str">
        <f t="shared" si="337"/>
        <v>Khác</v>
      </c>
      <c r="BO236" s="113" t="str">
        <f t="shared" si="338"/>
        <v>Khác</v>
      </c>
    </row>
    <row r="237" spans="1:67" x14ac:dyDescent="0.25">
      <c r="A237" s="100"/>
      <c r="B237" s="100"/>
      <c r="C237" s="100"/>
      <c r="D237" s="104"/>
      <c r="E237" s="102"/>
      <c r="F237" s="15" t="str">
        <f t="shared" si="310"/>
        <v>-</v>
      </c>
      <c r="G237" s="12" t="e">
        <f>VLOOKUP(VALUE(A237),Time!$A$3:$D$33,2,1)</f>
        <v>#N/A</v>
      </c>
      <c r="H237" s="12" t="str">
        <f t="shared" si="312"/>
        <v/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3"/>
        <v>Khác</v>
      </c>
      <c r="S237" s="113" t="str">
        <f t="shared" si="314"/>
        <v>Khác</v>
      </c>
      <c r="T237" s="113" t="str">
        <f t="shared" si="315"/>
        <v>Khác</v>
      </c>
      <c r="U237" s="113" t="str">
        <f t="shared" si="316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Khác</v>
      </c>
      <c r="X237" s="113" t="str">
        <f t="shared" si="341"/>
        <v>Khác</v>
      </c>
      <c r="Y237" s="113" t="str">
        <f t="shared" si="342"/>
        <v>Khác</v>
      </c>
      <c r="Z237" s="113" t="str">
        <f t="shared" si="383"/>
        <v>Khác</v>
      </c>
      <c r="AA237" s="113" t="str">
        <f t="shared" si="383"/>
        <v>Khác</v>
      </c>
      <c r="AB237" s="113" t="str">
        <f t="shared" si="383"/>
        <v>Khác</v>
      </c>
      <c r="AC237" s="113" t="str">
        <f t="shared" si="383"/>
        <v>Khác</v>
      </c>
      <c r="AD237" s="113" t="str">
        <f t="shared" si="383"/>
        <v>Khác</v>
      </c>
      <c r="AE237" s="113" t="str">
        <f t="shared" si="383"/>
        <v>Khác</v>
      </c>
      <c r="AF237" s="113" t="str">
        <f t="shared" si="383"/>
        <v>Khác</v>
      </c>
      <c r="AG237" s="113" t="str">
        <f t="shared" si="383"/>
        <v>Khác</v>
      </c>
      <c r="AH237" s="113" t="str">
        <f t="shared" si="383"/>
        <v>Khác</v>
      </c>
      <c r="AI237" s="113" t="str">
        <f t="shared" si="383"/>
        <v>Khác</v>
      </c>
      <c r="AJ237" s="113" t="str">
        <f t="shared" si="383"/>
        <v>Khác</v>
      </c>
      <c r="AK237" s="113" t="str">
        <f t="shared" si="383"/>
        <v>Khác</v>
      </c>
      <c r="AL237" s="113" t="str">
        <f t="shared" si="383"/>
        <v>Khác</v>
      </c>
      <c r="AM237" s="113" t="str">
        <f t="shared" si="383"/>
        <v>Khác</v>
      </c>
      <c r="AN237" s="113" t="str">
        <f t="shared" si="383"/>
        <v>Khác</v>
      </c>
      <c r="AO237" s="113" t="str">
        <f t="shared" si="383"/>
        <v>Khác</v>
      </c>
      <c r="AP237" s="113" t="str">
        <f t="shared" si="383"/>
        <v>Khác</v>
      </c>
      <c r="AQ237" s="113" t="str">
        <f t="shared" si="383"/>
        <v>Khác</v>
      </c>
      <c r="AR237" s="113" t="str">
        <f t="shared" si="383"/>
        <v>Khác</v>
      </c>
      <c r="AS237" s="113" t="str">
        <f t="shared" si="383"/>
        <v>Khác</v>
      </c>
      <c r="AT237" s="113" t="str">
        <f t="shared" si="318"/>
        <v>Khác</v>
      </c>
      <c r="AU237" s="113" t="str">
        <f t="shared" si="319"/>
        <v>Khác</v>
      </c>
      <c r="AV237" s="113" t="str">
        <f t="shared" si="320"/>
        <v>Khác</v>
      </c>
      <c r="AW237" s="113" t="str">
        <f t="shared" si="321"/>
        <v>Khác</v>
      </c>
      <c r="AX237" s="113" t="str">
        <f t="shared" si="322"/>
        <v>Khác</v>
      </c>
      <c r="AY237" s="113" t="str">
        <f t="shared" si="322"/>
        <v>Khác</v>
      </c>
      <c r="AZ237" s="113" t="str">
        <f t="shared" si="323"/>
        <v>Khác</v>
      </c>
      <c r="BA237" s="113" t="str">
        <f t="shared" si="324"/>
        <v>Khác</v>
      </c>
      <c r="BB237" s="113" t="str">
        <f t="shared" si="325"/>
        <v>Khác</v>
      </c>
      <c r="BC237" s="113" t="str">
        <f t="shared" si="326"/>
        <v>Khác</v>
      </c>
      <c r="BD237" s="113" t="str">
        <f t="shared" si="327"/>
        <v>Khác</v>
      </c>
      <c r="BE237" s="113" t="str">
        <f t="shared" si="328"/>
        <v>Khác</v>
      </c>
      <c r="BF237" s="113" t="str">
        <f t="shared" si="329"/>
        <v>Khác</v>
      </c>
      <c r="BG237" s="113" t="str">
        <f t="shared" si="330"/>
        <v>Khác</v>
      </c>
      <c r="BH237" s="113" t="str">
        <f t="shared" si="331"/>
        <v>Khác</v>
      </c>
      <c r="BI237" s="113" t="str">
        <f t="shared" si="332"/>
        <v>Khác</v>
      </c>
      <c r="BJ237" s="113" t="str">
        <f t="shared" si="333"/>
        <v>Khác</v>
      </c>
      <c r="BK237" s="113" t="str">
        <f t="shared" si="334"/>
        <v>Khác</v>
      </c>
      <c r="BL237" s="113" t="str">
        <f t="shared" si="335"/>
        <v>Khác</v>
      </c>
      <c r="BM237" s="113" t="str">
        <f t="shared" si="336"/>
        <v>Khác</v>
      </c>
      <c r="BN237" s="113" t="str">
        <f t="shared" si="337"/>
        <v>Khác</v>
      </c>
      <c r="BO237" s="113" t="str">
        <f t="shared" si="338"/>
        <v>Khác</v>
      </c>
    </row>
    <row r="238" spans="1:67" x14ac:dyDescent="0.25">
      <c r="A238" s="100"/>
      <c r="B238" s="100"/>
      <c r="C238" s="100"/>
      <c r="D238" s="104"/>
      <c r="E238" s="102"/>
      <c r="F238" s="15" t="str">
        <f t="shared" si="310"/>
        <v>-</v>
      </c>
      <c r="G238" s="12" t="e">
        <f>VLOOKUP(VALUE(A238),Time!$A$3:$D$33,2,1)</f>
        <v>#N/A</v>
      </c>
      <c r="H238" s="12" t="str">
        <f t="shared" si="312"/>
        <v/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3"/>
        <v>Khác</v>
      </c>
      <c r="S238" s="113" t="str">
        <f t="shared" si="314"/>
        <v>Khác</v>
      </c>
      <c r="T238" s="113" t="str">
        <f t="shared" si="315"/>
        <v>Khác</v>
      </c>
      <c r="U238" s="113" t="str">
        <f t="shared" si="316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1"/>
        <v>Khác</v>
      </c>
      <c r="Y238" s="113" t="str">
        <f t="shared" si="342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8"/>
        <v>Khác</v>
      </c>
      <c r="AU238" s="113" t="str">
        <f t="shared" si="319"/>
        <v>Khác</v>
      </c>
      <c r="AV238" s="113" t="str">
        <f t="shared" si="320"/>
        <v>Khác</v>
      </c>
      <c r="AW238" s="113" t="str">
        <f t="shared" si="321"/>
        <v>Khác</v>
      </c>
      <c r="AX238" s="113" t="str">
        <f t="shared" si="322"/>
        <v>Khác</v>
      </c>
      <c r="AY238" s="113" t="str">
        <f t="shared" si="322"/>
        <v>Khác</v>
      </c>
      <c r="AZ238" s="113" t="str">
        <f t="shared" si="323"/>
        <v>Khác</v>
      </c>
      <c r="BA238" s="113" t="str">
        <f t="shared" si="324"/>
        <v>Khác</v>
      </c>
      <c r="BB238" s="113" t="str">
        <f t="shared" si="325"/>
        <v>Khác</v>
      </c>
      <c r="BC238" s="113" t="str">
        <f t="shared" si="326"/>
        <v>Khác</v>
      </c>
      <c r="BD238" s="113" t="str">
        <f t="shared" si="327"/>
        <v>Khác</v>
      </c>
      <c r="BE238" s="113" t="str">
        <f t="shared" si="328"/>
        <v>Khác</v>
      </c>
      <c r="BF238" s="113" t="str">
        <f t="shared" si="329"/>
        <v>Khác</v>
      </c>
      <c r="BG238" s="113" t="str">
        <f t="shared" si="330"/>
        <v>Khác</v>
      </c>
      <c r="BH238" s="113" t="str">
        <f t="shared" si="331"/>
        <v>Khác</v>
      </c>
      <c r="BI238" s="113" t="str">
        <f t="shared" si="332"/>
        <v>Khác</v>
      </c>
      <c r="BJ238" s="113" t="str">
        <f t="shared" si="333"/>
        <v>Khác</v>
      </c>
      <c r="BK238" s="113" t="str">
        <f t="shared" si="334"/>
        <v>Khác</v>
      </c>
      <c r="BL238" s="113" t="str">
        <f t="shared" si="335"/>
        <v>Khác</v>
      </c>
      <c r="BM238" s="113" t="str">
        <f t="shared" si="336"/>
        <v>Khác</v>
      </c>
      <c r="BN238" s="113" t="str">
        <f t="shared" si="337"/>
        <v>Khác</v>
      </c>
      <c r="BO238" s="113" t="str">
        <f t="shared" si="338"/>
        <v>Khác</v>
      </c>
    </row>
    <row r="239" spans="1:67" x14ac:dyDescent="0.25">
      <c r="A239" s="100"/>
      <c r="B239" s="100"/>
      <c r="C239" s="100"/>
      <c r="D239" s="104"/>
      <c r="E239" s="102"/>
      <c r="F239" s="15" t="str">
        <f t="shared" si="310"/>
        <v>-</v>
      </c>
      <c r="G239" s="12" t="e">
        <f>VLOOKUP(VALUE(A239),Time!$A$3:$D$33,2,1)</f>
        <v>#N/A</v>
      </c>
      <c r="H239" s="12" t="str">
        <f t="shared" si="312"/>
        <v/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3"/>
        <v>Khác</v>
      </c>
      <c r="S239" s="113" t="str">
        <f t="shared" si="314"/>
        <v>Khác</v>
      </c>
      <c r="T239" s="113" t="str">
        <f t="shared" si="315"/>
        <v>Khác</v>
      </c>
      <c r="U239" s="113" t="str">
        <f t="shared" si="316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1"/>
        <v>Khác</v>
      </c>
      <c r="Y239" s="113" t="str">
        <f t="shared" si="342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8"/>
        <v>Khác</v>
      </c>
      <c r="AU239" s="113" t="str">
        <f t="shared" si="319"/>
        <v>Khác</v>
      </c>
      <c r="AV239" s="113" t="str">
        <f t="shared" si="320"/>
        <v>Khác</v>
      </c>
      <c r="AW239" s="113" t="str">
        <f t="shared" si="321"/>
        <v>Khác</v>
      </c>
      <c r="AX239" s="113" t="str">
        <f t="shared" si="322"/>
        <v>Khác</v>
      </c>
      <c r="AY239" s="113" t="str">
        <f t="shared" si="322"/>
        <v>Khác</v>
      </c>
      <c r="AZ239" s="113" t="str">
        <f t="shared" si="323"/>
        <v>Khác</v>
      </c>
      <c r="BA239" s="113" t="str">
        <f t="shared" si="324"/>
        <v>Khác</v>
      </c>
      <c r="BB239" s="113" t="str">
        <f t="shared" si="325"/>
        <v>Khác</v>
      </c>
      <c r="BC239" s="113" t="str">
        <f t="shared" si="326"/>
        <v>Khác</v>
      </c>
      <c r="BD239" s="113" t="str">
        <f t="shared" si="327"/>
        <v>Khác</v>
      </c>
      <c r="BE239" s="113" t="str">
        <f t="shared" si="328"/>
        <v>Khác</v>
      </c>
      <c r="BF239" s="113" t="str">
        <f t="shared" si="329"/>
        <v>Khác</v>
      </c>
      <c r="BG239" s="113" t="str">
        <f t="shared" si="330"/>
        <v>Khác</v>
      </c>
      <c r="BH239" s="113" t="str">
        <f t="shared" si="331"/>
        <v>Khác</v>
      </c>
      <c r="BI239" s="113" t="str">
        <f t="shared" si="332"/>
        <v>Khác</v>
      </c>
      <c r="BJ239" s="113" t="str">
        <f t="shared" si="333"/>
        <v>Khác</v>
      </c>
      <c r="BK239" s="113" t="str">
        <f t="shared" si="334"/>
        <v>Khác</v>
      </c>
      <c r="BL239" s="113" t="str">
        <f t="shared" si="335"/>
        <v>Khác</v>
      </c>
      <c r="BM239" s="113" t="str">
        <f t="shared" si="336"/>
        <v>Khác</v>
      </c>
      <c r="BN239" s="113" t="str">
        <f t="shared" si="337"/>
        <v>Khác</v>
      </c>
      <c r="BO239" s="113" t="str">
        <f t="shared" si="338"/>
        <v>Khác</v>
      </c>
    </row>
    <row r="240" spans="1:67" x14ac:dyDescent="0.25">
      <c r="A240" s="100"/>
      <c r="B240" s="100"/>
      <c r="C240" s="100"/>
      <c r="D240" s="104"/>
      <c r="E240" s="102"/>
      <c r="F240" s="15" t="str">
        <f t="shared" si="310"/>
        <v>-</v>
      </c>
      <c r="G240" s="12" t="e">
        <f>VLOOKUP(VALUE(A240),Time!$A$3:$D$33,2,1)</f>
        <v>#N/A</v>
      </c>
      <c r="H240" s="12" t="str">
        <f t="shared" si="312"/>
        <v/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3"/>
        <v>Khác</v>
      </c>
      <c r="S240" s="113" t="str">
        <f t="shared" si="314"/>
        <v>Khác</v>
      </c>
      <c r="T240" s="113" t="str">
        <f t="shared" si="315"/>
        <v>Khác</v>
      </c>
      <c r="U240" s="113" t="str">
        <f t="shared" si="316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1"/>
        <v>Khác</v>
      </c>
      <c r="Y240" s="113" t="str">
        <f t="shared" si="342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8"/>
        <v>Khác</v>
      </c>
      <c r="AU240" s="113" t="str">
        <f t="shared" si="319"/>
        <v>Khác</v>
      </c>
      <c r="AV240" s="113" t="str">
        <f t="shared" si="320"/>
        <v>Khác</v>
      </c>
      <c r="AW240" s="113" t="str">
        <f t="shared" si="321"/>
        <v>Khác</v>
      </c>
      <c r="AX240" s="113" t="str">
        <f t="shared" si="322"/>
        <v>Khác</v>
      </c>
      <c r="AY240" s="113" t="str">
        <f t="shared" si="322"/>
        <v>Khác</v>
      </c>
      <c r="AZ240" s="113" t="str">
        <f t="shared" si="323"/>
        <v>Khác</v>
      </c>
      <c r="BA240" s="113" t="str">
        <f t="shared" si="324"/>
        <v>Khác</v>
      </c>
      <c r="BB240" s="113" t="str">
        <f t="shared" si="325"/>
        <v>Khác</v>
      </c>
      <c r="BC240" s="113" t="str">
        <f t="shared" si="326"/>
        <v>Khác</v>
      </c>
      <c r="BD240" s="113" t="str">
        <f t="shared" si="327"/>
        <v>Khác</v>
      </c>
      <c r="BE240" s="113" t="str">
        <f t="shared" si="328"/>
        <v>Khác</v>
      </c>
      <c r="BF240" s="113" t="str">
        <f t="shared" si="329"/>
        <v>Khác</v>
      </c>
      <c r="BG240" s="113" t="str">
        <f t="shared" si="330"/>
        <v>Khác</v>
      </c>
      <c r="BH240" s="113" t="str">
        <f t="shared" si="331"/>
        <v>Khác</v>
      </c>
      <c r="BI240" s="113" t="str">
        <f t="shared" si="332"/>
        <v>Khác</v>
      </c>
      <c r="BJ240" s="113" t="str">
        <f t="shared" si="333"/>
        <v>Khác</v>
      </c>
      <c r="BK240" s="113" t="str">
        <f t="shared" si="334"/>
        <v>Khác</v>
      </c>
      <c r="BL240" s="113" t="str">
        <f t="shared" si="335"/>
        <v>Khác</v>
      </c>
      <c r="BM240" s="113" t="str">
        <f t="shared" si="336"/>
        <v>Khác</v>
      </c>
      <c r="BN240" s="113" t="str">
        <f t="shared" si="337"/>
        <v>Khác</v>
      </c>
      <c r="BO240" s="113" t="str">
        <f t="shared" si="338"/>
        <v>Khác</v>
      </c>
    </row>
    <row r="241" spans="1:67" x14ac:dyDescent="0.25">
      <c r="A241" s="100"/>
      <c r="B241" s="100"/>
      <c r="C241" s="100"/>
      <c r="D241" s="104"/>
      <c r="E241" s="102"/>
      <c r="F241" s="15" t="str">
        <f t="shared" si="310"/>
        <v>-</v>
      </c>
      <c r="G241" s="12" t="e">
        <f>VLOOKUP(VALUE(A241),Time!$A$3:$D$33,2,1)</f>
        <v>#N/A</v>
      </c>
      <c r="H241" s="12" t="str">
        <f t="shared" si="312"/>
        <v/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3"/>
        <v>Khác</v>
      </c>
      <c r="S241" s="113" t="str">
        <f t="shared" si="314"/>
        <v>Khác</v>
      </c>
      <c r="T241" s="113" t="str">
        <f t="shared" si="315"/>
        <v>Khác</v>
      </c>
      <c r="U241" s="113" t="str">
        <f t="shared" si="316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1"/>
        <v>Khác</v>
      </c>
      <c r="Y241" s="113" t="str">
        <f t="shared" si="342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8"/>
        <v>Khác</v>
      </c>
      <c r="AU241" s="113" t="str">
        <f t="shared" si="319"/>
        <v>Khác</v>
      </c>
      <c r="AV241" s="113" t="str">
        <f t="shared" si="320"/>
        <v>Khác</v>
      </c>
      <c r="AW241" s="113" t="str">
        <f t="shared" si="321"/>
        <v>Khác</v>
      </c>
      <c r="AX241" s="113" t="str">
        <f t="shared" si="322"/>
        <v>Khác</v>
      </c>
      <c r="AY241" s="113" t="str">
        <f t="shared" si="322"/>
        <v>Khác</v>
      </c>
      <c r="AZ241" s="113" t="str">
        <f t="shared" si="323"/>
        <v>Khác</v>
      </c>
      <c r="BA241" s="113" t="str">
        <f t="shared" si="324"/>
        <v>Khác</v>
      </c>
      <c r="BB241" s="113" t="str">
        <f t="shared" si="325"/>
        <v>Khác</v>
      </c>
      <c r="BC241" s="113" t="str">
        <f t="shared" si="326"/>
        <v>Khác</v>
      </c>
      <c r="BD241" s="113" t="str">
        <f t="shared" si="327"/>
        <v>Khác</v>
      </c>
      <c r="BE241" s="113" t="str">
        <f t="shared" si="328"/>
        <v>Khác</v>
      </c>
      <c r="BF241" s="113" t="str">
        <f t="shared" si="329"/>
        <v>Khác</v>
      </c>
      <c r="BG241" s="113" t="str">
        <f t="shared" si="330"/>
        <v>Khác</v>
      </c>
      <c r="BH241" s="113" t="str">
        <f t="shared" si="331"/>
        <v>Khác</v>
      </c>
      <c r="BI241" s="113" t="str">
        <f t="shared" si="332"/>
        <v>Khác</v>
      </c>
      <c r="BJ241" s="113" t="str">
        <f t="shared" si="333"/>
        <v>Khác</v>
      </c>
      <c r="BK241" s="113" t="str">
        <f t="shared" si="334"/>
        <v>Khác</v>
      </c>
      <c r="BL241" s="113" t="str">
        <f t="shared" si="335"/>
        <v>Khác</v>
      </c>
      <c r="BM241" s="113" t="str">
        <f t="shared" si="336"/>
        <v>Khác</v>
      </c>
      <c r="BN241" s="113" t="str">
        <f t="shared" si="337"/>
        <v>Khác</v>
      </c>
      <c r="BO241" s="113" t="str">
        <f t="shared" si="338"/>
        <v>Khác</v>
      </c>
    </row>
    <row r="242" spans="1:67" x14ac:dyDescent="0.25">
      <c r="A242" s="100"/>
      <c r="B242" s="100"/>
      <c r="C242" s="100"/>
      <c r="D242" s="104"/>
      <c r="E242" s="102"/>
      <c r="F242" s="15" t="str">
        <f t="shared" si="310"/>
        <v>-</v>
      </c>
      <c r="G242" s="12" t="e">
        <f>VLOOKUP(VALUE(A242),Time!$A$3:$D$33,2,1)</f>
        <v>#N/A</v>
      </c>
      <c r="H242" s="12" t="str">
        <f t="shared" si="312"/>
        <v/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3"/>
        <v>Khác</v>
      </c>
      <c r="S242" s="113" t="str">
        <f t="shared" si="314"/>
        <v>Khác</v>
      </c>
      <c r="T242" s="113" t="str">
        <f t="shared" si="315"/>
        <v>Khác</v>
      </c>
      <c r="U242" s="113" t="str">
        <f t="shared" si="316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1"/>
        <v>Khác</v>
      </c>
      <c r="Y242" s="113" t="str">
        <f t="shared" si="342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8"/>
        <v>Khác</v>
      </c>
      <c r="AU242" s="113" t="str">
        <f t="shared" si="319"/>
        <v>Khác</v>
      </c>
      <c r="AV242" s="113" t="str">
        <f t="shared" si="320"/>
        <v>Khác</v>
      </c>
      <c r="AW242" s="113" t="str">
        <f t="shared" si="321"/>
        <v>Khác</v>
      </c>
      <c r="AX242" s="113" t="str">
        <f t="shared" si="322"/>
        <v>Khác</v>
      </c>
      <c r="AY242" s="113" t="str">
        <f t="shared" si="322"/>
        <v>Khác</v>
      </c>
      <c r="AZ242" s="113" t="str">
        <f t="shared" si="323"/>
        <v>Khác</v>
      </c>
      <c r="BA242" s="113" t="str">
        <f t="shared" si="324"/>
        <v>Khác</v>
      </c>
      <c r="BB242" s="113" t="str">
        <f t="shared" si="325"/>
        <v>Khác</v>
      </c>
      <c r="BC242" s="113" t="str">
        <f t="shared" si="326"/>
        <v>Khác</v>
      </c>
      <c r="BD242" s="113" t="str">
        <f t="shared" si="327"/>
        <v>Khác</v>
      </c>
      <c r="BE242" s="113" t="str">
        <f t="shared" si="328"/>
        <v>Khác</v>
      </c>
      <c r="BF242" s="113" t="str">
        <f t="shared" si="329"/>
        <v>Khác</v>
      </c>
      <c r="BG242" s="113" t="str">
        <f t="shared" si="330"/>
        <v>Khác</v>
      </c>
      <c r="BH242" s="113" t="str">
        <f t="shared" si="331"/>
        <v>Khác</v>
      </c>
      <c r="BI242" s="113" t="str">
        <f t="shared" si="332"/>
        <v>Khác</v>
      </c>
      <c r="BJ242" s="113" t="str">
        <f t="shared" si="333"/>
        <v>Khác</v>
      </c>
      <c r="BK242" s="113" t="str">
        <f t="shared" si="334"/>
        <v>Khác</v>
      </c>
      <c r="BL242" s="113" t="str">
        <f t="shared" si="335"/>
        <v>Khác</v>
      </c>
      <c r="BM242" s="113" t="str">
        <f t="shared" si="336"/>
        <v>Khác</v>
      </c>
      <c r="BN242" s="113" t="str">
        <f t="shared" si="337"/>
        <v>Khác</v>
      </c>
      <c r="BO242" s="113" t="str">
        <f t="shared" si="338"/>
        <v>Khác</v>
      </c>
    </row>
    <row r="243" spans="1:67" x14ac:dyDescent="0.25">
      <c r="A243" s="100"/>
      <c r="B243" s="100"/>
      <c r="C243" s="100"/>
      <c r="D243" s="104"/>
      <c r="E243" s="102"/>
      <c r="F243" s="15" t="str">
        <f t="shared" si="310"/>
        <v>-</v>
      </c>
      <c r="G243" s="12" t="e">
        <f>VLOOKUP(VALUE(A243),Time!$A$3:$D$33,2,1)</f>
        <v>#N/A</v>
      </c>
      <c r="H243" s="12" t="str">
        <f t="shared" si="312"/>
        <v/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3"/>
        <v>Khác</v>
      </c>
      <c r="S243" s="113" t="str">
        <f t="shared" si="314"/>
        <v>Khác</v>
      </c>
      <c r="T243" s="113" t="str">
        <f t="shared" si="315"/>
        <v>Khác</v>
      </c>
      <c r="U243" s="113" t="str">
        <f t="shared" si="316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1"/>
        <v>Khác</v>
      </c>
      <c r="Y243" s="113" t="str">
        <f t="shared" si="342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8"/>
        <v>Khác</v>
      </c>
      <c r="AU243" s="113" t="str">
        <f t="shared" si="319"/>
        <v>Khác</v>
      </c>
      <c r="AV243" s="113" t="str">
        <f t="shared" si="320"/>
        <v>Khác</v>
      </c>
      <c r="AW243" s="113" t="str">
        <f t="shared" si="321"/>
        <v>Khác</v>
      </c>
      <c r="AX243" s="113" t="str">
        <f t="shared" si="322"/>
        <v>Khác</v>
      </c>
      <c r="AY243" s="113" t="str">
        <f t="shared" si="322"/>
        <v>Khác</v>
      </c>
      <c r="AZ243" s="113" t="str">
        <f t="shared" si="323"/>
        <v>Khác</v>
      </c>
      <c r="BA243" s="113" t="str">
        <f t="shared" si="324"/>
        <v>Khác</v>
      </c>
      <c r="BB243" s="113" t="str">
        <f t="shared" si="325"/>
        <v>Khác</v>
      </c>
      <c r="BC243" s="113" t="str">
        <f t="shared" si="326"/>
        <v>Khác</v>
      </c>
      <c r="BD243" s="113" t="str">
        <f t="shared" si="327"/>
        <v>Khác</v>
      </c>
      <c r="BE243" s="113" t="str">
        <f t="shared" si="328"/>
        <v>Khác</v>
      </c>
      <c r="BF243" s="113" t="str">
        <f t="shared" si="329"/>
        <v>Khác</v>
      </c>
      <c r="BG243" s="113" t="str">
        <f t="shared" si="330"/>
        <v>Khác</v>
      </c>
      <c r="BH243" s="113" t="str">
        <f t="shared" si="331"/>
        <v>Khác</v>
      </c>
      <c r="BI243" s="113" t="str">
        <f t="shared" si="332"/>
        <v>Khác</v>
      </c>
      <c r="BJ243" s="113" t="str">
        <f t="shared" si="333"/>
        <v>Khác</v>
      </c>
      <c r="BK243" s="113" t="str">
        <f t="shared" si="334"/>
        <v>Khác</v>
      </c>
      <c r="BL243" s="113" t="str">
        <f t="shared" si="335"/>
        <v>Khác</v>
      </c>
      <c r="BM243" s="113" t="str">
        <f t="shared" si="336"/>
        <v>Khác</v>
      </c>
      <c r="BN243" s="113" t="str">
        <f t="shared" si="337"/>
        <v>Khác</v>
      </c>
      <c r="BO243" s="113" t="str">
        <f t="shared" si="338"/>
        <v>Khác</v>
      </c>
    </row>
    <row r="244" spans="1:67" x14ac:dyDescent="0.25">
      <c r="A244" s="100"/>
      <c r="B244" s="100"/>
      <c r="C244" s="100"/>
      <c r="D244" s="104"/>
      <c r="E244" s="102"/>
      <c r="F244" s="15" t="str">
        <f t="shared" si="310"/>
        <v>-</v>
      </c>
      <c r="G244" s="12" t="e">
        <f>VLOOKUP(VALUE(A244),Time!$A$3:$D$33,2,1)</f>
        <v>#N/A</v>
      </c>
      <c r="H244" s="12" t="str">
        <f t="shared" si="312"/>
        <v/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3"/>
        <v>Khác</v>
      </c>
      <c r="S244" s="113" t="str">
        <f t="shared" si="314"/>
        <v>Khác</v>
      </c>
      <c r="T244" s="113" t="str">
        <f t="shared" si="315"/>
        <v>Khác</v>
      </c>
      <c r="U244" s="113" t="str">
        <f t="shared" si="316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1"/>
        <v>Khác</v>
      </c>
      <c r="Y244" s="113" t="str">
        <f t="shared" si="342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8"/>
        <v>Khác</v>
      </c>
      <c r="AU244" s="113" t="str">
        <f t="shared" si="319"/>
        <v>Khác</v>
      </c>
      <c r="AV244" s="113" t="str">
        <f t="shared" si="320"/>
        <v>Khác</v>
      </c>
      <c r="AW244" s="113" t="str">
        <f t="shared" si="321"/>
        <v>Khác</v>
      </c>
      <c r="AX244" s="113" t="str">
        <f t="shared" si="322"/>
        <v>Khác</v>
      </c>
      <c r="AY244" s="113" t="str">
        <f t="shared" si="322"/>
        <v>Khác</v>
      </c>
      <c r="AZ244" s="113" t="str">
        <f t="shared" si="323"/>
        <v>Khác</v>
      </c>
      <c r="BA244" s="113" t="str">
        <f t="shared" si="324"/>
        <v>Khác</v>
      </c>
      <c r="BB244" s="113" t="str">
        <f t="shared" si="325"/>
        <v>Khác</v>
      </c>
      <c r="BC244" s="113" t="str">
        <f t="shared" si="326"/>
        <v>Khác</v>
      </c>
      <c r="BD244" s="113" t="str">
        <f t="shared" si="327"/>
        <v>Khác</v>
      </c>
      <c r="BE244" s="113" t="str">
        <f t="shared" si="328"/>
        <v>Khác</v>
      </c>
      <c r="BF244" s="113" t="str">
        <f t="shared" si="329"/>
        <v>Khác</v>
      </c>
      <c r="BG244" s="113" t="str">
        <f t="shared" si="330"/>
        <v>Khác</v>
      </c>
      <c r="BH244" s="113" t="str">
        <f t="shared" si="331"/>
        <v>Khác</v>
      </c>
      <c r="BI244" s="113" t="str">
        <f t="shared" si="332"/>
        <v>Khác</v>
      </c>
      <c r="BJ244" s="113" t="str">
        <f t="shared" si="333"/>
        <v>Khác</v>
      </c>
      <c r="BK244" s="113" t="str">
        <f t="shared" si="334"/>
        <v>Khác</v>
      </c>
      <c r="BL244" s="113" t="str">
        <f t="shared" si="335"/>
        <v>Khác</v>
      </c>
      <c r="BM244" s="113" t="str">
        <f t="shared" si="336"/>
        <v>Khác</v>
      </c>
      <c r="BN244" s="113" t="str">
        <f t="shared" si="337"/>
        <v>Khác</v>
      </c>
      <c r="BO244" s="113" t="str">
        <f t="shared" si="338"/>
        <v>Khác</v>
      </c>
    </row>
    <row r="245" spans="1:67" x14ac:dyDescent="0.25">
      <c r="A245" s="100"/>
      <c r="B245" s="100"/>
      <c r="C245" s="100"/>
      <c r="D245" s="104"/>
      <c r="E245" s="102"/>
      <c r="F245" s="15" t="str">
        <f t="shared" si="310"/>
        <v>-</v>
      </c>
      <c r="G245" s="12" t="e">
        <f>VLOOKUP(VALUE(A245),Time!$A$3:$D$33,2,1)</f>
        <v>#N/A</v>
      </c>
      <c r="H245" s="12" t="str">
        <f t="shared" si="312"/>
        <v/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3"/>
        <v>Khác</v>
      </c>
      <c r="S245" s="113" t="str">
        <f t="shared" si="314"/>
        <v>Khác</v>
      </c>
      <c r="T245" s="113" t="str">
        <f t="shared" si="315"/>
        <v>Khác</v>
      </c>
      <c r="U245" s="113" t="str">
        <f t="shared" si="316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1"/>
        <v>Khác</v>
      </c>
      <c r="Y245" s="113" t="str">
        <f t="shared" si="342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8"/>
        <v>Khác</v>
      </c>
      <c r="AU245" s="113" t="str">
        <f t="shared" si="319"/>
        <v>Khác</v>
      </c>
      <c r="AV245" s="113" t="str">
        <f t="shared" si="320"/>
        <v>Khác</v>
      </c>
      <c r="AW245" s="113" t="str">
        <f t="shared" si="321"/>
        <v>Khác</v>
      </c>
      <c r="AX245" s="113" t="str">
        <f t="shared" si="322"/>
        <v>Khác</v>
      </c>
      <c r="AY245" s="113" t="str">
        <f t="shared" si="322"/>
        <v>Khác</v>
      </c>
      <c r="AZ245" s="113" t="str">
        <f t="shared" si="323"/>
        <v>Khác</v>
      </c>
      <c r="BA245" s="113" t="str">
        <f t="shared" si="324"/>
        <v>Khác</v>
      </c>
      <c r="BB245" s="113" t="str">
        <f t="shared" si="325"/>
        <v>Khác</v>
      </c>
      <c r="BC245" s="113" t="str">
        <f t="shared" si="326"/>
        <v>Khác</v>
      </c>
      <c r="BD245" s="113" t="str">
        <f t="shared" si="327"/>
        <v>Khác</v>
      </c>
      <c r="BE245" s="113" t="str">
        <f t="shared" si="328"/>
        <v>Khác</v>
      </c>
      <c r="BF245" s="113" t="str">
        <f t="shared" si="329"/>
        <v>Khác</v>
      </c>
      <c r="BG245" s="113" t="str">
        <f t="shared" si="330"/>
        <v>Khác</v>
      </c>
      <c r="BH245" s="113" t="str">
        <f t="shared" si="331"/>
        <v>Khác</v>
      </c>
      <c r="BI245" s="113" t="str">
        <f t="shared" si="332"/>
        <v>Khác</v>
      </c>
      <c r="BJ245" s="113" t="str">
        <f t="shared" si="333"/>
        <v>Khác</v>
      </c>
      <c r="BK245" s="113" t="str">
        <f t="shared" si="334"/>
        <v>Khác</v>
      </c>
      <c r="BL245" s="113" t="str">
        <f t="shared" si="335"/>
        <v>Khác</v>
      </c>
      <c r="BM245" s="113" t="str">
        <f t="shared" si="336"/>
        <v>Khác</v>
      </c>
      <c r="BN245" s="113" t="str">
        <f t="shared" si="337"/>
        <v>Khác</v>
      </c>
      <c r="BO245" s="113" t="str">
        <f t="shared" si="338"/>
        <v>Khác</v>
      </c>
    </row>
    <row r="246" spans="1:67" x14ac:dyDescent="0.25">
      <c r="A246" s="100"/>
      <c r="B246" s="100"/>
      <c r="C246" s="100"/>
      <c r="D246" s="104"/>
      <c r="E246" s="102"/>
      <c r="F246" s="15" t="str">
        <f t="shared" si="310"/>
        <v>-</v>
      </c>
      <c r="G246" s="12" t="e">
        <f>VLOOKUP(VALUE(A246),Time!$A$3:$D$33,2,1)</f>
        <v>#N/A</v>
      </c>
      <c r="H246" s="12" t="str">
        <f t="shared" si="312"/>
        <v/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3"/>
        <v>Khác</v>
      </c>
      <c r="S246" s="113" t="str">
        <f t="shared" si="314"/>
        <v>Khác</v>
      </c>
      <c r="T246" s="113" t="str">
        <f t="shared" si="315"/>
        <v>Khác</v>
      </c>
      <c r="U246" s="113" t="str">
        <f t="shared" si="316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1"/>
        <v>Khác</v>
      </c>
      <c r="Y246" s="113" t="str">
        <f t="shared" si="342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8"/>
        <v>Khác</v>
      </c>
      <c r="AU246" s="113" t="str">
        <f t="shared" si="319"/>
        <v>Khác</v>
      </c>
      <c r="AV246" s="113" t="str">
        <f t="shared" si="320"/>
        <v>Khác</v>
      </c>
      <c r="AW246" s="113" t="str">
        <f t="shared" si="321"/>
        <v>Khác</v>
      </c>
      <c r="AX246" s="113" t="str">
        <f t="shared" si="322"/>
        <v>Khác</v>
      </c>
      <c r="AY246" s="113" t="str">
        <f t="shared" si="322"/>
        <v>Khác</v>
      </c>
      <c r="AZ246" s="113" t="str">
        <f t="shared" si="323"/>
        <v>Khác</v>
      </c>
      <c r="BA246" s="113" t="str">
        <f t="shared" si="324"/>
        <v>Khác</v>
      </c>
      <c r="BB246" s="113" t="str">
        <f t="shared" si="325"/>
        <v>Khác</v>
      </c>
      <c r="BC246" s="113" t="str">
        <f t="shared" si="326"/>
        <v>Khác</v>
      </c>
      <c r="BD246" s="113" t="str">
        <f t="shared" si="327"/>
        <v>Khác</v>
      </c>
      <c r="BE246" s="113" t="str">
        <f t="shared" si="328"/>
        <v>Khác</v>
      </c>
      <c r="BF246" s="113" t="str">
        <f t="shared" si="329"/>
        <v>Khác</v>
      </c>
      <c r="BG246" s="113" t="str">
        <f t="shared" si="330"/>
        <v>Khác</v>
      </c>
      <c r="BH246" s="113" t="str">
        <f t="shared" si="331"/>
        <v>Khác</v>
      </c>
      <c r="BI246" s="113" t="str">
        <f t="shared" si="332"/>
        <v>Khác</v>
      </c>
      <c r="BJ246" s="113" t="str">
        <f t="shared" si="333"/>
        <v>Khác</v>
      </c>
      <c r="BK246" s="113" t="str">
        <f t="shared" si="334"/>
        <v>Khác</v>
      </c>
      <c r="BL246" s="113" t="str">
        <f t="shared" si="335"/>
        <v>Khác</v>
      </c>
      <c r="BM246" s="113" t="str">
        <f t="shared" si="336"/>
        <v>Khác</v>
      </c>
      <c r="BN246" s="113" t="str">
        <f t="shared" si="337"/>
        <v>Khác</v>
      </c>
      <c r="BO246" s="113" t="str">
        <f t="shared" si="338"/>
        <v>Khác</v>
      </c>
    </row>
    <row r="247" spans="1:67" x14ac:dyDescent="0.25">
      <c r="A247" s="100"/>
      <c r="B247" s="100"/>
      <c r="C247" s="100"/>
      <c r="D247" s="105"/>
      <c r="E247" s="106"/>
      <c r="F247" s="15" t="str">
        <f t="shared" si="310"/>
        <v>-</v>
      </c>
      <c r="G247" s="12" t="e">
        <f>VLOOKUP(VALUE(A247),Time!$A$3:$D$33,2,1)</f>
        <v>#N/A</v>
      </c>
      <c r="H247" s="12" t="str">
        <f t="shared" si="312"/>
        <v/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3"/>
        <v>Khác</v>
      </c>
      <c r="S247" s="113" t="str">
        <f t="shared" si="314"/>
        <v>Khác</v>
      </c>
      <c r="T247" s="113" t="str">
        <f t="shared" si="315"/>
        <v>Khác</v>
      </c>
      <c r="U247" s="113" t="str">
        <f t="shared" si="316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1"/>
        <v>Khác</v>
      </c>
      <c r="Y247" s="113" t="str">
        <f t="shared" si="342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8"/>
        <v>Khác</v>
      </c>
      <c r="AU247" s="113" t="str">
        <f t="shared" si="319"/>
        <v>Khác</v>
      </c>
      <c r="AV247" s="113" t="str">
        <f t="shared" si="320"/>
        <v>Khác</v>
      </c>
      <c r="AW247" s="113" t="str">
        <f t="shared" si="321"/>
        <v>Khác</v>
      </c>
      <c r="AX247" s="113" t="str">
        <f t="shared" si="322"/>
        <v>Khác</v>
      </c>
      <c r="AY247" s="113" t="str">
        <f t="shared" si="322"/>
        <v>Khác</v>
      </c>
      <c r="AZ247" s="113" t="str">
        <f t="shared" si="323"/>
        <v>Khác</v>
      </c>
      <c r="BA247" s="113" t="str">
        <f t="shared" si="324"/>
        <v>Khác</v>
      </c>
      <c r="BB247" s="113" t="str">
        <f t="shared" si="325"/>
        <v>Khác</v>
      </c>
      <c r="BC247" s="113" t="str">
        <f t="shared" si="326"/>
        <v>Khác</v>
      </c>
      <c r="BD247" s="113" t="str">
        <f t="shared" si="327"/>
        <v>Khác</v>
      </c>
      <c r="BE247" s="113" t="str">
        <f t="shared" si="328"/>
        <v>Khác</v>
      </c>
      <c r="BF247" s="113" t="str">
        <f t="shared" si="329"/>
        <v>Khác</v>
      </c>
      <c r="BG247" s="113" t="str">
        <f t="shared" si="330"/>
        <v>Khác</v>
      </c>
      <c r="BH247" s="113" t="str">
        <f t="shared" si="331"/>
        <v>Khác</v>
      </c>
      <c r="BI247" s="113" t="str">
        <f t="shared" si="332"/>
        <v>Khác</v>
      </c>
      <c r="BJ247" s="113" t="str">
        <f t="shared" si="333"/>
        <v>Khác</v>
      </c>
      <c r="BK247" s="113" t="str">
        <f t="shared" si="334"/>
        <v>Khác</v>
      </c>
      <c r="BL247" s="113" t="str">
        <f t="shared" si="335"/>
        <v>Khác</v>
      </c>
      <c r="BM247" s="113" t="str">
        <f t="shared" si="336"/>
        <v>Khác</v>
      </c>
      <c r="BN247" s="113" t="str">
        <f t="shared" si="337"/>
        <v>Khác</v>
      </c>
      <c r="BO247" s="113" t="str">
        <f t="shared" si="338"/>
        <v>Khác</v>
      </c>
    </row>
    <row r="248" spans="1:67" x14ac:dyDescent="0.25">
      <c r="A248" s="100"/>
      <c r="B248" s="100"/>
      <c r="C248" s="100"/>
      <c r="D248" s="104"/>
      <c r="E248" s="102"/>
      <c r="F248" s="15" t="str">
        <f t="shared" si="310"/>
        <v>-</v>
      </c>
      <c r="G248" s="12" t="e">
        <f>VLOOKUP(VALUE(A248),Time!$A$3:$D$33,2,1)</f>
        <v>#N/A</v>
      </c>
      <c r="H248" s="12" t="str">
        <f t="shared" si="312"/>
        <v/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3"/>
        <v>Khác</v>
      </c>
      <c r="S248" s="113" t="str">
        <f t="shared" si="314"/>
        <v>Khác</v>
      </c>
      <c r="T248" s="113" t="str">
        <f t="shared" si="315"/>
        <v>Khác</v>
      </c>
      <c r="U248" s="113" t="str">
        <f t="shared" si="316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1"/>
        <v>Khác</v>
      </c>
      <c r="Y248" s="113" t="str">
        <f t="shared" si="342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8"/>
        <v>Khác</v>
      </c>
      <c r="AU248" s="113" t="str">
        <f t="shared" si="319"/>
        <v>Khác</v>
      </c>
      <c r="AV248" s="113" t="str">
        <f t="shared" si="320"/>
        <v>Khác</v>
      </c>
      <c r="AW248" s="113" t="str">
        <f t="shared" si="321"/>
        <v>Khác</v>
      </c>
      <c r="AX248" s="113" t="str">
        <f t="shared" si="322"/>
        <v>Khác</v>
      </c>
      <c r="AY248" s="113" t="str">
        <f t="shared" si="322"/>
        <v>Khác</v>
      </c>
      <c r="AZ248" s="113" t="str">
        <f t="shared" si="323"/>
        <v>Khác</v>
      </c>
      <c r="BA248" s="113" t="str">
        <f t="shared" si="324"/>
        <v>Khác</v>
      </c>
      <c r="BB248" s="113" t="str">
        <f t="shared" si="325"/>
        <v>Khác</v>
      </c>
      <c r="BC248" s="113" t="str">
        <f t="shared" si="326"/>
        <v>Khác</v>
      </c>
      <c r="BD248" s="113" t="str">
        <f t="shared" si="327"/>
        <v>Khác</v>
      </c>
      <c r="BE248" s="113" t="str">
        <f t="shared" si="328"/>
        <v>Khác</v>
      </c>
      <c r="BF248" s="113" t="str">
        <f t="shared" si="329"/>
        <v>Khác</v>
      </c>
      <c r="BG248" s="113" t="str">
        <f t="shared" si="330"/>
        <v>Khác</v>
      </c>
      <c r="BH248" s="113" t="str">
        <f t="shared" si="331"/>
        <v>Khác</v>
      </c>
      <c r="BI248" s="113" t="str">
        <f t="shared" si="332"/>
        <v>Khác</v>
      </c>
      <c r="BJ248" s="113" t="str">
        <f t="shared" si="333"/>
        <v>Khác</v>
      </c>
      <c r="BK248" s="113" t="str">
        <f t="shared" si="334"/>
        <v>Khác</v>
      </c>
      <c r="BL248" s="113" t="str">
        <f t="shared" si="335"/>
        <v>Khác</v>
      </c>
      <c r="BM248" s="113" t="str">
        <f t="shared" si="336"/>
        <v>Khác</v>
      </c>
      <c r="BN248" s="113" t="str">
        <f t="shared" si="337"/>
        <v>Khác</v>
      </c>
      <c r="BO248" s="113" t="str">
        <f t="shared" si="338"/>
        <v>Khác</v>
      </c>
    </row>
    <row r="249" spans="1:67" x14ac:dyDescent="0.25">
      <c r="A249" s="100"/>
      <c r="B249" s="100"/>
      <c r="C249" s="100"/>
      <c r="D249" s="104"/>
      <c r="E249" s="102"/>
      <c r="F249" s="15" t="str">
        <f t="shared" si="310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3"/>
        <v>Khác</v>
      </c>
      <c r="S249" s="113" t="str">
        <f t="shared" si="314"/>
        <v>Khác</v>
      </c>
      <c r="T249" s="113" t="str">
        <f t="shared" si="315"/>
        <v>Khác</v>
      </c>
      <c r="U249" s="113" t="str">
        <f t="shared" si="316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1"/>
        <v>Khác</v>
      </c>
      <c r="Y249" s="113" t="str">
        <f t="shared" si="342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8"/>
        <v>Khác</v>
      </c>
      <c r="AU249" s="113" t="str">
        <f t="shared" si="319"/>
        <v>Khác</v>
      </c>
      <c r="AV249" s="113" t="str">
        <f t="shared" si="320"/>
        <v>Khác</v>
      </c>
      <c r="AW249" s="113" t="str">
        <f t="shared" si="321"/>
        <v>Khác</v>
      </c>
      <c r="AX249" s="113" t="str">
        <f t="shared" si="322"/>
        <v>Khác</v>
      </c>
      <c r="AY249" s="113" t="str">
        <f t="shared" si="322"/>
        <v>Khác</v>
      </c>
      <c r="AZ249" s="113" t="str">
        <f t="shared" si="323"/>
        <v>Khác</v>
      </c>
      <c r="BA249" s="113" t="str">
        <f t="shared" si="324"/>
        <v>Khác</v>
      </c>
      <c r="BB249" s="113" t="str">
        <f t="shared" si="325"/>
        <v>Khác</v>
      </c>
      <c r="BC249" s="113" t="str">
        <f t="shared" si="326"/>
        <v>Khác</v>
      </c>
      <c r="BD249" s="113" t="str">
        <f t="shared" si="327"/>
        <v>Khác</v>
      </c>
      <c r="BE249" s="113" t="str">
        <f t="shared" si="328"/>
        <v>Khác</v>
      </c>
      <c r="BF249" s="113" t="str">
        <f t="shared" si="329"/>
        <v>Khác</v>
      </c>
      <c r="BG249" s="113" t="str">
        <f t="shared" si="330"/>
        <v>Khác</v>
      </c>
      <c r="BH249" s="113" t="str">
        <f t="shared" si="331"/>
        <v>Khác</v>
      </c>
      <c r="BI249" s="113" t="str">
        <f t="shared" si="332"/>
        <v>Khác</v>
      </c>
      <c r="BJ249" s="113" t="str">
        <f t="shared" si="333"/>
        <v>Khác</v>
      </c>
      <c r="BK249" s="113" t="str">
        <f t="shared" si="334"/>
        <v>Khác</v>
      </c>
      <c r="BL249" s="113" t="str">
        <f t="shared" si="335"/>
        <v>Khác</v>
      </c>
      <c r="BM249" s="113" t="str">
        <f t="shared" si="336"/>
        <v>Khác</v>
      </c>
      <c r="BN249" s="113" t="str">
        <f t="shared" si="337"/>
        <v>Khác</v>
      </c>
      <c r="BO249" s="113" t="str">
        <f t="shared" si="338"/>
        <v>Khác</v>
      </c>
    </row>
    <row r="250" spans="1:67" x14ac:dyDescent="0.25">
      <c r="A250" s="107"/>
      <c r="B250" s="100"/>
      <c r="C250" s="107"/>
      <c r="D250" s="108"/>
      <c r="E250" s="109"/>
      <c r="F250" s="15" t="str">
        <f t="shared" si="310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3"/>
        <v>Khác</v>
      </c>
      <c r="S250" s="113" t="str">
        <f t="shared" si="314"/>
        <v>Khác</v>
      </c>
      <c r="T250" s="113" t="str">
        <f t="shared" si="315"/>
        <v>Khác</v>
      </c>
      <c r="U250" s="113" t="str">
        <f t="shared" si="316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1"/>
        <v>Khác</v>
      </c>
      <c r="Y250" s="113" t="str">
        <f t="shared" si="342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8"/>
        <v>Khác</v>
      </c>
      <c r="AU250" s="113" t="str">
        <f t="shared" si="319"/>
        <v>Khác</v>
      </c>
      <c r="AV250" s="113" t="str">
        <f t="shared" si="320"/>
        <v>Khác</v>
      </c>
      <c r="AW250" s="113" t="str">
        <f t="shared" si="321"/>
        <v>Khác</v>
      </c>
      <c r="AX250" s="113" t="str">
        <f t="shared" si="322"/>
        <v>Khác</v>
      </c>
      <c r="AY250" s="113" t="str">
        <f t="shared" si="322"/>
        <v>Khác</v>
      </c>
      <c r="AZ250" s="113" t="str">
        <f t="shared" si="323"/>
        <v>Khác</v>
      </c>
      <c r="BA250" s="113" t="str">
        <f t="shared" si="324"/>
        <v>Khác</v>
      </c>
      <c r="BB250" s="113" t="str">
        <f t="shared" si="325"/>
        <v>Khác</v>
      </c>
      <c r="BC250" s="113" t="str">
        <f t="shared" si="326"/>
        <v>Khác</v>
      </c>
      <c r="BD250" s="113" t="str">
        <f t="shared" si="327"/>
        <v>Khác</v>
      </c>
      <c r="BE250" s="113" t="str">
        <f t="shared" si="328"/>
        <v>Khác</v>
      </c>
      <c r="BF250" s="113" t="str">
        <f t="shared" si="329"/>
        <v>Khác</v>
      </c>
      <c r="BG250" s="113" t="str">
        <f t="shared" si="330"/>
        <v>Khác</v>
      </c>
      <c r="BH250" s="113" t="str">
        <f t="shared" si="331"/>
        <v>Khác</v>
      </c>
      <c r="BI250" s="113" t="str">
        <f t="shared" si="332"/>
        <v>Khác</v>
      </c>
      <c r="BJ250" s="113" t="str">
        <f t="shared" si="333"/>
        <v>Khác</v>
      </c>
      <c r="BK250" s="113" t="str">
        <f t="shared" si="334"/>
        <v>Khác</v>
      </c>
      <c r="BL250" s="113" t="str">
        <f t="shared" si="335"/>
        <v>Khác</v>
      </c>
      <c r="BM250" s="113" t="str">
        <f t="shared" si="336"/>
        <v>Khác</v>
      </c>
      <c r="BN250" s="113" t="str">
        <f t="shared" si="337"/>
        <v>Khác</v>
      </c>
      <c r="BO250" s="113" t="str">
        <f t="shared" si="338"/>
        <v>Khác</v>
      </c>
    </row>
    <row r="251" spans="1:67" x14ac:dyDescent="0.25">
      <c r="A251" s="100"/>
      <c r="B251" s="100"/>
      <c r="C251" s="100"/>
      <c r="D251" s="101"/>
      <c r="E251" s="102"/>
      <c r="F251" s="15" t="str">
        <f t="shared" si="310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3"/>
        <v>Khác</v>
      </c>
      <c r="S251" s="113" t="str">
        <f t="shared" si="314"/>
        <v>Khác</v>
      </c>
      <c r="T251" s="113" t="str">
        <f t="shared" si="315"/>
        <v>Khác</v>
      </c>
      <c r="U251" s="113" t="str">
        <f t="shared" si="316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1"/>
        <v>Khác</v>
      </c>
      <c r="Y251" s="113" t="str">
        <f t="shared" si="342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8"/>
        <v>Khác</v>
      </c>
      <c r="AU251" s="113" t="str">
        <f t="shared" si="319"/>
        <v>Khác</v>
      </c>
      <c r="AV251" s="113" t="str">
        <f t="shared" si="320"/>
        <v>Khác</v>
      </c>
      <c r="AW251" s="113" t="str">
        <f t="shared" si="321"/>
        <v>Khác</v>
      </c>
      <c r="AX251" s="113" t="str">
        <f t="shared" si="322"/>
        <v>Khác</v>
      </c>
      <c r="AY251" s="113" t="str">
        <f t="shared" si="322"/>
        <v>Khác</v>
      </c>
      <c r="AZ251" s="113" t="str">
        <f t="shared" si="323"/>
        <v>Khác</v>
      </c>
      <c r="BA251" s="113" t="str">
        <f t="shared" si="324"/>
        <v>Khác</v>
      </c>
      <c r="BB251" s="113" t="str">
        <f t="shared" si="325"/>
        <v>Khác</v>
      </c>
      <c r="BC251" s="113" t="str">
        <f t="shared" si="326"/>
        <v>Khác</v>
      </c>
      <c r="BD251" s="113" t="str">
        <f t="shared" si="327"/>
        <v>Khác</v>
      </c>
      <c r="BE251" s="113" t="str">
        <f t="shared" si="328"/>
        <v>Khác</v>
      </c>
      <c r="BF251" s="113" t="str">
        <f t="shared" si="329"/>
        <v>Khác</v>
      </c>
      <c r="BG251" s="113" t="str">
        <f t="shared" si="330"/>
        <v>Khác</v>
      </c>
      <c r="BH251" s="113" t="str">
        <f t="shared" si="331"/>
        <v>Khác</v>
      </c>
      <c r="BI251" s="113" t="str">
        <f t="shared" si="332"/>
        <v>Khác</v>
      </c>
      <c r="BJ251" s="113" t="str">
        <f t="shared" si="333"/>
        <v>Khác</v>
      </c>
      <c r="BK251" s="113" t="str">
        <f t="shared" si="334"/>
        <v>Khác</v>
      </c>
      <c r="BL251" s="113" t="str">
        <f t="shared" si="335"/>
        <v>Khác</v>
      </c>
      <c r="BM251" s="113" t="str">
        <f t="shared" si="336"/>
        <v>Khác</v>
      </c>
      <c r="BN251" s="113" t="str">
        <f t="shared" si="337"/>
        <v>Khác</v>
      </c>
      <c r="BO251" s="113" t="str">
        <f t="shared" si="338"/>
        <v>Khác</v>
      </c>
    </row>
    <row r="252" spans="1:67" x14ac:dyDescent="0.25">
      <c r="A252" s="100"/>
      <c r="B252" s="100"/>
      <c r="C252" s="100"/>
      <c r="D252" s="101"/>
      <c r="E252" s="102"/>
      <c r="F252" s="15" t="str">
        <f t="shared" si="310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3"/>
        <v>Khác</v>
      </c>
      <c r="S252" s="113" t="str">
        <f t="shared" si="314"/>
        <v>Khác</v>
      </c>
      <c r="T252" s="113" t="str">
        <f t="shared" si="315"/>
        <v>Khác</v>
      </c>
      <c r="U252" s="113" t="str">
        <f t="shared" si="316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1"/>
        <v>Khác</v>
      </c>
      <c r="Y252" s="113" t="str">
        <f t="shared" si="342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8"/>
        <v>Khác</v>
      </c>
      <c r="AU252" s="113" t="str">
        <f t="shared" si="319"/>
        <v>Khác</v>
      </c>
      <c r="AV252" s="113" t="str">
        <f t="shared" si="320"/>
        <v>Khác</v>
      </c>
      <c r="AW252" s="113" t="str">
        <f t="shared" si="321"/>
        <v>Khác</v>
      </c>
      <c r="AX252" s="113" t="str">
        <f t="shared" si="322"/>
        <v>Khác</v>
      </c>
      <c r="AY252" s="113" t="str">
        <f t="shared" si="322"/>
        <v>Khác</v>
      </c>
      <c r="AZ252" s="113" t="str">
        <f t="shared" si="323"/>
        <v>Khác</v>
      </c>
      <c r="BA252" s="113" t="str">
        <f t="shared" si="324"/>
        <v>Khác</v>
      </c>
      <c r="BB252" s="113" t="str">
        <f t="shared" si="325"/>
        <v>Khác</v>
      </c>
      <c r="BC252" s="113" t="str">
        <f t="shared" si="326"/>
        <v>Khác</v>
      </c>
      <c r="BD252" s="113" t="str">
        <f t="shared" si="327"/>
        <v>Khác</v>
      </c>
      <c r="BE252" s="113" t="str">
        <f t="shared" si="328"/>
        <v>Khác</v>
      </c>
      <c r="BF252" s="113" t="str">
        <f t="shared" si="329"/>
        <v>Khác</v>
      </c>
      <c r="BG252" s="113" t="str">
        <f t="shared" si="330"/>
        <v>Khác</v>
      </c>
      <c r="BH252" s="113" t="str">
        <f t="shared" si="331"/>
        <v>Khác</v>
      </c>
      <c r="BI252" s="113" t="str">
        <f t="shared" si="332"/>
        <v>Khác</v>
      </c>
      <c r="BJ252" s="113" t="str">
        <f t="shared" si="333"/>
        <v>Khác</v>
      </c>
      <c r="BK252" s="113" t="str">
        <f t="shared" si="334"/>
        <v>Khác</v>
      </c>
      <c r="BL252" s="113" t="str">
        <f t="shared" si="335"/>
        <v>Khác</v>
      </c>
      <c r="BM252" s="113" t="str">
        <f t="shared" si="336"/>
        <v>Khác</v>
      </c>
      <c r="BN252" s="113" t="str">
        <f t="shared" si="337"/>
        <v>Khác</v>
      </c>
      <c r="BO252" s="113" t="str">
        <f t="shared" si="338"/>
        <v>Khác</v>
      </c>
    </row>
    <row r="253" spans="1:67" x14ac:dyDescent="0.25">
      <c r="A253" s="100"/>
      <c r="B253" s="100"/>
      <c r="C253" s="100"/>
      <c r="D253" s="101"/>
      <c r="E253" s="102"/>
      <c r="F253" s="15" t="str">
        <f t="shared" si="310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3"/>
        <v>Khác</v>
      </c>
      <c r="S253" s="113" t="str">
        <f t="shared" si="314"/>
        <v>Khác</v>
      </c>
      <c r="T253" s="113" t="str">
        <f t="shared" si="315"/>
        <v>Khác</v>
      </c>
      <c r="U253" s="113" t="str">
        <f t="shared" si="316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1"/>
        <v>Khác</v>
      </c>
      <c r="Y253" s="113" t="str">
        <f t="shared" si="342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8"/>
        <v>Khác</v>
      </c>
      <c r="AU253" s="113" t="str">
        <f t="shared" si="319"/>
        <v>Khác</v>
      </c>
      <c r="AV253" s="113" t="str">
        <f t="shared" si="320"/>
        <v>Khác</v>
      </c>
      <c r="AW253" s="113" t="str">
        <f t="shared" si="321"/>
        <v>Khác</v>
      </c>
      <c r="AX253" s="113" t="str">
        <f t="shared" si="322"/>
        <v>Khác</v>
      </c>
      <c r="AY253" s="113" t="str">
        <f t="shared" si="322"/>
        <v>Khác</v>
      </c>
      <c r="AZ253" s="113" t="str">
        <f t="shared" si="323"/>
        <v>Khác</v>
      </c>
      <c r="BA253" s="113" t="str">
        <f t="shared" si="324"/>
        <v>Khác</v>
      </c>
      <c r="BB253" s="113" t="str">
        <f t="shared" si="325"/>
        <v>Khác</v>
      </c>
      <c r="BC253" s="113" t="str">
        <f t="shared" si="326"/>
        <v>Khác</v>
      </c>
      <c r="BD253" s="113" t="str">
        <f t="shared" si="327"/>
        <v>Khác</v>
      </c>
      <c r="BE253" s="113" t="str">
        <f t="shared" si="328"/>
        <v>Khác</v>
      </c>
      <c r="BF253" s="113" t="str">
        <f t="shared" si="329"/>
        <v>Khác</v>
      </c>
      <c r="BG253" s="113" t="str">
        <f t="shared" si="330"/>
        <v>Khác</v>
      </c>
      <c r="BH253" s="113" t="str">
        <f t="shared" si="331"/>
        <v>Khác</v>
      </c>
      <c r="BI253" s="113" t="str">
        <f t="shared" si="332"/>
        <v>Khác</v>
      </c>
      <c r="BJ253" s="113" t="str">
        <f t="shared" si="333"/>
        <v>Khác</v>
      </c>
      <c r="BK253" s="113" t="str">
        <f t="shared" si="334"/>
        <v>Khác</v>
      </c>
      <c r="BL253" s="113" t="str">
        <f t="shared" si="335"/>
        <v>Khác</v>
      </c>
      <c r="BM253" s="113" t="str">
        <f t="shared" si="336"/>
        <v>Khác</v>
      </c>
      <c r="BN253" s="113" t="str">
        <f t="shared" si="337"/>
        <v>Khác</v>
      </c>
      <c r="BO253" s="113" t="str">
        <f t="shared" si="338"/>
        <v>Khác</v>
      </c>
    </row>
    <row r="254" spans="1:67" x14ac:dyDescent="0.25">
      <c r="A254" s="100"/>
      <c r="B254" s="100"/>
      <c r="C254" s="100"/>
      <c r="D254" s="101"/>
      <c r="E254" s="102"/>
      <c r="F254" s="15" t="str">
        <f t="shared" si="310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3"/>
        <v>Khác</v>
      </c>
      <c r="S254" s="113" t="str">
        <f t="shared" si="314"/>
        <v>Khác</v>
      </c>
      <c r="T254" s="113" t="str">
        <f t="shared" si="315"/>
        <v>Khác</v>
      </c>
      <c r="U254" s="113" t="str">
        <f t="shared" si="316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1"/>
        <v>Khác</v>
      </c>
      <c r="Y254" s="113" t="str">
        <f t="shared" si="342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8"/>
        <v>Khác</v>
      </c>
      <c r="AU254" s="113" t="str">
        <f t="shared" si="319"/>
        <v>Khác</v>
      </c>
      <c r="AV254" s="113" t="str">
        <f t="shared" si="320"/>
        <v>Khác</v>
      </c>
      <c r="AW254" s="113" t="str">
        <f t="shared" si="321"/>
        <v>Khác</v>
      </c>
      <c r="AX254" s="113" t="str">
        <f t="shared" si="322"/>
        <v>Khác</v>
      </c>
      <c r="AY254" s="113" t="str">
        <f t="shared" si="322"/>
        <v>Khác</v>
      </c>
      <c r="AZ254" s="113" t="str">
        <f t="shared" si="323"/>
        <v>Khác</v>
      </c>
      <c r="BA254" s="113" t="str">
        <f t="shared" si="324"/>
        <v>Khác</v>
      </c>
      <c r="BB254" s="113" t="str">
        <f t="shared" si="325"/>
        <v>Khác</v>
      </c>
      <c r="BC254" s="113" t="str">
        <f t="shared" si="326"/>
        <v>Khác</v>
      </c>
      <c r="BD254" s="113" t="str">
        <f t="shared" si="327"/>
        <v>Khác</v>
      </c>
      <c r="BE254" s="113" t="str">
        <f t="shared" si="328"/>
        <v>Khác</v>
      </c>
      <c r="BF254" s="113" t="str">
        <f t="shared" si="329"/>
        <v>Khác</v>
      </c>
      <c r="BG254" s="113" t="str">
        <f t="shared" si="330"/>
        <v>Khác</v>
      </c>
      <c r="BH254" s="113" t="str">
        <f t="shared" si="331"/>
        <v>Khác</v>
      </c>
      <c r="BI254" s="113" t="str">
        <f t="shared" si="332"/>
        <v>Khác</v>
      </c>
      <c r="BJ254" s="113" t="str">
        <f t="shared" si="333"/>
        <v>Khác</v>
      </c>
      <c r="BK254" s="113" t="str">
        <f t="shared" si="334"/>
        <v>Khác</v>
      </c>
      <c r="BL254" s="113" t="str">
        <f t="shared" si="335"/>
        <v>Khác</v>
      </c>
      <c r="BM254" s="113" t="str">
        <f t="shared" si="336"/>
        <v>Khác</v>
      </c>
      <c r="BN254" s="113" t="str">
        <f t="shared" si="337"/>
        <v>Khác</v>
      </c>
      <c r="BO254" s="113" t="str">
        <f t="shared" si="338"/>
        <v>Khác</v>
      </c>
    </row>
    <row r="255" spans="1:67" x14ac:dyDescent="0.25">
      <c r="A255" s="100"/>
      <c r="B255" s="100"/>
      <c r="C255" s="100"/>
      <c r="D255" s="101"/>
      <c r="E255" s="102"/>
      <c r="F255" s="15" t="str">
        <f t="shared" si="310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3"/>
        <v>Khác</v>
      </c>
      <c r="S255" s="113" t="str">
        <f t="shared" si="314"/>
        <v>Khác</v>
      </c>
      <c r="T255" s="113" t="str">
        <f t="shared" si="315"/>
        <v>Khác</v>
      </c>
      <c r="U255" s="113" t="str">
        <f t="shared" si="316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1"/>
        <v>Khác</v>
      </c>
      <c r="Y255" s="113" t="str">
        <f t="shared" si="342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8"/>
        <v>Khác</v>
      </c>
      <c r="AU255" s="113" t="str">
        <f t="shared" si="319"/>
        <v>Khác</v>
      </c>
      <c r="AV255" s="113" t="str">
        <f t="shared" si="320"/>
        <v>Khác</v>
      </c>
      <c r="AW255" s="113" t="str">
        <f t="shared" si="321"/>
        <v>Khác</v>
      </c>
      <c r="AX255" s="113" t="str">
        <f t="shared" si="322"/>
        <v>Khác</v>
      </c>
      <c r="AY255" s="113" t="str">
        <f t="shared" si="322"/>
        <v>Khác</v>
      </c>
      <c r="AZ255" s="113" t="str">
        <f t="shared" si="323"/>
        <v>Khác</v>
      </c>
      <c r="BA255" s="113" t="str">
        <f t="shared" si="324"/>
        <v>Khác</v>
      </c>
      <c r="BB255" s="113" t="str">
        <f t="shared" si="325"/>
        <v>Khác</v>
      </c>
      <c r="BC255" s="113" t="str">
        <f t="shared" si="326"/>
        <v>Khác</v>
      </c>
      <c r="BD255" s="113" t="str">
        <f t="shared" si="327"/>
        <v>Khác</v>
      </c>
      <c r="BE255" s="113" t="str">
        <f t="shared" si="328"/>
        <v>Khác</v>
      </c>
      <c r="BF255" s="113" t="str">
        <f t="shared" si="329"/>
        <v>Khác</v>
      </c>
      <c r="BG255" s="113" t="str">
        <f t="shared" si="330"/>
        <v>Khác</v>
      </c>
      <c r="BH255" s="113" t="str">
        <f t="shared" si="331"/>
        <v>Khác</v>
      </c>
      <c r="BI255" s="113" t="str">
        <f t="shared" si="332"/>
        <v>Khác</v>
      </c>
      <c r="BJ255" s="113" t="str">
        <f t="shared" si="333"/>
        <v>Khác</v>
      </c>
      <c r="BK255" s="113" t="str">
        <f t="shared" si="334"/>
        <v>Khác</v>
      </c>
      <c r="BL255" s="113" t="str">
        <f t="shared" si="335"/>
        <v>Khác</v>
      </c>
      <c r="BM255" s="113" t="str">
        <f t="shared" si="336"/>
        <v>Khác</v>
      </c>
      <c r="BN255" s="113" t="str">
        <f t="shared" si="337"/>
        <v>Khác</v>
      </c>
      <c r="BO255" s="113" t="str">
        <f t="shared" si="338"/>
        <v>Khác</v>
      </c>
    </row>
    <row r="256" spans="1:67" ht="15.75" x14ac:dyDescent="0.25">
      <c r="A256" s="100"/>
      <c r="B256" s="100"/>
      <c r="C256" s="100"/>
      <c r="D256" s="103"/>
      <c r="E256" s="102"/>
      <c r="F256" s="15" t="str">
        <f t="shared" si="310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3"/>
        <v>Khác</v>
      </c>
      <c r="S256" s="113" t="str">
        <f t="shared" si="314"/>
        <v>Khác</v>
      </c>
      <c r="T256" s="113" t="str">
        <f t="shared" si="315"/>
        <v>Khác</v>
      </c>
      <c r="U256" s="113" t="str">
        <f t="shared" si="316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1"/>
        <v>Khác</v>
      </c>
      <c r="Y256" s="113" t="str">
        <f t="shared" si="342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8"/>
        <v>Khác</v>
      </c>
      <c r="AU256" s="113" t="str">
        <f t="shared" si="319"/>
        <v>Khác</v>
      </c>
      <c r="AV256" s="113" t="str">
        <f t="shared" si="320"/>
        <v>Khác</v>
      </c>
      <c r="AW256" s="113" t="str">
        <f t="shared" si="321"/>
        <v>Khác</v>
      </c>
      <c r="AX256" s="113" t="str">
        <f t="shared" si="322"/>
        <v>Khác</v>
      </c>
      <c r="AY256" s="113" t="str">
        <f t="shared" si="322"/>
        <v>Khác</v>
      </c>
      <c r="AZ256" s="113" t="str">
        <f t="shared" si="323"/>
        <v>Khác</v>
      </c>
      <c r="BA256" s="113" t="str">
        <f t="shared" si="324"/>
        <v>Khác</v>
      </c>
      <c r="BB256" s="113" t="str">
        <f t="shared" si="325"/>
        <v>Khác</v>
      </c>
      <c r="BC256" s="113" t="str">
        <f t="shared" si="326"/>
        <v>Khác</v>
      </c>
      <c r="BD256" s="113" t="str">
        <f t="shared" si="327"/>
        <v>Khác</v>
      </c>
      <c r="BE256" s="113" t="str">
        <f t="shared" si="328"/>
        <v>Khác</v>
      </c>
      <c r="BF256" s="113" t="str">
        <f t="shared" si="329"/>
        <v>Khác</v>
      </c>
      <c r="BG256" s="113" t="str">
        <f t="shared" si="330"/>
        <v>Khác</v>
      </c>
      <c r="BH256" s="113" t="str">
        <f t="shared" si="331"/>
        <v>Khác</v>
      </c>
      <c r="BI256" s="113" t="str">
        <f t="shared" si="332"/>
        <v>Khác</v>
      </c>
      <c r="BJ256" s="113" t="str">
        <f t="shared" si="333"/>
        <v>Khác</v>
      </c>
      <c r="BK256" s="113" t="str">
        <f t="shared" si="334"/>
        <v>Khác</v>
      </c>
      <c r="BL256" s="113" t="str">
        <f t="shared" si="335"/>
        <v>Khác</v>
      </c>
      <c r="BM256" s="113" t="str">
        <f t="shared" si="336"/>
        <v>Khác</v>
      </c>
      <c r="BN256" s="113" t="str">
        <f t="shared" si="337"/>
        <v>Khác</v>
      </c>
      <c r="BO256" s="113" t="str">
        <f t="shared" si="338"/>
        <v>Khác</v>
      </c>
    </row>
    <row r="257" spans="1:67" x14ac:dyDescent="0.25">
      <c r="A257" s="100"/>
      <c r="B257" s="100"/>
      <c r="C257" s="100"/>
      <c r="D257" s="104"/>
      <c r="E257" s="102"/>
      <c r="F257" s="15" t="str">
        <f t="shared" si="310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3"/>
        <v>Khác</v>
      </c>
      <c r="S257" s="113" t="str">
        <f t="shared" si="314"/>
        <v>Khác</v>
      </c>
      <c r="T257" s="113" t="str">
        <f t="shared" si="315"/>
        <v>Khác</v>
      </c>
      <c r="U257" s="113" t="str">
        <f t="shared" si="316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1"/>
        <v>Khác</v>
      </c>
      <c r="Y257" s="113" t="str">
        <f t="shared" si="342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8"/>
        <v>Khác</v>
      </c>
      <c r="AU257" s="113" t="str">
        <f t="shared" si="319"/>
        <v>Khác</v>
      </c>
      <c r="AV257" s="113" t="str">
        <f t="shared" si="320"/>
        <v>Khác</v>
      </c>
      <c r="AW257" s="113" t="str">
        <f t="shared" si="321"/>
        <v>Khác</v>
      </c>
      <c r="AX257" s="113" t="str">
        <f t="shared" si="322"/>
        <v>Khác</v>
      </c>
      <c r="AY257" s="113" t="str">
        <f t="shared" si="322"/>
        <v>Khác</v>
      </c>
      <c r="AZ257" s="113" t="str">
        <f t="shared" si="323"/>
        <v>Khác</v>
      </c>
      <c r="BA257" s="113" t="str">
        <f t="shared" si="324"/>
        <v>Khác</v>
      </c>
      <c r="BB257" s="113" t="str">
        <f t="shared" si="325"/>
        <v>Khác</v>
      </c>
      <c r="BC257" s="113" t="str">
        <f t="shared" si="326"/>
        <v>Khác</v>
      </c>
      <c r="BD257" s="113" t="str">
        <f t="shared" si="327"/>
        <v>Khác</v>
      </c>
      <c r="BE257" s="113" t="str">
        <f t="shared" si="328"/>
        <v>Khác</v>
      </c>
      <c r="BF257" s="113" t="str">
        <f t="shared" si="329"/>
        <v>Khác</v>
      </c>
      <c r="BG257" s="113" t="str">
        <f t="shared" si="330"/>
        <v>Khác</v>
      </c>
      <c r="BH257" s="113" t="str">
        <f t="shared" si="331"/>
        <v>Khác</v>
      </c>
      <c r="BI257" s="113" t="str">
        <f t="shared" si="332"/>
        <v>Khác</v>
      </c>
      <c r="BJ257" s="113" t="str">
        <f t="shared" si="333"/>
        <v>Khác</v>
      </c>
      <c r="BK257" s="113" t="str">
        <f t="shared" si="334"/>
        <v>Khác</v>
      </c>
      <c r="BL257" s="113" t="str">
        <f t="shared" si="335"/>
        <v>Khác</v>
      </c>
      <c r="BM257" s="113" t="str">
        <f t="shared" si="336"/>
        <v>Khác</v>
      </c>
      <c r="BN257" s="113" t="str">
        <f t="shared" si="337"/>
        <v>Khác</v>
      </c>
      <c r="BO257" s="113" t="str">
        <f t="shared" si="338"/>
        <v>Khác</v>
      </c>
    </row>
    <row r="258" spans="1:67" x14ac:dyDescent="0.25">
      <c r="A258" s="100"/>
      <c r="B258" s="100"/>
      <c r="C258" s="100"/>
      <c r="D258" s="104"/>
      <c r="E258" s="102"/>
      <c r="F258" s="15" t="str">
        <f t="shared" si="310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3"/>
        <v>Khác</v>
      </c>
      <c r="S258" s="113" t="str">
        <f t="shared" si="314"/>
        <v>Khác</v>
      </c>
      <c r="T258" s="113" t="str">
        <f t="shared" si="315"/>
        <v>Khác</v>
      </c>
      <c r="U258" s="113" t="str">
        <f t="shared" si="316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1"/>
        <v>Khác</v>
      </c>
      <c r="Y258" s="113" t="str">
        <f t="shared" si="342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8"/>
        <v>Khác</v>
      </c>
      <c r="AU258" s="113" t="str">
        <f t="shared" si="319"/>
        <v>Khác</v>
      </c>
      <c r="AV258" s="113" t="str">
        <f t="shared" si="320"/>
        <v>Khác</v>
      </c>
      <c r="AW258" s="113" t="str">
        <f t="shared" si="321"/>
        <v>Khác</v>
      </c>
      <c r="AX258" s="113" t="str">
        <f t="shared" si="322"/>
        <v>Khác</v>
      </c>
      <c r="AY258" s="113" t="str">
        <f t="shared" si="322"/>
        <v>Khác</v>
      </c>
      <c r="AZ258" s="113" t="str">
        <f t="shared" si="323"/>
        <v>Khác</v>
      </c>
      <c r="BA258" s="113" t="str">
        <f t="shared" si="324"/>
        <v>Khác</v>
      </c>
      <c r="BB258" s="113" t="str">
        <f t="shared" si="325"/>
        <v>Khác</v>
      </c>
      <c r="BC258" s="113" t="str">
        <f t="shared" si="326"/>
        <v>Khác</v>
      </c>
      <c r="BD258" s="113" t="str">
        <f t="shared" si="327"/>
        <v>Khác</v>
      </c>
      <c r="BE258" s="113" t="str">
        <f t="shared" si="328"/>
        <v>Khác</v>
      </c>
      <c r="BF258" s="113" t="str">
        <f t="shared" si="329"/>
        <v>Khác</v>
      </c>
      <c r="BG258" s="113" t="str">
        <f t="shared" si="330"/>
        <v>Khác</v>
      </c>
      <c r="BH258" s="113" t="str">
        <f t="shared" si="331"/>
        <v>Khác</v>
      </c>
      <c r="BI258" s="113" t="str">
        <f t="shared" si="332"/>
        <v>Khác</v>
      </c>
      <c r="BJ258" s="113" t="str">
        <f t="shared" si="333"/>
        <v>Khác</v>
      </c>
      <c r="BK258" s="113" t="str">
        <f t="shared" si="334"/>
        <v>Khác</v>
      </c>
      <c r="BL258" s="113" t="str">
        <f t="shared" si="335"/>
        <v>Khác</v>
      </c>
      <c r="BM258" s="113" t="str">
        <f t="shared" si="336"/>
        <v>Khác</v>
      </c>
      <c r="BN258" s="113" t="str">
        <f t="shared" si="337"/>
        <v>Khác</v>
      </c>
      <c r="BO258" s="113" t="str">
        <f t="shared" si="338"/>
        <v>Khác</v>
      </c>
    </row>
    <row r="259" spans="1:67" x14ac:dyDescent="0.25">
      <c r="A259" s="100"/>
      <c r="B259" s="100"/>
      <c r="C259" s="100"/>
      <c r="D259" s="104"/>
      <c r="E259" s="102"/>
      <c r="F259" s="15" t="str">
        <f t="shared" si="310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3"/>
        <v>Khác</v>
      </c>
      <c r="S259" s="113" t="str">
        <f t="shared" si="314"/>
        <v>Khác</v>
      </c>
      <c r="T259" s="113" t="str">
        <f t="shared" si="315"/>
        <v>Khác</v>
      </c>
      <c r="U259" s="113" t="str">
        <f t="shared" si="316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1"/>
        <v>Khác</v>
      </c>
      <c r="Y259" s="113" t="str">
        <f t="shared" si="342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8"/>
        <v>Khác</v>
      </c>
      <c r="AU259" s="113" t="str">
        <f t="shared" si="319"/>
        <v>Khác</v>
      </c>
      <c r="AV259" s="113" t="str">
        <f t="shared" si="320"/>
        <v>Khác</v>
      </c>
      <c r="AW259" s="113" t="str">
        <f t="shared" si="321"/>
        <v>Khác</v>
      </c>
      <c r="AX259" s="113" t="str">
        <f t="shared" si="322"/>
        <v>Khác</v>
      </c>
      <c r="AY259" s="113" t="str">
        <f t="shared" si="322"/>
        <v>Khác</v>
      </c>
      <c r="AZ259" s="113" t="str">
        <f t="shared" si="323"/>
        <v>Khác</v>
      </c>
      <c r="BA259" s="113" t="str">
        <f t="shared" si="324"/>
        <v>Khác</v>
      </c>
      <c r="BB259" s="113" t="str">
        <f t="shared" si="325"/>
        <v>Khác</v>
      </c>
      <c r="BC259" s="113" t="str">
        <f t="shared" si="326"/>
        <v>Khác</v>
      </c>
      <c r="BD259" s="113" t="str">
        <f t="shared" si="327"/>
        <v>Khác</v>
      </c>
      <c r="BE259" s="113" t="str">
        <f t="shared" si="328"/>
        <v>Khác</v>
      </c>
      <c r="BF259" s="113" t="str">
        <f t="shared" si="329"/>
        <v>Khác</v>
      </c>
      <c r="BG259" s="113" t="str">
        <f t="shared" si="330"/>
        <v>Khác</v>
      </c>
      <c r="BH259" s="113" t="str">
        <f t="shared" si="331"/>
        <v>Khác</v>
      </c>
      <c r="BI259" s="113" t="str">
        <f t="shared" si="332"/>
        <v>Khác</v>
      </c>
      <c r="BJ259" s="113" t="str">
        <f t="shared" si="333"/>
        <v>Khác</v>
      </c>
      <c r="BK259" s="113" t="str">
        <f t="shared" si="334"/>
        <v>Khác</v>
      </c>
      <c r="BL259" s="113" t="str">
        <f t="shared" si="335"/>
        <v>Khác</v>
      </c>
      <c r="BM259" s="113" t="str">
        <f t="shared" si="336"/>
        <v>Khác</v>
      </c>
      <c r="BN259" s="113" t="str">
        <f t="shared" si="337"/>
        <v>Khác</v>
      </c>
      <c r="BO259" s="113" t="str">
        <f t="shared" si="338"/>
        <v>Khác</v>
      </c>
    </row>
    <row r="260" spans="1:67" x14ac:dyDescent="0.25">
      <c r="A260" s="100"/>
      <c r="B260" s="100"/>
      <c r="C260" s="100"/>
      <c r="D260" s="104"/>
      <c r="E260" s="102"/>
      <c r="F260" s="15" t="str">
        <f t="shared" si="310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3"/>
        <v>Khác</v>
      </c>
      <c r="S260" s="113" t="str">
        <f t="shared" si="314"/>
        <v>Khác</v>
      </c>
      <c r="T260" s="113" t="str">
        <f t="shared" si="315"/>
        <v>Khác</v>
      </c>
      <c r="U260" s="113" t="str">
        <f t="shared" si="316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1"/>
        <v>Khác</v>
      </c>
      <c r="Y260" s="113" t="str">
        <f t="shared" si="342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8"/>
        <v>Khác</v>
      </c>
      <c r="AU260" s="113" t="str">
        <f t="shared" si="319"/>
        <v>Khác</v>
      </c>
      <c r="AV260" s="113" t="str">
        <f t="shared" si="320"/>
        <v>Khác</v>
      </c>
      <c r="AW260" s="113" t="str">
        <f t="shared" si="321"/>
        <v>Khác</v>
      </c>
      <c r="AX260" s="113" t="str">
        <f t="shared" si="322"/>
        <v>Khác</v>
      </c>
      <c r="AY260" s="113" t="str">
        <f t="shared" si="322"/>
        <v>Khác</v>
      </c>
      <c r="AZ260" s="113" t="str">
        <f t="shared" si="323"/>
        <v>Khác</v>
      </c>
      <c r="BA260" s="113" t="str">
        <f t="shared" si="324"/>
        <v>Khác</v>
      </c>
      <c r="BB260" s="113" t="str">
        <f t="shared" si="325"/>
        <v>Khác</v>
      </c>
      <c r="BC260" s="113" t="str">
        <f t="shared" si="326"/>
        <v>Khác</v>
      </c>
      <c r="BD260" s="113" t="str">
        <f t="shared" si="327"/>
        <v>Khác</v>
      </c>
      <c r="BE260" s="113" t="str">
        <f t="shared" si="328"/>
        <v>Khác</v>
      </c>
      <c r="BF260" s="113" t="str">
        <f t="shared" si="329"/>
        <v>Khác</v>
      </c>
      <c r="BG260" s="113" t="str">
        <f t="shared" si="330"/>
        <v>Khác</v>
      </c>
      <c r="BH260" s="113" t="str">
        <f t="shared" si="331"/>
        <v>Khác</v>
      </c>
      <c r="BI260" s="113" t="str">
        <f t="shared" si="332"/>
        <v>Khác</v>
      </c>
      <c r="BJ260" s="113" t="str">
        <f t="shared" si="333"/>
        <v>Khác</v>
      </c>
      <c r="BK260" s="113" t="str">
        <f t="shared" si="334"/>
        <v>Khác</v>
      </c>
      <c r="BL260" s="113" t="str">
        <f t="shared" si="335"/>
        <v>Khác</v>
      </c>
      <c r="BM260" s="113" t="str">
        <f t="shared" si="336"/>
        <v>Khác</v>
      </c>
      <c r="BN260" s="113" t="str">
        <f t="shared" si="337"/>
        <v>Khác</v>
      </c>
      <c r="BO260" s="113" t="str">
        <f t="shared" si="338"/>
        <v>Khác</v>
      </c>
    </row>
    <row r="261" spans="1:67" x14ac:dyDescent="0.25">
      <c r="A261" s="100"/>
      <c r="B261" s="100"/>
      <c r="C261" s="100"/>
      <c r="D261" s="104"/>
      <c r="E261" s="102"/>
      <c r="F261" s="15" t="str">
        <f t="shared" si="310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3"/>
        <v>Khác</v>
      </c>
      <c r="S261" s="113" t="str">
        <f t="shared" si="314"/>
        <v>Khác</v>
      </c>
      <c r="T261" s="113" t="str">
        <f t="shared" si="315"/>
        <v>Khác</v>
      </c>
      <c r="U261" s="113" t="str">
        <f t="shared" si="316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1"/>
        <v>Khác</v>
      </c>
      <c r="Y261" s="113" t="str">
        <f t="shared" si="342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8"/>
        <v>Khác</v>
      </c>
      <c r="AU261" s="113" t="str">
        <f t="shared" si="319"/>
        <v>Khác</v>
      </c>
      <c r="AV261" s="113" t="str">
        <f t="shared" si="320"/>
        <v>Khác</v>
      </c>
      <c r="AW261" s="113" t="str">
        <f t="shared" si="321"/>
        <v>Khác</v>
      </c>
      <c r="AX261" s="113" t="str">
        <f t="shared" si="322"/>
        <v>Khác</v>
      </c>
      <c r="AY261" s="113" t="str">
        <f t="shared" si="322"/>
        <v>Khác</v>
      </c>
      <c r="AZ261" s="113" t="str">
        <f t="shared" si="323"/>
        <v>Khác</v>
      </c>
      <c r="BA261" s="113" t="str">
        <f t="shared" si="324"/>
        <v>Khác</v>
      </c>
      <c r="BB261" s="113" t="str">
        <f t="shared" si="325"/>
        <v>Khác</v>
      </c>
      <c r="BC261" s="113" t="str">
        <f t="shared" si="326"/>
        <v>Khác</v>
      </c>
      <c r="BD261" s="113" t="str">
        <f t="shared" si="327"/>
        <v>Khác</v>
      </c>
      <c r="BE261" s="113" t="str">
        <f t="shared" si="328"/>
        <v>Khác</v>
      </c>
      <c r="BF261" s="113" t="str">
        <f t="shared" si="329"/>
        <v>Khác</v>
      </c>
      <c r="BG261" s="113" t="str">
        <f t="shared" si="330"/>
        <v>Khác</v>
      </c>
      <c r="BH261" s="113" t="str">
        <f t="shared" si="331"/>
        <v>Khác</v>
      </c>
      <c r="BI261" s="113" t="str">
        <f t="shared" si="332"/>
        <v>Khác</v>
      </c>
      <c r="BJ261" s="113" t="str">
        <f t="shared" si="333"/>
        <v>Khác</v>
      </c>
      <c r="BK261" s="113" t="str">
        <f t="shared" si="334"/>
        <v>Khác</v>
      </c>
      <c r="BL261" s="113" t="str">
        <f t="shared" si="335"/>
        <v>Khác</v>
      </c>
      <c r="BM261" s="113" t="str">
        <f t="shared" si="336"/>
        <v>Khác</v>
      </c>
      <c r="BN261" s="113" t="str">
        <f t="shared" si="337"/>
        <v>Khác</v>
      </c>
      <c r="BO261" s="113" t="str">
        <f t="shared" si="338"/>
        <v>Khác</v>
      </c>
    </row>
    <row r="262" spans="1:67" x14ac:dyDescent="0.25">
      <c r="A262" s="100"/>
      <c r="B262" s="100"/>
      <c r="C262" s="100"/>
      <c r="D262" s="104"/>
      <c r="E262" s="102"/>
      <c r="F262" s="15" t="str">
        <f t="shared" si="310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3"/>
        <v>Khác</v>
      </c>
      <c r="S262" s="113" t="str">
        <f t="shared" si="314"/>
        <v>Khác</v>
      </c>
      <c r="T262" s="113" t="str">
        <f t="shared" si="315"/>
        <v>Khác</v>
      </c>
      <c r="U262" s="113" t="str">
        <f t="shared" si="316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1"/>
        <v>Khác</v>
      </c>
      <c r="Y262" s="113" t="str">
        <f t="shared" si="342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8"/>
        <v>Khác</v>
      </c>
      <c r="AU262" s="113" t="str">
        <f t="shared" si="319"/>
        <v>Khác</v>
      </c>
      <c r="AV262" s="113" t="str">
        <f t="shared" si="320"/>
        <v>Khác</v>
      </c>
      <c r="AW262" s="113" t="str">
        <f t="shared" si="321"/>
        <v>Khác</v>
      </c>
      <c r="AX262" s="113" t="str">
        <f t="shared" si="322"/>
        <v>Khác</v>
      </c>
      <c r="AY262" s="113" t="str">
        <f t="shared" si="322"/>
        <v>Khác</v>
      </c>
      <c r="AZ262" s="113" t="str">
        <f t="shared" si="323"/>
        <v>Khác</v>
      </c>
      <c r="BA262" s="113" t="str">
        <f t="shared" si="324"/>
        <v>Khác</v>
      </c>
      <c r="BB262" s="113" t="str">
        <f t="shared" si="325"/>
        <v>Khác</v>
      </c>
      <c r="BC262" s="113" t="str">
        <f t="shared" si="326"/>
        <v>Khác</v>
      </c>
      <c r="BD262" s="113" t="str">
        <f t="shared" si="327"/>
        <v>Khác</v>
      </c>
      <c r="BE262" s="113" t="str">
        <f t="shared" si="328"/>
        <v>Khác</v>
      </c>
      <c r="BF262" s="113" t="str">
        <f t="shared" si="329"/>
        <v>Khác</v>
      </c>
      <c r="BG262" s="113" t="str">
        <f t="shared" si="330"/>
        <v>Khác</v>
      </c>
      <c r="BH262" s="113" t="str">
        <f t="shared" si="331"/>
        <v>Khác</v>
      </c>
      <c r="BI262" s="113" t="str">
        <f t="shared" si="332"/>
        <v>Khác</v>
      </c>
      <c r="BJ262" s="113" t="str">
        <f t="shared" si="333"/>
        <v>Khác</v>
      </c>
      <c r="BK262" s="113" t="str">
        <f t="shared" si="334"/>
        <v>Khác</v>
      </c>
      <c r="BL262" s="113" t="str">
        <f t="shared" si="335"/>
        <v>Khác</v>
      </c>
      <c r="BM262" s="113" t="str">
        <f t="shared" si="336"/>
        <v>Khác</v>
      </c>
      <c r="BN262" s="113" t="str">
        <f t="shared" si="337"/>
        <v>Khác</v>
      </c>
      <c r="BO262" s="113" t="str">
        <f t="shared" si="338"/>
        <v>Khác</v>
      </c>
    </row>
    <row r="263" spans="1:67" x14ac:dyDescent="0.25">
      <c r="A263" s="100"/>
      <c r="B263" s="100"/>
      <c r="C263" s="100"/>
      <c r="D263" s="104"/>
      <c r="E263" s="102"/>
      <c r="F263" s="15" t="str">
        <f t="shared" si="310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3"/>
        <v>Khác</v>
      </c>
      <c r="S263" s="113" t="str">
        <f t="shared" si="314"/>
        <v>Khác</v>
      </c>
      <c r="T263" s="113" t="str">
        <f t="shared" si="315"/>
        <v>Khác</v>
      </c>
      <c r="U263" s="113" t="str">
        <f t="shared" si="316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1"/>
        <v>Khác</v>
      </c>
      <c r="Y263" s="113" t="str">
        <f t="shared" si="342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8"/>
        <v>Khác</v>
      </c>
      <c r="AU263" s="113" t="str">
        <f t="shared" si="319"/>
        <v>Khác</v>
      </c>
      <c r="AV263" s="113" t="str">
        <f t="shared" si="320"/>
        <v>Khác</v>
      </c>
      <c r="AW263" s="113" t="str">
        <f t="shared" si="321"/>
        <v>Khác</v>
      </c>
      <c r="AX263" s="113" t="str">
        <f t="shared" si="322"/>
        <v>Khác</v>
      </c>
      <c r="AY263" s="113" t="str">
        <f t="shared" si="322"/>
        <v>Khác</v>
      </c>
      <c r="AZ263" s="113" t="str">
        <f t="shared" si="323"/>
        <v>Khác</v>
      </c>
      <c r="BA263" s="113" t="str">
        <f t="shared" si="324"/>
        <v>Khác</v>
      </c>
      <c r="BB263" s="113" t="str">
        <f t="shared" si="325"/>
        <v>Khác</v>
      </c>
      <c r="BC263" s="113" t="str">
        <f t="shared" si="326"/>
        <v>Khác</v>
      </c>
      <c r="BD263" s="113" t="str">
        <f t="shared" si="327"/>
        <v>Khác</v>
      </c>
      <c r="BE263" s="113" t="str">
        <f t="shared" si="328"/>
        <v>Khác</v>
      </c>
      <c r="BF263" s="113" t="str">
        <f t="shared" si="329"/>
        <v>Khác</v>
      </c>
      <c r="BG263" s="113" t="str">
        <f t="shared" si="330"/>
        <v>Khác</v>
      </c>
      <c r="BH263" s="113" t="str">
        <f t="shared" si="331"/>
        <v>Khác</v>
      </c>
      <c r="BI263" s="113" t="str">
        <f t="shared" si="332"/>
        <v>Khác</v>
      </c>
      <c r="BJ263" s="113" t="str">
        <f t="shared" si="333"/>
        <v>Khác</v>
      </c>
      <c r="BK263" s="113" t="str">
        <f t="shared" si="334"/>
        <v>Khác</v>
      </c>
      <c r="BL263" s="113" t="str">
        <f t="shared" si="335"/>
        <v>Khác</v>
      </c>
      <c r="BM263" s="113" t="str">
        <f t="shared" si="336"/>
        <v>Khác</v>
      </c>
      <c r="BN263" s="113" t="str">
        <f t="shared" si="337"/>
        <v>Khác</v>
      </c>
      <c r="BO263" s="113" t="str">
        <f t="shared" si="338"/>
        <v>Khác</v>
      </c>
    </row>
    <row r="264" spans="1:67" x14ac:dyDescent="0.25">
      <c r="A264" s="100"/>
      <c r="B264" s="100"/>
      <c r="C264" s="100"/>
      <c r="D264" s="104"/>
      <c r="E264" s="102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3"/>
        <v>Khác</v>
      </c>
      <c r="S264" s="113" t="str">
        <f t="shared" si="314"/>
        <v>Khác</v>
      </c>
      <c r="T264" s="113" t="str">
        <f t="shared" si="315"/>
        <v>Khác</v>
      </c>
      <c r="U264" s="113" t="str">
        <f t="shared" si="316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1"/>
        <v>Khác</v>
      </c>
      <c r="Y264" s="113" t="str">
        <f t="shared" si="342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8"/>
        <v>Khác</v>
      </c>
      <c r="AU264" s="113" t="str">
        <f t="shared" si="319"/>
        <v>Khác</v>
      </c>
      <c r="AV264" s="113" t="str">
        <f t="shared" si="320"/>
        <v>Khác</v>
      </c>
      <c r="AW264" s="113" t="str">
        <f t="shared" si="321"/>
        <v>Khác</v>
      </c>
      <c r="AX264" s="113" t="str">
        <f t="shared" si="322"/>
        <v>Khác</v>
      </c>
      <c r="AY264" s="113" t="str">
        <f t="shared" si="322"/>
        <v>Khác</v>
      </c>
      <c r="AZ264" s="113" t="str">
        <f t="shared" si="323"/>
        <v>Khác</v>
      </c>
      <c r="BA264" s="113" t="str">
        <f t="shared" si="324"/>
        <v>Khác</v>
      </c>
      <c r="BB264" s="113" t="str">
        <f t="shared" si="325"/>
        <v>Khác</v>
      </c>
      <c r="BC264" s="113" t="str">
        <f t="shared" si="326"/>
        <v>Khác</v>
      </c>
      <c r="BD264" s="113" t="str">
        <f t="shared" si="327"/>
        <v>Khác</v>
      </c>
      <c r="BE264" s="113" t="str">
        <f t="shared" si="328"/>
        <v>Khác</v>
      </c>
      <c r="BF264" s="113" t="str">
        <f t="shared" si="329"/>
        <v>Khác</v>
      </c>
      <c r="BG264" s="113" t="str">
        <f t="shared" si="330"/>
        <v>Khác</v>
      </c>
      <c r="BH264" s="113" t="str">
        <f t="shared" si="331"/>
        <v>Khác</v>
      </c>
      <c r="BI264" s="113" t="str">
        <f t="shared" si="332"/>
        <v>Khác</v>
      </c>
      <c r="BJ264" s="113" t="str">
        <f t="shared" si="333"/>
        <v>Khác</v>
      </c>
      <c r="BK264" s="113" t="str">
        <f t="shared" si="334"/>
        <v>Khác</v>
      </c>
      <c r="BL264" s="113" t="str">
        <f t="shared" si="335"/>
        <v>Khác</v>
      </c>
      <c r="BM264" s="113" t="str">
        <f t="shared" si="336"/>
        <v>Khác</v>
      </c>
      <c r="BN264" s="113" t="str">
        <f t="shared" si="337"/>
        <v>Khác</v>
      </c>
      <c r="BO264" s="113" t="str">
        <f t="shared" si="338"/>
        <v>Khác</v>
      </c>
    </row>
    <row r="265" spans="1:67" x14ac:dyDescent="0.25">
      <c r="A265" s="100"/>
      <c r="B265" s="100"/>
      <c r="C265" s="100"/>
      <c r="D265" s="104"/>
      <c r="E265" s="102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1"/>
        <v>Khác</v>
      </c>
      <c r="Y265" s="113" t="str">
        <f t="shared" si="342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 x14ac:dyDescent="0.25">
      <c r="A266" s="100"/>
      <c r="B266" s="100"/>
      <c r="C266" s="100"/>
      <c r="D266" s="104"/>
      <c r="E266" s="102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1"/>
        <v>Khác</v>
      </c>
      <c r="Y266" s="113" t="str">
        <f t="shared" si="342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 x14ac:dyDescent="0.25">
      <c r="A267" s="100"/>
      <c r="B267" s="100"/>
      <c r="C267" s="100"/>
      <c r="D267" s="104"/>
      <c r="E267" s="102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 x14ac:dyDescent="0.25">
      <c r="A268" s="100"/>
      <c r="B268" s="100"/>
      <c r="C268" s="100"/>
      <c r="D268" s="104"/>
      <c r="E268" s="102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 x14ac:dyDescent="0.25">
      <c r="A269" s="100"/>
      <c r="B269" s="100"/>
      <c r="C269" s="100"/>
      <c r="D269" s="104"/>
      <c r="E269" s="102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 x14ac:dyDescent="0.25">
      <c r="A270" s="100"/>
      <c r="B270" s="100"/>
      <c r="C270" s="100"/>
      <c r="D270" s="104"/>
      <c r="E270" s="102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 x14ac:dyDescent="0.25">
      <c r="A271" s="100"/>
      <c r="B271" s="100"/>
      <c r="C271" s="100"/>
      <c r="D271" s="104"/>
      <c r="E271" s="102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 x14ac:dyDescent="0.25">
      <c r="A272" s="100"/>
      <c r="B272" s="100"/>
      <c r="C272" s="100"/>
      <c r="D272" s="104"/>
      <c r="E272" s="102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 x14ac:dyDescent="0.25">
      <c r="A273" s="100"/>
      <c r="B273" s="100"/>
      <c r="C273" s="100"/>
      <c r="D273" s="104"/>
      <c r="E273" s="102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 x14ac:dyDescent="0.25">
      <c r="A274" s="100"/>
      <c r="B274" s="100"/>
      <c r="C274" s="100"/>
      <c r="D274" s="104"/>
      <c r="E274" s="102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 x14ac:dyDescent="0.25">
      <c r="A275" s="100"/>
      <c r="B275" s="100"/>
      <c r="C275" s="100"/>
      <c r="D275" s="104"/>
      <c r="E275" s="102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 x14ac:dyDescent="0.25">
      <c r="A276" s="100"/>
      <c r="B276" s="100"/>
      <c r="C276" s="100"/>
      <c r="D276" s="104"/>
      <c r="E276" s="102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 x14ac:dyDescent="0.25">
      <c r="A277" s="100"/>
      <c r="B277" s="100"/>
      <c r="C277" s="100"/>
      <c r="D277" s="105"/>
      <c r="E277" s="106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 x14ac:dyDescent="0.25">
      <c r="A278" s="100"/>
      <c r="B278" s="100"/>
      <c r="C278" s="100"/>
      <c r="D278" s="104"/>
      <c r="E278" s="102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 x14ac:dyDescent="0.25">
      <c r="A279" s="100"/>
      <c r="B279" s="100"/>
      <c r="C279" s="100"/>
      <c r="D279" s="104"/>
      <c r="E279" s="102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 x14ac:dyDescent="0.25">
      <c r="A280" s="107"/>
      <c r="B280" s="100"/>
      <c r="C280" s="107"/>
      <c r="D280" s="108"/>
      <c r="E280" s="109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 x14ac:dyDescent="0.25">
      <c r="A281" s="100"/>
      <c r="B281" s="100"/>
      <c r="C281" s="100"/>
      <c r="D281" s="101"/>
      <c r="E281" s="102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 x14ac:dyDescent="0.25">
      <c r="A282" s="100"/>
      <c r="B282" s="100"/>
      <c r="C282" s="100"/>
      <c r="D282" s="101"/>
      <c r="E282" s="102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 x14ac:dyDescent="0.25">
      <c r="A283" s="100"/>
      <c r="B283" s="100"/>
      <c r="C283" s="100"/>
      <c r="D283" s="101"/>
      <c r="E283" s="102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 x14ac:dyDescent="0.25">
      <c r="A284" s="100"/>
      <c r="B284" s="100"/>
      <c r="C284" s="100"/>
      <c r="D284" s="101"/>
      <c r="E284" s="102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 x14ac:dyDescent="0.25">
      <c r="A285" s="100"/>
      <c r="B285" s="100"/>
      <c r="C285" s="100"/>
      <c r="D285" s="101"/>
      <c r="E285" s="102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 x14ac:dyDescent="0.25">
      <c r="A286" s="100"/>
      <c r="B286" s="100"/>
      <c r="C286" s="100"/>
      <c r="D286" s="103"/>
      <c r="E286" s="102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 x14ac:dyDescent="0.25">
      <c r="A287" s="100"/>
      <c r="B287" s="100"/>
      <c r="C287" s="100"/>
      <c r="D287" s="104"/>
      <c r="E287" s="102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 x14ac:dyDescent="0.25">
      <c r="A288" s="100"/>
      <c r="B288" s="100"/>
      <c r="C288" s="100"/>
      <c r="D288" s="104"/>
      <c r="E288" s="102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 x14ac:dyDescent="0.25">
      <c r="A289" s="100"/>
      <c r="B289" s="100"/>
      <c r="C289" s="100"/>
      <c r="D289" s="104"/>
      <c r="E289" s="102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 x14ac:dyDescent="0.25">
      <c r="A290" s="100"/>
      <c r="B290" s="100"/>
      <c r="C290" s="100"/>
      <c r="D290" s="104"/>
      <c r="E290" s="102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 x14ac:dyDescent="0.25">
      <c r="A291" s="100"/>
      <c r="B291" s="100"/>
      <c r="C291" s="100"/>
      <c r="D291" s="104"/>
      <c r="E291" s="102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 x14ac:dyDescent="0.25">
      <c r="A292" s="100"/>
      <c r="B292" s="100"/>
      <c r="C292" s="100"/>
      <c r="D292" s="104"/>
      <c r="E292" s="102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 x14ac:dyDescent="0.25">
      <c r="A293" s="100"/>
      <c r="B293" s="100"/>
      <c r="C293" s="100"/>
      <c r="D293" s="104"/>
      <c r="E293" s="102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 x14ac:dyDescent="0.25">
      <c r="A294" s="100"/>
      <c r="B294" s="100"/>
      <c r="C294" s="100"/>
      <c r="D294" s="104"/>
      <c r="E294" s="102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 x14ac:dyDescent="0.25">
      <c r="A295" s="100"/>
      <c r="B295" s="100"/>
      <c r="C295" s="100"/>
      <c r="D295" s="104"/>
      <c r="E295" s="102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 x14ac:dyDescent="0.25">
      <c r="A296" s="100"/>
      <c r="B296" s="100"/>
      <c r="C296" s="100"/>
      <c r="D296" s="104"/>
      <c r="E296" s="102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 x14ac:dyDescent="0.25">
      <c r="A297" s="100"/>
      <c r="B297" s="100"/>
      <c r="C297" s="100"/>
      <c r="D297" s="104"/>
      <c r="E297" s="102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 x14ac:dyDescent="0.25">
      <c r="A298" s="100"/>
      <c r="B298" s="100"/>
      <c r="C298" s="100"/>
      <c r="D298" s="104"/>
      <c r="E298" s="102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 x14ac:dyDescent="0.25">
      <c r="A299" s="100"/>
      <c r="B299" s="100"/>
      <c r="C299" s="100"/>
      <c r="D299" s="104"/>
      <c r="E299" s="102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 x14ac:dyDescent="0.25">
      <c r="A300" s="100"/>
      <c r="B300" s="100"/>
      <c r="C300" s="100"/>
      <c r="D300" s="104"/>
      <c r="E300" s="102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110</v>
      </c>
    </row>
    <row r="2" spans="1:18" x14ac:dyDescent="0.2">
      <c r="A2" s="11" t="s">
        <v>108</v>
      </c>
      <c r="B2" s="90" t="s">
        <v>108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</row>
    <row r="3" spans="1:18" x14ac:dyDescent="0.2">
      <c r="A3" s="91">
        <v>1</v>
      </c>
      <c r="B3" s="92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01.11-05.11</v>
      </c>
      <c r="C3" s="131"/>
      <c r="D3" s="131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 x14ac:dyDescent="0.2">
      <c r="A4" s="91">
        <v>2</v>
      </c>
      <c r="B4" s="92" t="str">
        <f t="shared" si="0"/>
        <v>01.11-05.11</v>
      </c>
      <c r="C4" s="131"/>
      <c r="D4" s="131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</row>
    <row r="5" spans="1:18" x14ac:dyDescent="0.2">
      <c r="A5" s="91">
        <v>3</v>
      </c>
      <c r="B5" s="92" t="str">
        <f t="shared" si="0"/>
        <v>01.11-05.11</v>
      </c>
      <c r="C5" s="131"/>
      <c r="D5" s="131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</row>
    <row r="6" spans="1:18" x14ac:dyDescent="0.2">
      <c r="A6" s="91">
        <v>4</v>
      </c>
      <c r="B6" s="92" t="str">
        <f t="shared" si="0"/>
        <v>01.11-05.11</v>
      </c>
      <c r="C6" s="131"/>
      <c r="D6" s="131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</row>
    <row r="7" spans="1:18" x14ac:dyDescent="0.2">
      <c r="A7" s="91">
        <v>5</v>
      </c>
      <c r="B7" s="92" t="str">
        <f t="shared" si="0"/>
        <v>01.11-05.11</v>
      </c>
      <c r="C7" s="131"/>
      <c r="D7" s="13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</row>
    <row r="8" spans="1:18" x14ac:dyDescent="0.2">
      <c r="A8" s="91">
        <v>6</v>
      </c>
      <c r="B8" s="92" t="str">
        <f t="shared" si="0"/>
        <v>06.11-12.11</v>
      </c>
      <c r="C8" s="131"/>
      <c r="D8" s="13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</row>
    <row r="9" spans="1:18" x14ac:dyDescent="0.2">
      <c r="A9" s="91">
        <v>7</v>
      </c>
      <c r="B9" s="92" t="str">
        <f t="shared" si="0"/>
        <v>06.11-12.11</v>
      </c>
      <c r="C9" s="131"/>
      <c r="D9" s="131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r="10" spans="1:18" x14ac:dyDescent="0.2">
      <c r="A10" s="91">
        <v>8</v>
      </c>
      <c r="B10" s="92" t="str">
        <f t="shared" si="0"/>
        <v>06.11-12.11</v>
      </c>
      <c r="C10" s="131"/>
      <c r="D10" s="131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r="11" spans="1:18" x14ac:dyDescent="0.2">
      <c r="A11" s="91">
        <v>9</v>
      </c>
      <c r="B11" s="92" t="str">
        <f t="shared" si="0"/>
        <v>06.11-12.11</v>
      </c>
      <c r="C11" s="131"/>
      <c r="D11" s="131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r="12" spans="1:18" x14ac:dyDescent="0.2">
      <c r="A12" s="91">
        <v>10</v>
      </c>
      <c r="B12" s="92" t="str">
        <f t="shared" si="0"/>
        <v>06.11-12.11</v>
      </c>
      <c r="C12" s="131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spans="1:18" x14ac:dyDescent="0.2">
      <c r="A13" s="91">
        <v>11</v>
      </c>
      <c r="B13" s="92" t="str">
        <f t="shared" si="0"/>
        <v>06.11-12.11</v>
      </c>
      <c r="C13" s="131"/>
      <c r="D13" s="131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r="14" spans="1:18" x14ac:dyDescent="0.2">
      <c r="A14" s="91">
        <v>12</v>
      </c>
      <c r="B14" s="92" t="str">
        <f t="shared" si="0"/>
        <v>06.11-12.11</v>
      </c>
      <c r="C14" s="131"/>
      <c r="D14" s="131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18" x14ac:dyDescent="0.2">
      <c r="A15" s="91">
        <v>13</v>
      </c>
      <c r="B15" s="92" t="str">
        <f t="shared" si="0"/>
        <v>13.11-19.11</v>
      </c>
      <c r="C15" s="131"/>
      <c r="D15" s="131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18" x14ac:dyDescent="0.2">
      <c r="A16" s="91">
        <v>14</v>
      </c>
      <c r="B16" s="92" t="str">
        <f t="shared" si="0"/>
        <v>13.11-19.11</v>
      </c>
      <c r="C16" s="131"/>
      <c r="D16" s="1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r="17" spans="1:18" x14ac:dyDescent="0.2">
      <c r="A17" s="91">
        <v>15</v>
      </c>
      <c r="B17" s="92" t="str">
        <f t="shared" si="0"/>
        <v>13.11-19.11</v>
      </c>
      <c r="C17" s="131"/>
      <c r="D17" s="131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 x14ac:dyDescent="0.2">
      <c r="A18" s="91">
        <v>16</v>
      </c>
      <c r="B18" s="92" t="str">
        <f t="shared" si="0"/>
        <v>13.11-19.11</v>
      </c>
      <c r="C18" s="131"/>
      <c r="D18" s="131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 x14ac:dyDescent="0.2">
      <c r="A19" s="91">
        <v>17</v>
      </c>
      <c r="B19" s="92" t="str">
        <f t="shared" si="0"/>
        <v>13.11-19.11</v>
      </c>
      <c r="C19" s="131"/>
      <c r="D19" s="131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 x14ac:dyDescent="0.2">
      <c r="A20" s="91">
        <v>18</v>
      </c>
      <c r="B20" s="92" t="str">
        <f t="shared" si="0"/>
        <v>13.11-19.11</v>
      </c>
      <c r="C20" s="131"/>
      <c r="D20" s="131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x14ac:dyDescent="0.2">
      <c r="A21" s="91">
        <v>19</v>
      </c>
      <c r="B21" s="92" t="str">
        <f t="shared" si="0"/>
        <v>13.11-19.11</v>
      </c>
      <c r="C21" s="131"/>
      <c r="D21" s="131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x14ac:dyDescent="0.2">
      <c r="A22" s="91">
        <v>20</v>
      </c>
      <c r="B22" s="92" t="str">
        <f t="shared" si="0"/>
        <v>20.11-26.11</v>
      </c>
      <c r="C22" s="131"/>
      <c r="D22" s="131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 x14ac:dyDescent="0.2">
      <c r="A23" s="91">
        <v>21</v>
      </c>
      <c r="B23" s="92" t="str">
        <f t="shared" si="0"/>
        <v>20.11-26.11</v>
      </c>
      <c r="C23" s="131"/>
      <c r="D23" s="131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</row>
    <row r="24" spans="1:18" x14ac:dyDescent="0.2">
      <c r="A24" s="91">
        <v>22</v>
      </c>
      <c r="B24" s="92" t="str">
        <f t="shared" si="0"/>
        <v>20.11-26.11</v>
      </c>
      <c r="C24" s="131"/>
      <c r="D24" s="131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</row>
    <row r="25" spans="1:18" x14ac:dyDescent="0.2">
      <c r="A25" s="91">
        <v>23</v>
      </c>
      <c r="B25" s="92" t="str">
        <f t="shared" si="0"/>
        <v>20.11-26.11</v>
      </c>
      <c r="C25" s="131"/>
      <c r="D25" s="131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 x14ac:dyDescent="0.2">
      <c r="A26" s="91">
        <v>24</v>
      </c>
      <c r="B26" s="92" t="str">
        <f t="shared" si="0"/>
        <v>20.11-26.11</v>
      </c>
      <c r="C26" s="131"/>
      <c r="D26" s="131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7" spans="1:18" x14ac:dyDescent="0.2">
      <c r="A27" s="91">
        <v>25</v>
      </c>
      <c r="B27" s="92" t="str">
        <f t="shared" si="0"/>
        <v>20.11-26.11</v>
      </c>
      <c r="C27" s="131"/>
      <c r="D27" s="131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</row>
    <row r="28" spans="1:18" x14ac:dyDescent="0.2">
      <c r="A28" s="91">
        <v>26</v>
      </c>
      <c r="B28" s="92" t="str">
        <f t="shared" si="0"/>
        <v>20.11-26.11</v>
      </c>
      <c r="C28" s="131"/>
      <c r="D28" s="131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</row>
    <row r="29" spans="1:18" x14ac:dyDescent="0.2">
      <c r="A29" s="91">
        <v>27</v>
      </c>
      <c r="B29" s="92" t="str">
        <f t="shared" si="0"/>
        <v>27.11-30.11</v>
      </c>
      <c r="C29" s="131"/>
      <c r="D29" s="131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8" x14ac:dyDescent="0.2">
      <c r="A30" s="91">
        <v>28</v>
      </c>
      <c r="B30" s="92" t="str">
        <f t="shared" si="0"/>
        <v>27.11-30.11</v>
      </c>
      <c r="C30" s="131"/>
      <c r="D30" s="131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</row>
    <row r="31" spans="1:18" x14ac:dyDescent="0.2">
      <c r="A31" s="91">
        <v>29</v>
      </c>
      <c r="B31" s="92" t="str">
        <f t="shared" si="0"/>
        <v>27.11-30.11</v>
      </c>
      <c r="C31" s="131"/>
      <c r="D31" s="131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</row>
    <row r="32" spans="1:18" x14ac:dyDescent="0.2">
      <c r="A32" s="91">
        <v>30</v>
      </c>
      <c r="B32" s="92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27.11-30.11</v>
      </c>
      <c r="C32" s="131"/>
      <c r="D32" s="131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</row>
    <row r="33" spans="1:18" x14ac:dyDescent="0.2">
      <c r="A33" s="91">
        <v>31</v>
      </c>
      <c r="B33" s="92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27.11-30.11</v>
      </c>
      <c r="C33" s="131"/>
      <c r="D33" s="131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</row>
    <row r="39" spans="1:18" x14ac:dyDescent="0.2">
      <c r="A39" t="s">
        <v>144</v>
      </c>
      <c r="B39" s="11" t="str">
        <f>MID('BC CHI PHI T10.2020'!F9,4,2)</f>
        <v>11</v>
      </c>
    </row>
    <row r="40" spans="1:18" x14ac:dyDescent="0.2">
      <c r="B40" s="128" t="s">
        <v>115</v>
      </c>
      <c r="D40" s="128" t="s">
        <v>111</v>
      </c>
      <c r="F40" s="128" t="s">
        <v>112</v>
      </c>
      <c r="H40" s="128" t="s">
        <v>113</v>
      </c>
      <c r="J40" s="128" t="s">
        <v>114</v>
      </c>
      <c r="L40" s="128" t="s">
        <v>109</v>
      </c>
    </row>
    <row r="41" spans="1:18" x14ac:dyDescent="0.2">
      <c r="A41" t="s">
        <v>145</v>
      </c>
      <c r="B41" t="str">
        <f>LEFT('BC CHI PHI T10.2020'!F9,2)</f>
        <v>01</v>
      </c>
      <c r="C41" t="str">
        <f>MID('BC CHI PHI T10.2020'!F9,7,2)</f>
        <v>05</v>
      </c>
      <c r="D41" t="str">
        <f>LEFT('BC CHI PHI T10.2020'!G9,2)</f>
        <v>06</v>
      </c>
      <c r="E41" t="str">
        <f>MID('BC CHI PHI T10.2020'!G9,7,2)</f>
        <v>12</v>
      </c>
      <c r="F41" t="str">
        <f>LEFT('BC CHI PHI T10.2020'!H9,2)</f>
        <v>13</v>
      </c>
      <c r="G41" t="str">
        <f>MID('BC CHI PHI T10.2020'!H9,7,2)</f>
        <v>19</v>
      </c>
      <c r="H41" t="str">
        <f>LEFT('BC CHI PHI T10.2020'!I9,2)</f>
        <v>20</v>
      </c>
      <c r="I41" t="str">
        <f>MID('BC CHI PHI T10.2020'!I9,7,2)</f>
        <v>26</v>
      </c>
      <c r="J41" t="str">
        <f>LEFT('BC CHI PHI T10.2020'!J9,2)</f>
        <v>27</v>
      </c>
      <c r="K41" t="str">
        <f>MID('BC CHI PHI T10.2020'!J9,7,2)</f>
        <v>30</v>
      </c>
      <c r="L41" t="str">
        <f>LEFT('BC CHI PHI T10.2020'!K9,2)</f>
        <v>32</v>
      </c>
      <c r="M41" t="str">
        <f>MID('BC CHI PHI T10.2020'!K9,7,2)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T10.2020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2020-10-30T15:03:04Z</dcterms:modified>
</cp:coreProperties>
</file>