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770" windowHeight="11400" firstSheet="1" activeTab="1"/>
  </bookViews>
  <sheets>
    <sheet name="TONG CHI NB T08.20" sheetId="1" state="hidden" r:id="rId1"/>
    <sheet name="BC CHI PHI T09.2020" sheetId="2" r:id="rId2"/>
    <sheet name="CHI KHAC(K PHAI CHI PHI)" sheetId="3" r:id="rId3"/>
    <sheet name="HOP THUC CHI PHI" sheetId="4" r:id="rId4"/>
    <sheet name="Sheet1" sheetId="5" r:id="rId5"/>
  </sheets>
  <definedNames>
    <definedName name="_xlnm._FilterDatabase" localSheetId="4" hidden="1">Sheet1!$A$1:$AL$163</definedName>
    <definedName name="_xlnm._FilterDatabase" localSheetId="0" hidden="1">'TONG CHI NB T08.20'!$A$4:$K$143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H25" i="3" l="1"/>
  <c r="G25" i="3"/>
  <c r="F6" i="2"/>
  <c r="AH164" i="5"/>
  <c r="F32" i="2" s="1"/>
  <c r="AF164" i="5"/>
  <c r="AG164" i="5"/>
  <c r="AE164" i="5"/>
  <c r="AD164" i="5"/>
  <c r="F31" i="2" s="1"/>
  <c r="AC164" i="5"/>
  <c r="AB164" i="5"/>
  <c r="G164" i="5" l="1"/>
  <c r="H164" i="5"/>
  <c r="F14" i="2" s="1"/>
  <c r="I164" i="5"/>
  <c r="J164" i="5"/>
  <c r="K164" i="5"/>
  <c r="L164" i="5"/>
  <c r="M164" i="5"/>
  <c r="N164" i="5"/>
  <c r="O164" i="5"/>
  <c r="P164" i="5"/>
  <c r="Q164" i="5"/>
  <c r="R164" i="5"/>
  <c r="S164" i="5"/>
  <c r="F71" i="2" s="1"/>
  <c r="T164" i="5"/>
  <c r="U164" i="5"/>
  <c r="V164" i="5"/>
  <c r="W164" i="5"/>
  <c r="X164" i="5"/>
  <c r="Y164" i="5"/>
  <c r="F29" i="2" s="1"/>
  <c r="Z164" i="5"/>
  <c r="AA164" i="5"/>
  <c r="F164" i="5"/>
  <c r="B145" i="5" l="1"/>
  <c r="B133" i="5"/>
  <c r="B95" i="5"/>
  <c r="B52" i="5"/>
  <c r="F10" i="2" l="1"/>
  <c r="D10" i="4"/>
  <c r="F5" i="2" s="1"/>
  <c r="F20" i="2" l="1"/>
  <c r="F47" i="2"/>
  <c r="D139" i="1"/>
  <c r="D151" i="1" l="1"/>
  <c r="D150" i="1" s="1"/>
  <c r="D17" i="3" l="1"/>
  <c r="F70" i="2" l="1"/>
  <c r="G70" i="2" l="1"/>
  <c r="D70" i="2"/>
  <c r="C70" i="2"/>
  <c r="E68" i="2"/>
  <c r="E67" i="2"/>
  <c r="D62" i="2"/>
  <c r="C62" i="2"/>
  <c r="D55" i="2"/>
  <c r="C55" i="2"/>
  <c r="D51" i="2"/>
  <c r="C51" i="2"/>
  <c r="E48" i="2"/>
  <c r="D47" i="2"/>
  <c r="C47" i="2"/>
  <c r="E70" i="2" l="1"/>
  <c r="F55" i="2"/>
  <c r="E51" i="2"/>
  <c r="E55" i="2"/>
  <c r="E62" i="2"/>
  <c r="E47" i="2"/>
  <c r="D19" i="1"/>
  <c r="F51" i="2" l="1"/>
  <c r="F62" i="2"/>
  <c r="F8" i="2" s="1"/>
  <c r="F4" i="2" s="1"/>
  <c r="D10" i="1"/>
</calcChain>
</file>

<file path=xl/sharedStrings.xml><?xml version="1.0" encoding="utf-8"?>
<sst xmlns="http://schemas.openxmlformats.org/spreadsheetml/2006/main" count="1640" uniqueCount="593">
  <si>
    <t>NGÀY</t>
  </si>
  <si>
    <t>CÔNG TRÌNH</t>
  </si>
  <si>
    <t>NỘI DUNG CHI</t>
  </si>
  <si>
    <t>SỐ TIỀN CHI</t>
  </si>
  <si>
    <t>HÌNH THỨC TT</t>
  </si>
  <si>
    <t>NGƯỜI ĐỀ XUẤT</t>
  </si>
  <si>
    <t>NGƯỜI NHẬN</t>
  </si>
  <si>
    <t>GHI CHÚ HÓA ĐƠN</t>
  </si>
  <si>
    <t>PHÂN LOẠI CHI PHÍ</t>
  </si>
  <si>
    <t>JACCS</t>
  </si>
  <si>
    <t>Ván ép</t>
  </si>
  <si>
    <t>TECH</t>
  </si>
  <si>
    <t>NHA QS</t>
  </si>
  <si>
    <t>Giấy cuộn</t>
  </si>
  <si>
    <t>KT</t>
  </si>
  <si>
    <t>BẢNG KÊ CHI THÁNG 08 NĂM 2020</t>
  </si>
  <si>
    <t>IPS</t>
  </si>
  <si>
    <t>Lương thợ</t>
  </si>
  <si>
    <t>THẮNG</t>
  </si>
  <si>
    <t>Bạt kẻ sọc 3.8x50m</t>
  </si>
  <si>
    <t>Băng keo giấy/trong</t>
  </si>
  <si>
    <t>NPP Tiền Trường</t>
  </si>
  <si>
    <t>Cty Băng Keo Miền Tây</t>
  </si>
  <si>
    <t>Phí vệ sinh T7/20</t>
  </si>
  <si>
    <t>Vietin</t>
  </si>
  <si>
    <t>Dung NS</t>
  </si>
  <si>
    <t>Phi gửi xe NV T7/20</t>
  </si>
  <si>
    <t>TM</t>
  </si>
  <si>
    <t>Thay lõi máy lọc nước</t>
  </si>
  <si>
    <t>Phí hủy HĐ FPT</t>
  </si>
  <si>
    <t>IT</t>
  </si>
  <si>
    <t>Viễn Thông Miền Nam</t>
  </si>
  <si>
    <t>CAC CONG TRINH</t>
  </si>
  <si>
    <t>Nhãn in 9mmx8m</t>
  </si>
  <si>
    <t>NCC</t>
  </si>
  <si>
    <t>LUONG THO</t>
  </si>
  <si>
    <t>VE SINH VP</t>
  </si>
  <si>
    <t>GIU XE VP</t>
  </si>
  <si>
    <t>SUA CHUA THIET BI</t>
  </si>
  <si>
    <t>CP PS KHAC</t>
  </si>
  <si>
    <t>Phí bảo hiểm Oto</t>
  </si>
  <si>
    <t>BH Liberty</t>
  </si>
  <si>
    <t>CP VP</t>
  </si>
  <si>
    <t>Thuê VP T8/20</t>
  </si>
  <si>
    <t>THUE VP</t>
  </si>
  <si>
    <t>Tạm ứng vật tư điện CT JACCS</t>
  </si>
  <si>
    <t>ANH MỸ</t>
  </si>
  <si>
    <t>Tạm ứng đợt 1</t>
  </si>
  <si>
    <t>AN THỊNH</t>
  </si>
  <si>
    <t>05/08 TECH</t>
  </si>
  <si>
    <t>Bảo Minh</t>
  </si>
  <si>
    <t>05/08 VTB</t>
  </si>
  <si>
    <t>Thay máy lọc khí</t>
  </si>
  <si>
    <t>Bảo hiểm tai nạn</t>
  </si>
  <si>
    <t>Bảo hiểm công trình dự án</t>
  </si>
  <si>
    <t>x</t>
  </si>
  <si>
    <t>HD SỔ 4897137</t>
  </si>
  <si>
    <t>ĐÃ TT</t>
  </si>
  <si>
    <t>VACONS</t>
  </si>
  <si>
    <t xml:space="preserve">VLXD </t>
  </si>
  <si>
    <t>PHAM TUONG</t>
  </si>
  <si>
    <t>TT06/8 TECH</t>
  </si>
  <si>
    <t>Tạm ứng công trình Jaccs</t>
  </si>
  <si>
    <t>MR.KIÊN</t>
  </si>
  <si>
    <t>Phí dự thi VMARK 2020</t>
  </si>
  <si>
    <t>MR.HÒA</t>
  </si>
  <si>
    <t>Máy lọc khí Samsung</t>
  </si>
  <si>
    <t xml:space="preserve">MS.QUYÊN </t>
  </si>
  <si>
    <t>TT06/8 TM</t>
  </si>
  <si>
    <t>Nội thất</t>
  </si>
  <si>
    <t>NHA MS QUYNH</t>
  </si>
  <si>
    <t>KO NHAP FILE DU AN</t>
  </si>
  <si>
    <t>TỔNG CỘNG</t>
  </si>
  <si>
    <t>CÁC KHOẢN HỢP THỨC CHI PHÍ</t>
  </si>
  <si>
    <t>Ko phải CP (Sheet Hợp thức)</t>
  </si>
  <si>
    <t xml:space="preserve">               CHI KHÁC: RÚT TIỀN &amp; CÁC KHOẢN CHI ĐÃ HOÀN</t>
  </si>
  <si>
    <t>Ko phải CP (Sheet Chi khác)</t>
  </si>
  <si>
    <t>CHI CÁ NHÂN</t>
  </si>
  <si>
    <t>CHI PHÍ CÔNG TY</t>
  </si>
  <si>
    <t>STT</t>
  </si>
  <si>
    <t>NỘI DUNG</t>
  </si>
  <si>
    <t>GHI CHÚ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</si>
  <si>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</si>
  <si>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</si>
  <si>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</si>
  <si>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</si>
  <si>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</si>
  <si>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B</t>
  </si>
  <si>
    <t>CHI PHÍ VĂN PHÒNG</t>
  </si>
  <si>
    <t>BHXH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</si>
  <si>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</si>
  <si>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</si>
  <si>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</si>
  <si>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</si>
  <si>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</si>
  <si>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</si>
  <si>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</si>
  <si>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</si>
  <si>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Grab</t>
  </si>
  <si>
    <t>Sữa chữa kho, văn phòng</t>
  </si>
  <si>
    <t>Chi phi tuyển dụng nhân sự</t>
  </si>
  <si>
    <t>Sửa xe, Bảo dưỡng xe, Bảo hiểm xe</t>
  </si>
  <si>
    <t>Từ thiện</t>
  </si>
  <si>
    <t>C</t>
  </si>
  <si>
    <t>MUA SẮM TRANG THIẾT BỊ</t>
  </si>
  <si>
    <t>Máy tính</t>
  </si>
  <si>
    <t>Khác,…</t>
  </si>
  <si>
    <t>D</t>
  </si>
  <si>
    <t>CÔNG TÁC PHÍ</t>
  </si>
  <si>
    <t>Thuê xe, xăng xe</t>
  </si>
  <si>
    <t>Khách sạn, phòng nghỉ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</si>
  <si>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</si>
  <si>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</si>
  <si>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</si>
  <si>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</si>
  <si>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</si>
  <si>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</si>
  <si>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</si>
  <si>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</si>
  <si>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</si>
  <si>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</si>
  <si>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</si>
  <si>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</si>
  <si>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</si>
  <si>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</si>
  <si>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</si>
  <si>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</si>
  <si>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</si>
  <si>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</si>
  <si>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K</t>
  </si>
  <si>
    <t>CÁ NHÂN SẾP MỸ</t>
  </si>
  <si>
    <t>Mua sắm….</t>
  </si>
  <si>
    <t xml:space="preserve">                                                       Người lập</t>
  </si>
  <si>
    <t>FILE DU AN</t>
  </si>
  <si>
    <t>WH</t>
  </si>
  <si>
    <t>TYME</t>
  </si>
  <si>
    <t>NAM THUẬN T15</t>
  </si>
  <si>
    <t>NAM THUẬN T19</t>
  </si>
  <si>
    <t>LAVIE</t>
  </si>
  <si>
    <t>VIETCREDIT</t>
  </si>
  <si>
    <t>CÁ NHÂN</t>
  </si>
  <si>
    <t>Giải chi CT Ms Quỳnh House</t>
  </si>
  <si>
    <t>Giải chi CT Tyme bảo hành, vận chuyển</t>
  </si>
  <si>
    <t>Giải chi CT HTMB T5 Nam Thuận vệ sinh</t>
  </si>
  <si>
    <t>Giải chi CT HTMB T19 Server</t>
  </si>
  <si>
    <t>TT sản xuất nội thất - Hợp Nhất</t>
  </si>
  <si>
    <t>Tạm ứng cho thi công Mr Phú</t>
  </si>
  <si>
    <t>Chi phí Logo Lavie</t>
  </si>
  <si>
    <t>Chi phí căng Holding</t>
  </si>
  <si>
    <t>Chi phí căng Holding+Decal+Nhân công</t>
  </si>
  <si>
    <t>Phụ kiện BLS VVP</t>
  </si>
  <si>
    <t>Sản xuất nội thất - Hợp Nhất</t>
  </si>
  <si>
    <t>Phí phát hành thẻ thay thế</t>
  </si>
  <si>
    <t>VTB</t>
  </si>
  <si>
    <t>SHB</t>
  </si>
  <si>
    <t>Mr Khoa TC</t>
  </si>
  <si>
    <t>Mr Nhã QS</t>
  </si>
  <si>
    <t>Sếp</t>
  </si>
  <si>
    <t>Mr Phú TC</t>
  </si>
  <si>
    <t>Mr Lil QS</t>
  </si>
  <si>
    <t>Ms Tuyết KT</t>
  </si>
  <si>
    <t>TT máy lọc SamSung</t>
  </si>
  <si>
    <t>TT ky hốt rác</t>
  </si>
  <si>
    <t>Ms Quyên TK</t>
  </si>
  <si>
    <t>Lương thợ Tuần 1 Tháng 8/2020</t>
  </si>
  <si>
    <t>Đơn hàng ống nước - Phước Thành</t>
  </si>
  <si>
    <t>Phí dịch vụ nộp ngân hàng</t>
  </si>
  <si>
    <t>Chi mua trái cây</t>
  </si>
  <si>
    <t>Ms Ngọc KT</t>
  </si>
  <si>
    <t>VACONS (Ứng cho Sếp)</t>
  </si>
  <si>
    <t>Đơn hàng ghế - Trọng Tín</t>
  </si>
  <si>
    <t>Mua đồ dùng và hóa phẩm dùng cho Tháng 8, Tháng 9/2020</t>
  </si>
  <si>
    <t>HĐ 4957162</t>
  </si>
  <si>
    <t>THI CONG</t>
  </si>
  <si>
    <t>HỢP NHẤT</t>
  </si>
  <si>
    <t>TRỌNG TÍN</t>
  </si>
  <si>
    <t>THẮNG QC</t>
  </si>
  <si>
    <t>KHÁNH LINH</t>
  </si>
  <si>
    <t>PHƯỚC THÀNH</t>
  </si>
  <si>
    <t>TT tạm ứng 40% đơn hàng thẩm duyệt PCCC Phú Hưng</t>
  </si>
  <si>
    <t>chua có HD</t>
  </si>
  <si>
    <t>NAM THUẬN Enegry</t>
  </si>
  <si>
    <t>AQUA SONATUS</t>
  </si>
  <si>
    <t>k chứng từ</t>
  </si>
  <si>
    <t>CP BAO LANH</t>
  </si>
  <si>
    <t>NAM THUẬN MRT19</t>
  </si>
  <si>
    <t>PCCC</t>
  </si>
  <si>
    <t>ĐỨC PHƯƠNG</t>
  </si>
  <si>
    <t>GVS văn phòng T8/2020</t>
  </si>
  <si>
    <t>TG Giấy</t>
  </si>
  <si>
    <t>Phí ngân hàng, phí phát hành thẻ mới</t>
  </si>
  <si>
    <t>Chi hoa hồng CT PANA,BUNGE,SHINWON</t>
  </si>
  <si>
    <t>MR.TOÀN</t>
  </si>
  <si>
    <t>CHIET KHAU</t>
  </si>
  <si>
    <t>Chi chiết khấu : PANA,BUNGE,SHINWON</t>
  </si>
  <si>
    <t>Phí bảo lãnh 5% CT WH</t>
  </si>
  <si>
    <t xml:space="preserve">                                                     Nguyễn Thị Mỹ Hanh</t>
  </si>
  <si>
    <t>Mua áo phản quang - Kho công ty</t>
  </si>
  <si>
    <t>Việt First</t>
  </si>
  <si>
    <t>hàng kho</t>
  </si>
  <si>
    <t xml:space="preserve">Chi phí điện thoại VNPT T7/2020 </t>
  </si>
  <si>
    <t>VNPT</t>
  </si>
  <si>
    <t>chưa có HĐ</t>
  </si>
  <si>
    <t>Chi phí grap T7/2020</t>
  </si>
  <si>
    <t>GRAP</t>
  </si>
  <si>
    <t xml:space="preserve">Chi phí huấn luyện , đào tạo nhân sự </t>
  </si>
  <si>
    <t>TT Nhân Lực BCC</t>
  </si>
  <si>
    <t>Chi mua loa JBL cho P.thiết kế</t>
  </si>
  <si>
    <t>QUYEN TK</t>
  </si>
  <si>
    <t>Mai Nguyên</t>
  </si>
  <si>
    <t>Chi mua túi nylong,mỡ bò</t>
  </si>
  <si>
    <t>Mr.Đồng</t>
  </si>
  <si>
    <t>Chi tạm ứng mua bình chữa cháy 5kg CO2 - CT REETECH</t>
  </si>
  <si>
    <t>Trí GS</t>
  </si>
  <si>
    <t>Cty PVD</t>
  </si>
  <si>
    <t>Nhân công sơn nước</t>
  </si>
  <si>
    <t>Thi công sắt</t>
  </si>
  <si>
    <t>Phước Giang</t>
  </si>
  <si>
    <t>Thanh toán tạm ứng đợt 1 - thảm CT Jaccs</t>
  </si>
  <si>
    <t>Vinafloor</t>
  </si>
  <si>
    <t>NVG</t>
  </si>
  <si>
    <t>THUY KD</t>
  </si>
  <si>
    <t>Chi hoa hồng cho Mr.Bình - CT NVG</t>
  </si>
  <si>
    <t>Chi hoa hồng - CT NVG</t>
  </si>
  <si>
    <t>Chi mua bao xà bần</t>
  </si>
  <si>
    <t>Chi hỗ trợ điện ,nước,xăng xe AB</t>
  </si>
  <si>
    <t>Chi mua đồ dùng VP (Bông,sữa…)</t>
  </si>
  <si>
    <t xml:space="preserve">Chi lương T8+T9(10 ngày) và trợ cấp thất nghiệp </t>
  </si>
  <si>
    <t>TỔNG CỘNG:</t>
  </si>
  <si>
    <t xml:space="preserve">Chi mua túi rác cuộn </t>
  </si>
  <si>
    <t>Rút tiền từ tài khoản</t>
  </si>
  <si>
    <t>CHI KHAC</t>
  </si>
  <si>
    <t>K PHAI CHI PHI</t>
  </si>
  <si>
    <t>IPS (Sala)</t>
  </si>
  <si>
    <t>Tạm ứng đợt 2</t>
  </si>
  <si>
    <t>Tạm ứng đợt 1 - lắp đặt ghế Pantry</t>
  </si>
  <si>
    <t xml:space="preserve">Đại Thuận </t>
  </si>
  <si>
    <t>Mr.Tâm</t>
  </si>
  <si>
    <t>Thanh toán ống nước,máy bơm CT IPS Sala</t>
  </si>
  <si>
    <t>Lil</t>
  </si>
  <si>
    <t>Phước Thành</t>
  </si>
  <si>
    <t>TT tạm ứng 70% đợt 1 - thảm CT Jaccs</t>
  </si>
  <si>
    <t>Minh Thiện (Mr.Quân)</t>
  </si>
  <si>
    <t>HOP THUC CP</t>
  </si>
  <si>
    <t>Data Center Tân Thuận</t>
  </si>
  <si>
    <t>Hồ sơ thầu CMC Telecom</t>
  </si>
  <si>
    <t>Tiên KD</t>
  </si>
  <si>
    <t>CMC</t>
  </si>
  <si>
    <t>TT tạm ứng 50% đèn trang trí CT IPS sala</t>
  </si>
  <si>
    <t>Bon</t>
  </si>
  <si>
    <t>DAT COC</t>
  </si>
  <si>
    <t>Phí giao hàng kho cho A.Hiệp</t>
  </si>
  <si>
    <t>Hiệp</t>
  </si>
  <si>
    <t>Chi mua ổ khóa kho Cty</t>
  </si>
  <si>
    <t>TT tạm ứng đợt 1(50%) đơn hàng lạnh,hút khói - CT JACCS</t>
  </si>
  <si>
    <t>TRUNG KIÊN</t>
  </si>
  <si>
    <t>TT đợt 1 trần thạch cao USG - CT JACCS</t>
  </si>
  <si>
    <t>I.S</t>
  </si>
  <si>
    <t>TT tạm ứng đợt 1(50%) cung cấp lắp đặt cửa chống cháy</t>
  </si>
  <si>
    <t>Mr.Giàu</t>
  </si>
  <si>
    <t>TT tiền điện sinh hoạt VP T8/20</t>
  </si>
  <si>
    <t>TT phí thuê vp Đà Nẵng từ 15/8/2020-15/02/2021</t>
  </si>
  <si>
    <t>Ms.Ngọc</t>
  </si>
  <si>
    <t>Lương thợ từ 07/8-13/8/20</t>
  </si>
  <si>
    <t xml:space="preserve">Phí ngân hàng </t>
  </si>
  <si>
    <t xml:space="preserve">Mua quà(rượu) tặng đối tác </t>
  </si>
  <si>
    <t>TT phí vận chuyển mẫu trần Armstrong&amp;USG</t>
  </si>
  <si>
    <t>TT vay mua xe Peugeot T8/20</t>
  </si>
  <si>
    <t>Ms.Tuyết KT</t>
  </si>
  <si>
    <t>TT phí thuê kho Vacons T8/20</t>
  </si>
  <si>
    <t>BHXH T8/2020</t>
  </si>
  <si>
    <t xml:space="preserve">TT tiền mua nhà </t>
  </si>
  <si>
    <t xml:space="preserve">Sếp </t>
  </si>
  <si>
    <t>CP CA NHAN</t>
  </si>
  <si>
    <t>TT tạm ứng đợt 1 (30%) cung cấp lắp đặt nội thất</t>
  </si>
  <si>
    <t>Chi phí tiếp khách - CT LOCALIZE</t>
  </si>
  <si>
    <t>LOCALIZE</t>
  </si>
  <si>
    <t>Mr.Phú</t>
  </si>
  <si>
    <t>THUE KHO</t>
  </si>
  <si>
    <t>XE</t>
  </si>
  <si>
    <t>TT bàn gỗ P.Thiết kế</t>
  </si>
  <si>
    <t>TT phí nước sinh hoạt T8/20</t>
  </si>
  <si>
    <t>TT tiền thùng carton</t>
  </si>
  <si>
    <t>Chung Thành</t>
  </si>
  <si>
    <t>TT vật tư sơn CT WH,VIETCREDIT,HTMB,MS.QUYNH</t>
  </si>
  <si>
    <t>CP KHAC</t>
  </si>
  <si>
    <t>Thuê văn phòng: Đà nẵng(3tr960),VPC (14tr)</t>
  </si>
  <si>
    <t>REETECH</t>
  </si>
  <si>
    <t>Tiền công thợ M&amp;E</t>
  </si>
  <si>
    <t xml:space="preserve">Mr.Trí </t>
  </si>
  <si>
    <t>TT bình chữa cháy, phí vận chuyển , giữ xe</t>
  </si>
  <si>
    <t>TT mua sách công ty</t>
  </si>
  <si>
    <t>Đồ dùng văn phòng:Ky rác, GVS, ổ khóa…</t>
  </si>
  <si>
    <t>Công cụ, dụng Cụ: Máy lọc khí Samsung, Bàn làm việc,loa JBL……</t>
  </si>
  <si>
    <t>Chi lương T8+T9(10 ngày) và trợ cấp thất nghiệp Mr.Đồng</t>
  </si>
  <si>
    <t>Vay mua nhà</t>
  </si>
  <si>
    <t>CỌC DỰ THẦU:CT Data Center Tân Thuận</t>
  </si>
  <si>
    <t>Gửi chuyển phát nhanh ra Hà Nội bản lãnh 2 card đồ họa GTX 750</t>
  </si>
  <si>
    <t>Chi tiền cho sếp</t>
  </si>
  <si>
    <t>Sếp Mỹ</t>
  </si>
  <si>
    <t>Bánh kem sinh nhật NV</t>
  </si>
  <si>
    <t>Mua ổ khóa cty</t>
  </si>
  <si>
    <t>The Mia</t>
  </si>
  <si>
    <t xml:space="preserve">Ghế </t>
  </si>
  <si>
    <t>Mâm kệ kho</t>
  </si>
  <si>
    <t>lấy HĐ</t>
  </si>
  <si>
    <t>Ngọc Tín</t>
  </si>
  <si>
    <t>Hoàng GS</t>
  </si>
  <si>
    <t>Tạm ứng mua vật tư thi công</t>
  </si>
  <si>
    <t>HD367</t>
  </si>
  <si>
    <t>Đèn văn phòng</t>
  </si>
  <si>
    <t>Thành Thi công</t>
  </si>
  <si>
    <t>Tâm Luật</t>
  </si>
  <si>
    <t>BAO HANH</t>
  </si>
  <si>
    <t>PUBLICIS (Bảo hành)</t>
  </si>
  <si>
    <t>DIAG</t>
  </si>
  <si>
    <t xml:space="preserve">Chi phí dự phòng </t>
  </si>
  <si>
    <t xml:space="preserve">TT 40% nhân công điện </t>
  </si>
  <si>
    <t>Mr.Thuận</t>
  </si>
  <si>
    <t xml:space="preserve">Dây HDMI </t>
  </si>
  <si>
    <t>Quốc Duy</t>
  </si>
  <si>
    <t>Vệ sinh máy pha cà phê VP</t>
  </si>
  <si>
    <t>DungNS</t>
  </si>
  <si>
    <t>TT đợt 1 30% lắp vách và trần thạch cao</t>
  </si>
  <si>
    <t>Mr.Thường</t>
  </si>
  <si>
    <t>TT đợt 2 30% thi công nền</t>
  </si>
  <si>
    <t>In danh thiếp cho NV</t>
  </si>
  <si>
    <t>TT đợt 1 30% cung cấp lắp đặt ghế</t>
  </si>
  <si>
    <t xml:space="preserve">Máy lạnh </t>
  </si>
  <si>
    <t xml:space="preserve">Claim chi phí tiếp khách </t>
  </si>
  <si>
    <t>Thương KD</t>
  </si>
  <si>
    <t xml:space="preserve">Tạm ứng thay mực máy in </t>
  </si>
  <si>
    <t>Đạm IT</t>
  </si>
  <si>
    <t>HD 173 ngày 21/8</t>
  </si>
  <si>
    <t>Cty IOT VN</t>
  </si>
  <si>
    <t>Lương thợ từ 14/8-20/8/20</t>
  </si>
  <si>
    <t>TT lương bổ sung T9/2020</t>
  </si>
  <si>
    <t xml:space="preserve">Trang </t>
  </si>
  <si>
    <t>CP LUONG</t>
  </si>
  <si>
    <t>TT phí tiệc VP 19/8/20</t>
  </si>
  <si>
    <t>Phí mua đồ dùng VP</t>
  </si>
  <si>
    <t>TECH+TM</t>
  </si>
  <si>
    <t>Dfurni</t>
  </si>
  <si>
    <t>Tạm ứng - cảm ơn Localize</t>
  </si>
  <si>
    <t>Tạm ứng đơn hàng đèn CT Jaccs</t>
  </si>
  <si>
    <t>VnLite</t>
  </si>
  <si>
    <t>đợi HD</t>
  </si>
  <si>
    <t>In ấn hồ sơ dự thầu, in bao thư, công chứng hồ sơ, in danh thiếp</t>
  </si>
  <si>
    <t>Lương nhân viên :chi lương T9/20 bổ sung NV Trang</t>
  </si>
  <si>
    <t>Sữa chữa máy móc, thiết bị: Thay máy lọc khí, thay mực máy in</t>
  </si>
  <si>
    <t>Tiếp khách CT Localize…</t>
  </si>
  <si>
    <t>Chi phí cảm ơn Localize</t>
  </si>
  <si>
    <t>Rút tiền mặt từ tài khoản</t>
  </si>
  <si>
    <t>Bảo lãnh ngân hàng-Ký quỹ AQUA</t>
  </si>
  <si>
    <t>Bảo lãnh ngân hàng-Phí phát hành</t>
  </si>
  <si>
    <t>Bảo lãnh ngân hàng-Phí dịch thuật</t>
  </si>
  <si>
    <t>CP NGAN HANG</t>
  </si>
  <si>
    <t>CP tài chính: bảo lãnh Aqua</t>
  </si>
  <si>
    <t>CA NHAN</t>
  </si>
  <si>
    <t>Diag Q10</t>
  </si>
  <si>
    <t>TT TƯ đợt 1 (40%) cung cấp và thi công lắp đặt khung sắt</t>
  </si>
  <si>
    <t xml:space="preserve">                                                    Ngày 28 tháng 08 năm 2020</t>
  </si>
  <si>
    <t>BÁO CÁO CHI PHÍ THÁNG 09.2020</t>
  </si>
  <si>
    <t>TT đơn hàng dây HDMI - Quốc Duy</t>
  </si>
  <si>
    <t>TCB</t>
  </si>
  <si>
    <t>Jaccs</t>
  </si>
  <si>
    <t>TT tam ứng tủ điện ATS - Hưng Thịnh</t>
  </si>
  <si>
    <t>Chi phí cúng rằm tháng 7/2020 + đổi ga</t>
  </si>
  <si>
    <t>Ms Dung NS</t>
  </si>
  <si>
    <t>Vacons</t>
  </si>
  <si>
    <t>Chi phụ cấp cho cô vệ sinh T8/2020</t>
  </si>
  <si>
    <t>Thu hoàn tiền cọc Công Trình GUAR</t>
  </si>
  <si>
    <t>Guar</t>
  </si>
  <si>
    <t>Tiền lãi tài khoản</t>
  </si>
  <si>
    <t>Thu Cty Hoàng Phúc Quốc Tế</t>
  </si>
  <si>
    <t>HPI</t>
  </si>
  <si>
    <t>Thu Cty DIAG Q6 thanh toán đợt 1</t>
  </si>
  <si>
    <t>Chi phí ăn uống rằm T7/2020</t>
  </si>
  <si>
    <t>TT tạm ứng đợt 2 40% vách thạch cao - Mr Thường</t>
  </si>
  <si>
    <t>Hợp Đồng 2204/HĐTC2020/VA-SWE (Tòa Nhà Đức) Thanh Toán</t>
  </si>
  <si>
    <t>SWE Tòa Nhà Đức</t>
  </si>
  <si>
    <t>TT tạm ứng đợt 2 40% thảm - NCC Vinafloor</t>
  </si>
  <si>
    <t>TT chi phí vệ sinh Tháng 8/2020</t>
  </si>
  <si>
    <t>TT chi phí bảo hiểm</t>
  </si>
  <si>
    <t>Ms Quỳnh KD</t>
  </si>
  <si>
    <t>TT mua đồ cúng ông địa từ ngày 17/8-4/9/2020</t>
  </si>
  <si>
    <t>TT phí gửi xe văn phòng Cty T8/2020</t>
  </si>
  <si>
    <t>TT tạm ứng đợt 2 40% lắp đặt lưới sắt - Mr Giang</t>
  </si>
  <si>
    <t>TT nhân công thi công trần thạch cao - Mr Thường</t>
  </si>
  <si>
    <t>Shinwon</t>
  </si>
  <si>
    <t>TT tạm ứng đơn hàng cáp quang - VNPT Anh Phi</t>
  </si>
  <si>
    <t>TT tiền thuê VP Vacons Tháng 9/2020</t>
  </si>
  <si>
    <t>TT thước Laze cho phòng thi công</t>
  </si>
  <si>
    <t>TT 1 máy cân bằng laser: Fukuda EK-469GJ-5 tia xanh</t>
  </si>
  <si>
    <t>Mr Hòa TC</t>
  </si>
  <si>
    <t>TT Lương thợ phụ Tuần 1 Tháng 9/2020</t>
  </si>
  <si>
    <t>Ký quỹ dự thầu hồ sơ bảo lãnh CMC 1044</t>
  </si>
  <si>
    <t>Ký quỹ thư bảo lãnh CT DIAG Q9</t>
  </si>
  <si>
    <t>Diag Q9</t>
  </si>
  <si>
    <t>TT thay nao lụa sấy 14A HP5200</t>
  </si>
  <si>
    <t>Mr Đạm IT</t>
  </si>
  <si>
    <t>TT tiền nước Vacons mã 14131916830</t>
  </si>
  <si>
    <t>TT máy lạnh Senver VP Nam Thuận T19</t>
  </si>
  <si>
    <t>Nam Thuận T19</t>
  </si>
  <si>
    <t>TT tiền dời đầu bao+điều khiển máy lạnh - Mr Minh</t>
  </si>
  <si>
    <t>Mr Thành TC</t>
  </si>
  <si>
    <t>Jaccs T20+21</t>
  </si>
  <si>
    <t>TT bảo trì VP Tyme, HTMB T17 Centec, Nhà Ms Quỳnh - Mr Hoàng</t>
  </si>
  <si>
    <t>Nhiều CT</t>
  </si>
  <si>
    <t>TT chén chụp PCCC - Mr Nam PCCC</t>
  </si>
  <si>
    <t>TT tạm ứng đợt 2 40% PCCC - Phú Hưng PCCC</t>
  </si>
  <si>
    <t>TT đơn hàng chậu rửa chén+vòi nước</t>
  </si>
  <si>
    <t>Thu tiền đợt 2 công trình  IPS</t>
  </si>
  <si>
    <t>Rút séc SHB</t>
  </si>
  <si>
    <t>Nộp tiền vào tài khoản từ SHB về Techcombank cá nhân</t>
  </si>
  <si>
    <t>TT phí dịch vụ nhập hàng T8+T9/2020</t>
  </si>
  <si>
    <t>TT taạm ứng đợt 2 40% thi công sơn - Mr Phát</t>
  </si>
  <si>
    <t>TT tạm ứng đơợt 1 50% cung cấp &amp; thi công khung sắt - Mr Giang</t>
  </si>
  <si>
    <t>Diag</t>
  </si>
  <si>
    <t>TT phí dịch vụ nộp ngân hàng từ SHB về Techcombank cá nhân</t>
  </si>
  <si>
    <t>TT hoàn trả Grab chiều về đặt cho Team đi họp dự án</t>
  </si>
  <si>
    <t>TT in ấn hồ sơ dự thầu dự án Opera 1046</t>
  </si>
  <si>
    <t>TT phí Grab chuyển khoản Tháng 8/2020</t>
  </si>
  <si>
    <t>Thu Cty BOMBUS VN TT tien theo HD 67 31 08 2020</t>
  </si>
  <si>
    <t>BOMBUS</t>
  </si>
  <si>
    <t>TT chi phí lắp đồng hồ điện</t>
  </si>
  <si>
    <t>Kho Vacons</t>
  </si>
  <si>
    <t>TT chi phí nạp gas R32 cho máy 2HP - Mr Hoàng</t>
  </si>
  <si>
    <t>Nhà Bác Dũng</t>
  </si>
  <si>
    <t>TT tạm ứng 30% đèn - Đèn Sacota (OSC)</t>
  </si>
  <si>
    <t>Diag Q3</t>
  </si>
  <si>
    <t>TT tam ứng đơn hàng điện (Lần 3) - Ms Thư 126</t>
  </si>
  <si>
    <t>TT tam ứng đợt 2 cung cấp &amp; thi công lắp đặt ghế - Ghế Trọng Tín</t>
  </si>
  <si>
    <t>TT nhập hàng dịch vụ theo 17 hợp đồng</t>
  </si>
  <si>
    <t>TT chi phí hoàn trả bảo hành 5% cho CT Publicis, Guardian, Tyme</t>
  </si>
  <si>
    <t>TT tạm ứng 30% thiết bị PCCC</t>
  </si>
  <si>
    <t xml:space="preserve">TT tạm ứng vật tư và nhân công máy lạnh </t>
  </si>
  <si>
    <t xml:space="preserve">TT thiết bị máy lạnh </t>
  </si>
  <si>
    <t>Thu Diag Lê Văn Việt Q9 phần còn lại</t>
  </si>
  <si>
    <t>Nộp tiền vào tài khoản từ phí dịch vụ nhập hàng</t>
  </si>
  <si>
    <t>TT tạm ứng nhân công điện đợt 2</t>
  </si>
  <si>
    <t>Tạm ứng chi phí gạch men lát nền và dự phòng</t>
  </si>
  <si>
    <t>Mr Trí TC</t>
  </si>
  <si>
    <t>TT lương thợ phụ Tuần 2 Tháng 9/2020</t>
  </si>
  <si>
    <t>TT mua hoa tặng khách hàng Amanotes và SRE</t>
  </si>
  <si>
    <t>Mr Sáng KD</t>
  </si>
  <si>
    <t>TT mua hoa tặng đối tác</t>
  </si>
  <si>
    <t>Ms Hiền KD</t>
  </si>
  <si>
    <t>TT chi phí hoàn trả bảo hành 5% cho CT Bombus</t>
  </si>
  <si>
    <t>TT phí in ấn và chuyển phát nhanh hồ sơ dự thầu CMC 1044</t>
  </si>
  <si>
    <t>Ms Thúy KD</t>
  </si>
  <si>
    <t>TT tạm ứng đợt 2 gói mộc chính+ đợt 1&amp;goiu1 PS tủ di động - Mr Lộc</t>
  </si>
  <si>
    <t>TT sơn nước - Mr Phát</t>
  </si>
  <si>
    <t>Vietcredit PS</t>
  </si>
  <si>
    <t>TT thạch cao - Mr Thường</t>
  </si>
  <si>
    <t>TT đặt cọc tiền xe đi Company Trip 2020 tại Vũng Tàu</t>
  </si>
  <si>
    <t>TT tam ứng đợt 1 50% thảm - Trần Nhôm T&amp;T</t>
  </si>
  <si>
    <t>TT tạm ứng đợt 1 70% thảm</t>
  </si>
  <si>
    <t>Thu Nam Thuận Tầng 16 gói Sever</t>
  </si>
  <si>
    <t>Nam Thuận T16</t>
  </si>
  <si>
    <t>TT phí khảo sát mặt bằng ở Hà Nội - Hồ sơ 1034</t>
  </si>
  <si>
    <t>TT bút trình chiếu phòng thiết kế</t>
  </si>
  <si>
    <t>TT mua đồ dùng cho Văn Phòng</t>
  </si>
  <si>
    <t>TT thuế GTGT Tháng 8/2020</t>
  </si>
  <si>
    <t xml:space="preserve">TT thiệt bị PCCC </t>
  </si>
  <si>
    <t>TT đặt cọc thi công Jaccs T15</t>
  </si>
  <si>
    <t>Jaccs T15</t>
  </si>
  <si>
    <t>TT đèn trình mẫu</t>
  </si>
  <si>
    <t xml:space="preserve">TT đèn trang trí </t>
  </si>
  <si>
    <t>TT tam ứng 30% tiếp theo nhân công điện</t>
  </si>
  <si>
    <t>TT đơn hàng cáp quang</t>
  </si>
  <si>
    <t>TT Smart Tivi 4K Sasung 55 Inch UA55NU 7090KXXV</t>
  </si>
  <si>
    <t>TT tiền điện thoại của 2 số 0918971221&amp;0888011944</t>
  </si>
  <si>
    <t>TT chi phí BQL hoàn công CT Guardian</t>
  </si>
  <si>
    <t>Mr Hoàng TC</t>
  </si>
  <si>
    <t>TT tạm ứng đợt 2 (30%) đơn hàng sắt  - Mr Giang</t>
  </si>
  <si>
    <t>TT tạm ứng đợt 1 (70%) nhân công tô tường - Mr Tâm cán sàn</t>
  </si>
  <si>
    <t>TT nhân công sơn nước vách thạch cao</t>
  </si>
  <si>
    <t>Centec T6+T7</t>
  </si>
  <si>
    <t>TT rèm - Thiên Lộc</t>
  </si>
  <si>
    <t>TT mài sàn - Mr Nam đánh sàn BT</t>
  </si>
  <si>
    <t>Rút tiền mặt ( Chuyển cho Sếp)</t>
  </si>
  <si>
    <t>Cá nhân</t>
  </si>
  <si>
    <t>TT tạm ứng HTMB UOAT ( Đội tòa nhà)</t>
  </si>
  <si>
    <t>UOA</t>
  </si>
  <si>
    <t>TT in concept gửi khách hàng (Dự án S1049)</t>
  </si>
  <si>
    <t>Ms Tiên KD</t>
  </si>
  <si>
    <t>TT mua hoa tặng UH Ofera, Beiersdorf &amp; Amanotes</t>
  </si>
  <si>
    <t>TT phí ship hoa tặng khách hàng</t>
  </si>
  <si>
    <t>TT bể tách mở inox pantry</t>
  </si>
  <si>
    <t>TT mua hộp bút ủng hộ trẻ em khuyết tật+hoa và trái cây cúng</t>
  </si>
  <si>
    <t>TT phí điện thoại VNPT Tháng 8/2020</t>
  </si>
  <si>
    <t>Thu AQUA  hóa đơn 58</t>
  </si>
  <si>
    <t>TT vốn và lãi vay mua xe T9/2020</t>
  </si>
  <si>
    <t>TT BHXH cho người lao động T9/2020</t>
  </si>
  <si>
    <t>TT tạm ứng chi phí khách sạn cho Company Trip 2020</t>
  </si>
  <si>
    <t>TT mua nhà của Sếp T9/2020</t>
  </si>
  <si>
    <t>TT kho Vacons T9/2020</t>
  </si>
  <si>
    <t xml:space="preserve">TT đơn hàng mộc </t>
  </si>
  <si>
    <t>Jaccs Centec</t>
  </si>
  <si>
    <t>TT đơn hàng thạch cao</t>
  </si>
  <si>
    <t>TT lương thợ phụ Tuần 3 T9/2020</t>
  </si>
  <si>
    <t>Chi công đoàn Quận Bình Thạnh</t>
  </si>
  <si>
    <t xml:space="preserve">Mr Hoàng máy lạnh hoàn trả 60% BTU máy lạnh </t>
  </si>
  <si>
    <t>TT mua cá cho Vacons</t>
  </si>
  <si>
    <t>TT chi phí mua đồ dùng cho Company Trip 2020</t>
  </si>
  <si>
    <t>Nộp quỹ tiền mặt từ ngân hàng SHB</t>
  </si>
  <si>
    <t>Chi tiền cho Sếp</t>
  </si>
  <si>
    <t>Rút séc SHB qua quỹ tiền mặt</t>
  </si>
  <si>
    <t>TT đơn hàng đèn trang trí</t>
  </si>
  <si>
    <t>Diag VP Q10</t>
  </si>
  <si>
    <t>THU BAO LANH DU THAU THIET KE VA THI CONG VP VIETCREDIT TANG 7</t>
  </si>
  <si>
    <t>Vietcredit T7</t>
  </si>
  <si>
    <t>SAIGONTECHNOLOGY HOAN TRA LAI TIEN DO KHONG CUNG UNG DUOC HANG</t>
  </si>
  <si>
    <t>TT nhập hàng dịch vụ theo HĐ 0112/VA-TP/HDNT</t>
  </si>
  <si>
    <t>TT đơn hàng vách ngăn compact</t>
  </si>
  <si>
    <t>Nộp tiền từ Ngân Hàng SHB về Techcombank</t>
  </si>
  <si>
    <t>TT Phụ kiện Halefe - Mr Tuấn</t>
  </si>
  <si>
    <t>TT trần gỗ tiêu âm - Mr Dương</t>
  </si>
  <si>
    <t>TT in concept gửi khách hàng (Dự án K1053)</t>
  </si>
  <si>
    <t>TT đơn hàng HDMI  - Cấp ME Quốc Duy</t>
  </si>
  <si>
    <t>TT tạm ứng xả nước hệ thống chửa cháy</t>
  </si>
  <si>
    <t>TT phúc lợi Trần Thị Mỹ Tiên phòng thiết kế năm 2019</t>
  </si>
  <si>
    <t>TT tạm ứng đợt 2 50% đơn hàng đèn  - Vnlite Tuấn Khương</t>
  </si>
  <si>
    <t>TT phí dịch vụ nộp ngân hàng từ SHB về Techcombank</t>
  </si>
  <si>
    <t>Thu Lavie theo số HĐ 56</t>
  </si>
  <si>
    <t>Lavie</t>
  </si>
  <si>
    <t>Rút séc</t>
  </si>
  <si>
    <t>Phí rút séc</t>
  </si>
  <si>
    <t>TT chi phí đi company trip vũng tàu ngày 24-25/09/2020</t>
  </si>
  <si>
    <t>TT tiền rác Vacons Tháng 9/2020</t>
  </si>
  <si>
    <t>TT tiền điện Vacons Tháng 9/2020</t>
  </si>
  <si>
    <t>TT tiền nhập hàng dịch vụ</t>
  </si>
  <si>
    <t>TT đơn hàng điện - Ms Thư</t>
  </si>
  <si>
    <t>TT lương thợ phụ Tuần 4 Tháng 9/2020</t>
  </si>
  <si>
    <t>TT phụ kiện VVP - Khánh Linh</t>
  </si>
  <si>
    <t>TT vận chuyển rác, HTMB, nội thất - Mr Trường</t>
  </si>
  <si>
    <t>TT hoàn trả mặt bằng UOA đợt cuối - Minh Tuần</t>
  </si>
  <si>
    <t>TT đá - Mr Tuyền</t>
  </si>
  <si>
    <t>TT kính - Mr Trung</t>
  </si>
  <si>
    <t>TT phí cước vận chuyển đợt cuối NX2064</t>
  </si>
  <si>
    <t>Nộp tiền tài khoản từ nhập hàng</t>
  </si>
  <si>
    <t>Trả lãi tiền gửi</t>
  </si>
  <si>
    <t>Nạp tiền điện thoại của Sếp</t>
  </si>
  <si>
    <t>TT phí thư bảo lãnh Guar PCCC</t>
  </si>
  <si>
    <t>Guar PCCC</t>
  </si>
  <si>
    <t>TT phí DV SMS T9/2020</t>
  </si>
  <si>
    <t>TT in catalogue cho Vacons</t>
  </si>
  <si>
    <t>Mr Đoan TK</t>
  </si>
  <si>
    <t>TT bảo hành 1 năm phần mềm kế toán Simba</t>
  </si>
  <si>
    <t>Thu Nam Thuận Tầng 19 Mở Rộng theo HĐ số 0000068</t>
  </si>
  <si>
    <t>Nam Thuận T19 MR</t>
  </si>
  <si>
    <t>TT bảng bút lông có chân Hàn Quốc cao cấp Gold</t>
  </si>
  <si>
    <t>TT đèn chiếu sáng - Tuấn Khương</t>
  </si>
  <si>
    <t>Thu UOA theo HĐ số 1890-2020/HTMBQ7/VA-UOA</t>
  </si>
  <si>
    <t>TT đèn trang trí - Bon Mr Thịnh</t>
  </si>
  <si>
    <t xml:space="preserve">Tạm ứng chi phí hồ sơ </t>
  </si>
  <si>
    <t>SRF</t>
  </si>
  <si>
    <t>TT in name card nhân viên - Toàn Diện</t>
  </si>
  <si>
    <t>TT tiền Grab đi gặp khách hàng</t>
  </si>
  <si>
    <t>trả nhà cung cấp</t>
  </si>
  <si>
    <t>Thuê VP</t>
  </si>
  <si>
    <t>Lương thợ phụ</t>
  </si>
  <si>
    <t>Tặng đối tác</t>
  </si>
  <si>
    <t>In ấn</t>
  </si>
  <si>
    <t>Chi phí khác 24</t>
  </si>
  <si>
    <t>Công cụ, dụng Cụ</t>
  </si>
  <si>
    <t>Grap</t>
  </si>
  <si>
    <t>Từ  thiện</t>
  </si>
  <si>
    <t>BH</t>
  </si>
  <si>
    <t>DL</t>
  </si>
  <si>
    <t>Phuc lợi</t>
  </si>
  <si>
    <t>Phí ngân hàng</t>
  </si>
  <si>
    <t>Rác VP</t>
  </si>
  <si>
    <t>Điện VP</t>
  </si>
  <si>
    <t>CP tài chính</t>
  </si>
  <si>
    <t>Lãi gốc vay mua xe T9/2020</t>
  </si>
  <si>
    <t>Vệ Sinh Văn Phòng</t>
  </si>
  <si>
    <t>Tiệc VP</t>
  </si>
  <si>
    <t xml:space="preserve">Tiệc VP </t>
  </si>
  <si>
    <t>Gửi Xe</t>
  </si>
  <si>
    <t>Nước</t>
  </si>
  <si>
    <t>Chi phi  phát sinh VP</t>
  </si>
  <si>
    <t>Thuế phí khác</t>
  </si>
  <si>
    <t>Lãi vay mua xe</t>
  </si>
  <si>
    <t>khac phi (phúc lợi)</t>
  </si>
  <si>
    <t>Đồ dùng văn phòng</t>
  </si>
  <si>
    <t>01.09-30.09</t>
  </si>
  <si>
    <t>Ký quỹ ngân hàng</t>
  </si>
  <si>
    <t>Ký quỹ công trình</t>
  </si>
  <si>
    <t>Công Đoàn</t>
  </si>
  <si>
    <t>CP phát sinh khác:  Mua trái cây, CPN,Phí hủy HĐ, mua quà tặng đối tác,cúng rằm,mua cá</t>
  </si>
  <si>
    <t>Khảo sát mặt bằng ,chi phí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</si>
</sst>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₫_-;\-* #,##0.00\ _₫_-;_-* &quot;-&quot;??\ _₫_-;_-@_-"/>
    <numFmt numFmtId="164" formatCode="_-* #,##0\ _₫_-;\-* #,##0\ _₫_-;_-* &quot;-&quot;??\ _₫_-;_-@_-"/>
    <numFmt numFmtId="165" formatCode="_-* #,##0.0\ _₫_-;\-* #,##0.0\ _₫_-;_-* &quot;-&quot;??\ _₫_-;_-@_-"/>
    <numFmt numFmtId="166" formatCode="_-* #,##0.0\ _₫_-;\-* #,##0.0\ _₫_-;_-* &quot;-&quot;?\ _₫_-;_-@_-"/>
    <numFmt numFmtId="167" formatCode="_(* #,##0_);_(* \(#,##0\);_(* &quot;-&quot;??_);_(@_)"/>
  </numFmts>
  <fonts count="3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8"/>
      <color rgb="FFFF000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26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20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name val="Times New Roman"/>
      <family val="1"/>
    </font>
    <font>
      <b/>
      <sz val="17"/>
      <color theme="1"/>
      <name val="Times New Roman"/>
      <family val="1"/>
    </font>
    <font>
      <b/>
      <sz val="17"/>
      <color rgb="FF000000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3"/>
      <color theme="1"/>
      <name val="Calibri"/>
      <family val="2"/>
      <scheme val="minor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14" fontId="4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4" xfId="0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6" xfId="0" quotePrefix="1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164" fontId="7" fillId="0" borderId="0" xfId="0" applyNumberFormat="1" applyFont="1" applyAlignment="1"/>
    <xf numFmtId="0" fontId="9" fillId="0" borderId="10" xfId="0" applyFont="1" applyBorder="1" applyAlignment="1">
      <alignment horizontal="center"/>
    </xf>
    <xf numFmtId="0" fontId="7" fillId="0" borderId="11" xfId="0" applyFont="1" applyBorder="1" applyAlignment="1"/>
    <xf numFmtId="0" fontId="9" fillId="0" borderId="8" xfId="0" applyFont="1" applyBorder="1" applyAlignment="1">
      <alignment horizontal="center"/>
    </xf>
    <xf numFmtId="0" fontId="11" fillId="0" borderId="0" xfId="0" applyFont="1" applyBorder="1" applyAlignment="1">
      <alignment horizontal="right" wrapText="1"/>
    </xf>
    <xf numFmtId="164" fontId="11" fillId="0" borderId="9" xfId="1" applyNumberFormat="1" applyFont="1" applyBorder="1" applyAlignment="1">
      <alignment wrapText="1"/>
    </xf>
    <xf numFmtId="164" fontId="11" fillId="0" borderId="6" xfId="1" applyNumberFormat="1" applyFont="1" applyBorder="1" applyAlignment="1">
      <alignment wrapText="1"/>
    </xf>
    <xf numFmtId="0" fontId="12" fillId="0" borderId="9" xfId="0" applyFont="1" applyBorder="1" applyAlignment="1"/>
    <xf numFmtId="0" fontId="7" fillId="0" borderId="8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4" fontId="10" fillId="0" borderId="9" xfId="1" quotePrefix="1" applyNumberFormat="1" applyFont="1" applyFill="1" applyBorder="1" applyAlignment="1">
      <alignment wrapText="1"/>
    </xf>
    <xf numFmtId="164" fontId="10" fillId="0" borderId="6" xfId="1" quotePrefix="1" applyNumberFormat="1" applyFont="1" applyFill="1" applyBorder="1" applyAlignment="1">
      <alignment wrapText="1"/>
    </xf>
    <xf numFmtId="0" fontId="7" fillId="0" borderId="9" xfId="0" applyFont="1" applyBorder="1" applyAlignment="1"/>
    <xf numFmtId="0" fontId="7" fillId="0" borderId="12" xfId="0" applyFont="1" applyBorder="1" applyAlignment="1">
      <alignment horizontal="center"/>
    </xf>
    <xf numFmtId="0" fontId="13" fillId="0" borderId="7" xfId="0" applyFont="1" applyFill="1" applyBorder="1" applyAlignment="1">
      <alignment horizontal="right" wrapText="1"/>
    </xf>
    <xf numFmtId="164" fontId="13" fillId="0" borderId="13" xfId="1" quotePrefix="1" applyNumberFormat="1" applyFont="1" applyFill="1" applyBorder="1" applyAlignment="1">
      <alignment wrapText="1"/>
    </xf>
    <xf numFmtId="164" fontId="13" fillId="0" borderId="5" xfId="1" quotePrefix="1" applyNumberFormat="1" applyFont="1" applyFill="1" applyBorder="1" applyAlignment="1">
      <alignment wrapText="1"/>
    </xf>
    <xf numFmtId="164" fontId="7" fillId="0" borderId="13" xfId="0" quotePrefix="1" applyNumberFormat="1" applyFont="1" applyBorder="1" applyAlignment="1"/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164" fontId="15" fillId="3" borderId="16" xfId="1" applyNumberFormat="1" applyFont="1" applyFill="1" applyBorder="1" applyAlignment="1">
      <alignment horizontal="center" vertical="center"/>
    </xf>
    <xf numFmtId="164" fontId="15" fillId="3" borderId="17" xfId="1" applyNumberFormat="1" applyFont="1" applyFill="1" applyBorder="1" applyAlignment="1">
      <alignment horizontal="center" vertical="center"/>
    </xf>
    <xf numFmtId="164" fontId="15" fillId="3" borderId="18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4" borderId="14" xfId="0" applyFont="1" applyFill="1" applyBorder="1" applyAlignment="1">
      <alignment horizontal="center"/>
    </xf>
    <xf numFmtId="0" fontId="17" fillId="4" borderId="18" xfId="0" applyFont="1" applyFill="1" applyBorder="1" applyAlignment="1">
      <alignment horizontal="left" wrapText="1"/>
    </xf>
    <xf numFmtId="164" fontId="17" fillId="4" borderId="16" xfId="1" applyNumberFormat="1" applyFont="1" applyFill="1" applyBorder="1" applyAlignment="1">
      <alignment horizontal="left" wrapText="1"/>
    </xf>
    <xf numFmtId="164" fontId="17" fillId="4" borderId="18" xfId="1" applyNumberFormat="1" applyFont="1" applyFill="1" applyBorder="1" applyAlignment="1">
      <alignment horizontal="left" wrapText="1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left" wrapText="1"/>
    </xf>
    <xf numFmtId="164" fontId="7" fillId="0" borderId="9" xfId="1" applyNumberFormat="1" applyFont="1" applyBorder="1" applyAlignment="1">
      <alignment horizontal="left" wrapText="1"/>
    </xf>
    <xf numFmtId="164" fontId="7" fillId="0" borderId="20" xfId="1" applyNumberFormat="1" applyFont="1" applyBorder="1" applyAlignment="1">
      <alignment horizontal="left" wrapText="1"/>
    </xf>
    <xf numFmtId="164" fontId="7" fillId="0" borderId="9" xfId="1" applyNumberFormat="1" applyFont="1" applyFill="1" applyBorder="1" applyAlignment="1">
      <alignment horizontal="left" wrapText="1"/>
    </xf>
    <xf numFmtId="164" fontId="7" fillId="0" borderId="20" xfId="1" applyNumberFormat="1" applyFont="1" applyFill="1" applyBorder="1" applyAlignment="1">
      <alignment horizontal="left" wrapText="1"/>
    </xf>
    <xf numFmtId="0" fontId="17" fillId="4" borderId="2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left" wrapText="1"/>
    </xf>
    <xf numFmtId="164" fontId="17" fillId="4" borderId="23" xfId="1" applyNumberFormat="1" applyFont="1" applyFill="1" applyBorder="1" applyAlignment="1">
      <alignment horizontal="left" wrapText="1"/>
    </xf>
    <xf numFmtId="164" fontId="17" fillId="4" borderId="1" xfId="1" applyNumberFormat="1" applyFont="1" applyFill="1" applyBorder="1" applyAlignment="1">
      <alignment horizontal="left" wrapText="1"/>
    </xf>
    <xf numFmtId="164" fontId="17" fillId="4" borderId="22" xfId="1" applyNumberFormat="1" applyFont="1" applyFill="1" applyBorder="1" applyAlignment="1">
      <alignment horizontal="left" wrapText="1"/>
    </xf>
    <xf numFmtId="0" fontId="17" fillId="0" borderId="0" xfId="0" applyFont="1" applyAlignment="1"/>
    <xf numFmtId="0" fontId="7" fillId="0" borderId="20" xfId="0" applyFont="1" applyBorder="1" applyAlignment="1">
      <alignment wrapText="1"/>
    </xf>
    <xf numFmtId="164" fontId="7" fillId="0" borderId="9" xfId="1" applyNumberFormat="1" applyFont="1" applyFill="1" applyBorder="1" applyAlignment="1">
      <alignment horizontal="right" wrapText="1"/>
    </xf>
    <xf numFmtId="164" fontId="7" fillId="0" borderId="20" xfId="1" applyNumberFormat="1" applyFont="1" applyFill="1" applyBorder="1" applyAlignment="1">
      <alignment horizontal="right" wrapText="1"/>
    </xf>
    <xf numFmtId="0" fontId="11" fillId="0" borderId="0" xfId="0" applyFont="1" applyAlignment="1"/>
    <xf numFmtId="0" fontId="7" fillId="0" borderId="20" xfId="0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164" fontId="7" fillId="0" borderId="20" xfId="1" applyNumberFormat="1" applyFont="1" applyBorder="1" applyAlignment="1">
      <alignment horizontal="left"/>
    </xf>
    <xf numFmtId="0" fontId="18" fillId="0" borderId="0" xfId="0" applyFont="1" applyAlignment="1"/>
    <xf numFmtId="0" fontId="11" fillId="4" borderId="21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left" wrapText="1"/>
    </xf>
    <xf numFmtId="164" fontId="11" fillId="4" borderId="23" xfId="1" applyNumberFormat="1" applyFont="1" applyFill="1" applyBorder="1" applyAlignment="1">
      <alignment horizontal="left" wrapText="1"/>
    </xf>
    <xf numFmtId="164" fontId="11" fillId="4" borderId="22" xfId="1" applyNumberFormat="1" applyFont="1" applyFill="1" applyBorder="1" applyAlignment="1">
      <alignment horizontal="left" wrapText="1"/>
    </xf>
    <xf numFmtId="0" fontId="19" fillId="5" borderId="14" xfId="0" applyFont="1" applyFill="1" applyBorder="1" applyAlignment="1">
      <alignment horizontal="center"/>
    </xf>
    <xf numFmtId="0" fontId="19" fillId="5" borderId="18" xfId="0" applyFont="1" applyFill="1" applyBorder="1" applyAlignment="1">
      <alignment horizontal="left" wrapText="1"/>
    </xf>
    <xf numFmtId="164" fontId="19" fillId="5" borderId="16" xfId="1" applyNumberFormat="1" applyFont="1" applyFill="1" applyBorder="1" applyAlignment="1">
      <alignment horizontal="left" wrapText="1"/>
    </xf>
    <xf numFmtId="164" fontId="19" fillId="5" borderId="18" xfId="1" applyNumberFormat="1" applyFont="1" applyFill="1" applyBorder="1" applyAlignment="1">
      <alignment horizontal="left" wrapText="1"/>
    </xf>
    <xf numFmtId="0" fontId="19" fillId="5" borderId="21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left" wrapText="1"/>
    </xf>
    <xf numFmtId="164" fontId="19" fillId="5" borderId="23" xfId="1" applyNumberFormat="1" applyFont="1" applyFill="1" applyBorder="1" applyAlignment="1">
      <alignment horizontal="left" wrapText="1"/>
    </xf>
    <xf numFmtId="164" fontId="19" fillId="5" borderId="22" xfId="1" applyNumberFormat="1" applyFont="1" applyFill="1" applyBorder="1" applyAlignment="1">
      <alignment horizontal="left" wrapText="1"/>
    </xf>
    <xf numFmtId="0" fontId="8" fillId="0" borderId="0" xfId="0" applyFont="1" applyFill="1" applyAlignment="1"/>
    <xf numFmtId="0" fontId="19" fillId="5" borderId="24" xfId="0" applyFont="1" applyFill="1" applyBorder="1" applyAlignment="1">
      <alignment horizontal="center"/>
    </xf>
    <xf numFmtId="0" fontId="19" fillId="5" borderId="25" xfId="0" applyFont="1" applyFill="1" applyBorder="1" applyAlignment="1">
      <alignment horizontal="left" wrapText="1"/>
    </xf>
    <xf numFmtId="164" fontId="19" fillId="5" borderId="13" xfId="1" applyNumberFormat="1" applyFont="1" applyFill="1" applyBorder="1" applyAlignment="1">
      <alignment horizontal="left" wrapText="1"/>
    </xf>
    <xf numFmtId="0" fontId="7" fillId="0" borderId="0" xfId="0" applyFont="1" applyBorder="1" applyAlignment="1"/>
    <xf numFmtId="0" fontId="19" fillId="5" borderId="26" xfId="0" applyFont="1" applyFill="1" applyBorder="1" applyAlignment="1">
      <alignment horizontal="center"/>
    </xf>
    <xf numFmtId="0" fontId="19" fillId="5" borderId="27" xfId="0" applyFont="1" applyFill="1" applyBorder="1" applyAlignment="1">
      <alignment horizontal="left" wrapText="1"/>
    </xf>
    <xf numFmtId="164" fontId="19" fillId="5" borderId="28" xfId="1" applyNumberFormat="1" applyFont="1" applyFill="1" applyBorder="1" applyAlignment="1">
      <alignment horizontal="left" wrapText="1"/>
    </xf>
    <xf numFmtId="0" fontId="20" fillId="0" borderId="14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left" wrapText="1"/>
    </xf>
    <xf numFmtId="164" fontId="20" fillId="0" borderId="16" xfId="1" applyNumberFormat="1" applyFont="1" applyFill="1" applyBorder="1" applyAlignment="1">
      <alignment horizontal="left" wrapText="1"/>
    </xf>
    <xf numFmtId="164" fontId="7" fillId="0" borderId="1" xfId="1" applyNumberFormat="1" applyFont="1" applyBorder="1" applyAlignment="1">
      <alignment horizontal="left" wrapText="1"/>
    </xf>
    <xf numFmtId="164" fontId="20" fillId="0" borderId="18" xfId="1" applyNumberFormat="1" applyFont="1" applyFill="1" applyBorder="1" applyAlignment="1">
      <alignment horizontal="left" wrapText="1"/>
    </xf>
    <xf numFmtId="0" fontId="20" fillId="0" borderId="24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left" wrapText="1"/>
    </xf>
    <xf numFmtId="164" fontId="20" fillId="0" borderId="13" xfId="1" applyNumberFormat="1" applyFont="1" applyFill="1" applyBorder="1" applyAlignment="1">
      <alignment horizontal="left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164" fontId="21" fillId="0" borderId="0" xfId="1" applyNumberFormat="1" applyFont="1" applyAlignment="1">
      <alignment horizontal="left" wrapText="1"/>
    </xf>
    <xf numFmtId="164" fontId="22" fillId="0" borderId="0" xfId="1" applyNumberFormat="1" applyFont="1" applyAlignment="1">
      <alignment horizontal="center" wrapText="1"/>
    </xf>
    <xf numFmtId="0" fontId="21" fillId="0" borderId="0" xfId="0" applyFont="1" applyAlignment="1">
      <alignment horizontal="center" wrapText="1"/>
    </xf>
    <xf numFmtId="164" fontId="8" fillId="0" borderId="0" xfId="1" applyNumberFormat="1" applyFont="1" applyAlignment="1"/>
    <xf numFmtId="0" fontId="10" fillId="6" borderId="1" xfId="0" applyFont="1" applyFill="1" applyBorder="1" applyAlignment="1">
      <alignment horizontal="right" wrapText="1"/>
    </xf>
    <xf numFmtId="164" fontId="10" fillId="6" borderId="1" xfId="1" quotePrefix="1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11" xfId="0" applyFont="1" applyBorder="1"/>
    <xf numFmtId="0" fontId="3" fillId="0" borderId="13" xfId="0" applyFont="1" applyBorder="1"/>
    <xf numFmtId="14" fontId="23" fillId="0" borderId="0" xfId="0" applyNumberFormat="1" applyFont="1"/>
    <xf numFmtId="0" fontId="23" fillId="0" borderId="6" xfId="0" applyFont="1" applyBorder="1"/>
    <xf numFmtId="0" fontId="23" fillId="0" borderId="0" xfId="0" applyFont="1"/>
    <xf numFmtId="164" fontId="23" fillId="0" borderId="6" xfId="1" applyNumberFormat="1" applyFont="1" applyBorder="1"/>
    <xf numFmtId="0" fontId="23" fillId="0" borderId="6" xfId="0" applyFont="1" applyFill="1" applyBorder="1"/>
    <xf numFmtId="0" fontId="23" fillId="0" borderId="9" xfId="0" applyFont="1" applyBorder="1"/>
    <xf numFmtId="165" fontId="7" fillId="0" borderId="0" xfId="1" applyNumberFormat="1" applyFont="1" applyAlignment="1"/>
    <xf numFmtId="164" fontId="23" fillId="0" borderId="4" xfId="1" applyNumberFormat="1" applyFont="1" applyBorder="1"/>
    <xf numFmtId="164" fontId="23" fillId="0" borderId="8" xfId="1" applyNumberFormat="1" applyFont="1" applyBorder="1"/>
    <xf numFmtId="165" fontId="17" fillId="0" borderId="0" xfId="1" applyNumberFormat="1" applyFont="1" applyAlignment="1"/>
    <xf numFmtId="165" fontId="11" fillId="0" borderId="0" xfId="1" applyNumberFormat="1" applyFont="1" applyAlignment="1"/>
    <xf numFmtId="165" fontId="18" fillId="0" borderId="0" xfId="1" applyNumberFormat="1" applyFont="1" applyAlignment="1"/>
    <xf numFmtId="165" fontId="21" fillId="0" borderId="0" xfId="1" applyNumberFormat="1" applyFont="1" applyAlignment="1">
      <alignment horizontal="left"/>
    </xf>
    <xf numFmtId="165" fontId="8" fillId="0" borderId="0" xfId="1" applyNumberFormat="1" applyFont="1" applyAlignment="1"/>
    <xf numFmtId="164" fontId="7" fillId="0" borderId="29" xfId="1" applyNumberFormat="1" applyFont="1" applyBorder="1" applyAlignment="1">
      <alignment horizontal="left" wrapText="1"/>
    </xf>
    <xf numFmtId="164" fontId="7" fillId="0" borderId="6" xfId="1" applyNumberFormat="1" applyFont="1" applyBorder="1" applyAlignment="1">
      <alignment horizontal="left" wrapText="1"/>
    </xf>
    <xf numFmtId="0" fontId="23" fillId="0" borderId="6" xfId="0" applyFont="1" applyFill="1" applyBorder="1" applyAlignment="1" applyProtection="1">
      <alignment horizontal="left"/>
      <protection locked="0"/>
    </xf>
    <xf numFmtId="0" fontId="3" fillId="0" borderId="8" xfId="0" applyFont="1" applyBorder="1"/>
    <xf numFmtId="14" fontId="23" fillId="0" borderId="1" xfId="0" applyNumberFormat="1" applyFont="1" applyBorder="1"/>
    <xf numFmtId="0" fontId="23" fillId="0" borderId="1" xfId="0" applyFont="1" applyBorder="1"/>
    <xf numFmtId="164" fontId="23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vertical="center"/>
    </xf>
    <xf numFmtId="164" fontId="24" fillId="6" borderId="1" xfId="0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Border="1"/>
    <xf numFmtId="14" fontId="3" fillId="0" borderId="0" xfId="0" applyNumberFormat="1" applyFont="1" applyFill="1"/>
    <xf numFmtId="0" fontId="3" fillId="0" borderId="6" xfId="0" applyFont="1" applyFill="1" applyBorder="1"/>
    <xf numFmtId="0" fontId="3" fillId="0" borderId="0" xfId="0" applyFont="1" applyFill="1"/>
    <xf numFmtId="164" fontId="0" fillId="0" borderId="1" xfId="1" applyNumberFormat="1" applyFont="1" applyBorder="1"/>
    <xf numFmtId="14" fontId="0" fillId="0" borderId="1" xfId="0" applyNumberFormat="1" applyBorder="1"/>
    <xf numFmtId="166" fontId="7" fillId="0" borderId="0" xfId="0" applyNumberFormat="1" applyFont="1" applyAlignment="1"/>
    <xf numFmtId="164" fontId="25" fillId="0" borderId="0" xfId="1" applyNumberFormat="1" applyFont="1" applyAlignment="1">
      <alignment horizontal="center"/>
    </xf>
    <xf numFmtId="164" fontId="23" fillId="0" borderId="6" xfId="1" applyNumberFormat="1" applyFont="1" applyFill="1" applyBorder="1"/>
    <xf numFmtId="164" fontId="23" fillId="0" borderId="0" xfId="1" applyNumberFormat="1" applyFont="1"/>
    <xf numFmtId="164" fontId="5" fillId="2" borderId="1" xfId="1" applyNumberFormat="1" applyFont="1" applyFill="1" applyBorder="1" applyAlignment="1">
      <alignment vertical="center"/>
    </xf>
    <xf numFmtId="164" fontId="27" fillId="0" borderId="5" xfId="1" applyNumberFormat="1" applyFont="1" applyFill="1" applyBorder="1" applyAlignment="1">
      <alignment vertical="center"/>
    </xf>
    <xf numFmtId="164" fontId="3" fillId="0" borderId="0" xfId="0" applyNumberFormat="1" applyFont="1"/>
    <xf numFmtId="0" fontId="3" fillId="0" borderId="0" xfId="0" applyFont="1" applyBorder="1"/>
    <xf numFmtId="164" fontId="28" fillId="0" borderId="6" xfId="1" applyNumberFormat="1" applyFont="1" applyBorder="1"/>
    <xf numFmtId="164" fontId="3" fillId="0" borderId="0" xfId="1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29" fillId="0" borderId="4" xfId="0" applyFont="1" applyBorder="1"/>
    <xf numFmtId="0" fontId="29" fillId="0" borderId="6" xfId="0" applyFont="1" applyBorder="1"/>
    <xf numFmtId="0" fontId="23" fillId="0" borderId="31" xfId="0" applyFont="1" applyFill="1" applyBorder="1" applyAlignment="1" applyProtection="1">
      <alignment horizontal="left"/>
      <protection locked="0"/>
    </xf>
    <xf numFmtId="14" fontId="0" fillId="0" borderId="0" xfId="0" applyNumberFormat="1"/>
    <xf numFmtId="3" fontId="23" fillId="0" borderId="31" xfId="0" applyNumberFormat="1" applyFont="1" applyFill="1" applyBorder="1" applyAlignment="1" applyProtection="1">
      <alignment horizontal="right"/>
      <protection locked="0"/>
    </xf>
    <xf numFmtId="0" fontId="23" fillId="0" borderId="31" xfId="0" applyFont="1" applyFill="1" applyBorder="1" applyAlignment="1" applyProtection="1">
      <alignment horizontal="center"/>
      <protection locked="0"/>
    </xf>
    <xf numFmtId="0" fontId="30" fillId="0" borderId="31" xfId="0" applyFont="1" applyFill="1" applyBorder="1" applyAlignment="1" applyProtection="1">
      <alignment horizontal="left"/>
      <protection locked="0"/>
    </xf>
    <xf numFmtId="0" fontId="30" fillId="0" borderId="6" xfId="0" applyFont="1" applyFill="1" applyBorder="1" applyAlignment="1">
      <alignment horizontal="left" vertical="center"/>
    </xf>
    <xf numFmtId="0" fontId="23" fillId="0" borderId="32" xfId="0" applyFont="1" applyFill="1" applyBorder="1" applyAlignment="1" applyProtection="1">
      <alignment horizontal="left"/>
      <protection locked="0"/>
    </xf>
    <xf numFmtId="3" fontId="30" fillId="0" borderId="31" xfId="0" applyNumberFormat="1" applyFont="1" applyFill="1" applyBorder="1" applyAlignment="1" applyProtection="1">
      <alignment horizontal="left"/>
      <protection locked="0"/>
    </xf>
    <xf numFmtId="0" fontId="23" fillId="0" borderId="31" xfId="0" applyFont="1" applyFill="1" applyBorder="1" applyAlignment="1" applyProtection="1">
      <alignment horizontal="left" wrapText="1"/>
      <protection locked="0"/>
    </xf>
    <xf numFmtId="0" fontId="23" fillId="0" borderId="32" xfId="0" applyFont="1" applyFill="1" applyBorder="1" applyAlignment="1" applyProtection="1">
      <alignment horizontal="center"/>
      <protection locked="0"/>
    </xf>
    <xf numFmtId="0" fontId="23" fillId="0" borderId="31" xfId="0" applyFont="1" applyFill="1" applyBorder="1" applyAlignment="1" applyProtection="1">
      <alignment horizontal="left" vertical="center" wrapText="1"/>
      <protection locked="0"/>
    </xf>
    <xf numFmtId="3" fontId="23" fillId="0" borderId="31" xfId="0" applyNumberFormat="1" applyFont="1" applyFill="1" applyBorder="1" applyAlignment="1" applyProtection="1">
      <alignment horizontal="right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left" vertical="center"/>
      <protection locked="0"/>
    </xf>
    <xf numFmtId="0" fontId="30" fillId="0" borderId="31" xfId="0" applyFont="1" applyFill="1" applyBorder="1" applyAlignment="1" applyProtection="1">
      <alignment horizontal="left" vertical="center"/>
      <protection locked="0"/>
    </xf>
    <xf numFmtId="0" fontId="23" fillId="0" borderId="33" xfId="0" applyFont="1" applyFill="1" applyBorder="1" applyAlignment="1" applyProtection="1">
      <alignment horizontal="left" wrapText="1"/>
      <protection locked="0"/>
    </xf>
    <xf numFmtId="167" fontId="30" fillId="0" borderId="31" xfId="1" applyNumberFormat="1" applyFont="1" applyFill="1" applyBorder="1" applyAlignment="1">
      <alignment horizontal="right" vertical="center"/>
    </xf>
    <xf numFmtId="0" fontId="31" fillId="0" borderId="31" xfId="0" applyFont="1" applyFill="1" applyBorder="1" applyAlignment="1" applyProtection="1">
      <alignment horizontal="left"/>
      <protection locked="0"/>
    </xf>
    <xf numFmtId="0" fontId="23" fillId="0" borderId="31" xfId="0" applyFont="1" applyFill="1" applyBorder="1" applyAlignment="1" applyProtection="1">
      <alignment horizontal="center" vertical="center"/>
      <protection locked="0"/>
    </xf>
    <xf numFmtId="0" fontId="23" fillId="0" borderId="31" xfId="0" applyFont="1" applyFill="1" applyBorder="1" applyAlignment="1" applyProtection="1">
      <alignment horizontal="left" vertical="center"/>
      <protection locked="0"/>
    </xf>
    <xf numFmtId="0" fontId="32" fillId="0" borderId="31" xfId="0" applyFont="1" applyFill="1" applyBorder="1" applyAlignment="1">
      <alignment vertical="center" wrapText="1"/>
    </xf>
    <xf numFmtId="167" fontId="23" fillId="0" borderId="31" xfId="1" applyNumberFormat="1" applyFont="1" applyFill="1" applyBorder="1" applyAlignment="1">
      <alignment horizontal="right" vertical="center" wrapText="1"/>
    </xf>
    <xf numFmtId="3" fontId="23" fillId="0" borderId="31" xfId="0" applyNumberFormat="1" applyFont="1" applyFill="1" applyBorder="1" applyProtection="1">
      <protection locked="0"/>
    </xf>
    <xf numFmtId="164" fontId="0" fillId="0" borderId="0" xfId="1" applyNumberFormat="1" applyFont="1"/>
    <xf numFmtId="164" fontId="7" fillId="0" borderId="0" xfId="1" applyNumberFormat="1" applyFont="1" applyAlignment="1"/>
    <xf numFmtId="14" fontId="7" fillId="0" borderId="0" xfId="0" applyNumberFormat="1" applyFont="1" applyAlignment="1"/>
    <xf numFmtId="164" fontId="33" fillId="0" borderId="0" xfId="1" applyNumberFormat="1" applyFont="1"/>
    <xf numFmtId="0" fontId="23" fillId="7" borderId="31" xfId="0" applyFont="1" applyFill="1" applyBorder="1" applyAlignment="1" applyProtection="1">
      <alignment horizontal="left" wrapText="1"/>
      <protection locked="0"/>
    </xf>
    <xf numFmtId="3" fontId="23" fillId="7" borderId="31" xfId="0" applyNumberFormat="1" applyFont="1" applyFill="1" applyBorder="1" applyAlignment="1" applyProtection="1">
      <alignment horizontal="right"/>
      <protection locked="0"/>
    </xf>
    <xf numFmtId="0" fontId="23" fillId="7" borderId="31" xfId="0" applyFont="1" applyFill="1" applyBorder="1" applyAlignment="1" applyProtection="1">
      <alignment horizontal="center"/>
      <protection locked="0"/>
    </xf>
    <xf numFmtId="0" fontId="23" fillId="7" borderId="31" xfId="0" applyFont="1" applyFill="1" applyBorder="1" applyAlignment="1" applyProtection="1">
      <alignment horizontal="left"/>
      <protection locked="0"/>
    </xf>
    <xf numFmtId="0" fontId="30" fillId="7" borderId="31" xfId="0" applyFont="1" applyFill="1" applyBorder="1" applyAlignment="1" applyProtection="1">
      <alignment horizontal="left"/>
      <protection locked="0"/>
    </xf>
    <xf numFmtId="0" fontId="23" fillId="7" borderId="31" xfId="0" applyFont="1" applyFill="1" applyBorder="1" applyAlignment="1" applyProtection="1">
      <alignment horizontal="center" vertical="center"/>
      <protection locked="0"/>
    </xf>
    <xf numFmtId="0" fontId="23" fillId="7" borderId="31" xfId="0" applyFont="1" applyFill="1" applyBorder="1" applyAlignment="1" applyProtection="1">
      <alignment horizontal="left" vertical="center" wrapText="1"/>
      <protection locked="0"/>
    </xf>
    <xf numFmtId="3" fontId="23" fillId="7" borderId="31" xfId="0" applyNumberFormat="1" applyFont="1" applyFill="1" applyBorder="1" applyAlignment="1" applyProtection="1">
      <alignment horizontal="right" vertical="center"/>
      <protection locked="0"/>
    </xf>
    <xf numFmtId="0" fontId="23" fillId="7" borderId="32" xfId="0" applyFont="1" applyFill="1" applyBorder="1" applyAlignment="1" applyProtection="1">
      <alignment horizontal="center" vertical="center"/>
      <protection locked="0"/>
    </xf>
    <xf numFmtId="0" fontId="23" fillId="7" borderId="32" xfId="0" applyFont="1" applyFill="1" applyBorder="1" applyAlignment="1" applyProtection="1">
      <alignment horizontal="left" vertical="center"/>
      <protection locked="0"/>
    </xf>
    <xf numFmtId="0" fontId="30" fillId="7" borderId="31" xfId="0" applyFont="1" applyFill="1" applyBorder="1" applyAlignment="1" applyProtection="1">
      <alignment horizontal="left" vertical="center"/>
      <protection locked="0"/>
    </xf>
    <xf numFmtId="164" fontId="0" fillId="7" borderId="0" xfId="1" applyNumberFormat="1" applyFont="1" applyFill="1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26" fillId="2" borderId="3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8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22" fillId="0" borderId="0" xfId="0" applyFont="1" applyAlignment="1">
      <alignment horizont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30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5" fillId="6" borderId="3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62"/>
  <sheetViews>
    <sheetView workbookViewId="0">
      <pane xSplit="5" ySplit="4" topLeftCell="F125" activePane="bottomRight" state="frozen"/>
      <selection pane="topRight" activeCell="F1" sqref="F1"/>
      <selection pane="bottomLeft" activeCell="A5" sqref="A5"/>
      <selection pane="bottomRight" activeCell="D139" sqref="D139"/>
    </sheetView>
  </sheetViews>
  <sheetFormatPr defaultRowHeight="15" x14ac:dyDescent="0.25"/>
  <cols>
    <col min="1" max="1" width="10.7109375" style="1" bestFit="1" customWidth="1"/>
    <col min="2" max="2" width="22.42578125" style="1" customWidth="1"/>
    <col min="3" max="3" width="51.42578125" style="1" customWidth="1"/>
    <col min="4" max="4" width="17.85546875" style="138" customWidth="1"/>
    <col min="5" max="5" width="13" style="1" customWidth="1"/>
    <col min="6" max="6" width="17.7109375" style="1" customWidth="1"/>
    <col min="7" max="7" width="22.28515625" style="1" customWidth="1"/>
    <col min="8" max="8" width="17.7109375" style="1" customWidth="1"/>
    <col min="9" max="9" width="22.140625" style="1" customWidth="1"/>
    <col min="10" max="10" width="24.140625" style="1" customWidth="1"/>
    <col min="11" max="11" width="27" style="1" customWidth="1"/>
    <col min="12" max="16384" width="9.140625" style="1"/>
  </cols>
  <sheetData>
    <row r="1" spans="1:11" ht="22.5" x14ac:dyDescent="0.3">
      <c r="A1" s="191" t="s">
        <v>15</v>
      </c>
      <c r="B1" s="191"/>
      <c r="C1" s="191"/>
      <c r="D1" s="191"/>
      <c r="E1" s="191"/>
      <c r="F1" s="191"/>
      <c r="G1" s="191"/>
      <c r="H1" s="191"/>
    </row>
    <row r="2" spans="1:11" ht="22.5" x14ac:dyDescent="0.3">
      <c r="A2" s="2"/>
      <c r="B2" s="2"/>
      <c r="C2" s="2"/>
      <c r="D2" s="136"/>
      <c r="E2" s="2"/>
      <c r="F2" s="2"/>
      <c r="G2" s="2"/>
      <c r="H2" s="2"/>
    </row>
    <row r="3" spans="1:11" x14ac:dyDescent="0.25">
      <c r="A3" s="192" t="s">
        <v>0</v>
      </c>
      <c r="B3" s="193" t="s">
        <v>1</v>
      </c>
      <c r="C3" s="194" t="s">
        <v>2</v>
      </c>
      <c r="D3" s="195" t="s">
        <v>3</v>
      </c>
      <c r="E3" s="194" t="s">
        <v>4</v>
      </c>
      <c r="F3" s="190" t="s">
        <v>5</v>
      </c>
      <c r="G3" s="190" t="s">
        <v>6</v>
      </c>
      <c r="H3" s="196" t="s">
        <v>7</v>
      </c>
      <c r="I3" s="190" t="s">
        <v>8</v>
      </c>
      <c r="J3" s="190" t="s">
        <v>133</v>
      </c>
      <c r="K3" s="190" t="s">
        <v>81</v>
      </c>
    </row>
    <row r="4" spans="1:11" x14ac:dyDescent="0.25">
      <c r="A4" s="192"/>
      <c r="B4" s="193"/>
      <c r="C4" s="194"/>
      <c r="D4" s="195"/>
      <c r="E4" s="194"/>
      <c r="F4" s="190"/>
      <c r="G4" s="190"/>
      <c r="H4" s="197"/>
      <c r="I4" s="190"/>
      <c r="J4" s="190"/>
      <c r="K4" s="190"/>
    </row>
    <row r="5" spans="1:11" x14ac:dyDescent="0.25">
      <c r="A5" s="3">
        <v>44044</v>
      </c>
      <c r="B5" s="4" t="s">
        <v>9</v>
      </c>
      <c r="C5" s="1" t="s">
        <v>10</v>
      </c>
      <c r="D5" s="108">
        <v>1900000</v>
      </c>
      <c r="E5" s="1" t="s">
        <v>11</v>
      </c>
      <c r="F5" s="4" t="s">
        <v>12</v>
      </c>
      <c r="H5" s="4"/>
      <c r="I5" s="4" t="s">
        <v>34</v>
      </c>
      <c r="J5" s="146"/>
      <c r="K5" s="99"/>
    </row>
    <row r="6" spans="1:11" x14ac:dyDescent="0.25">
      <c r="A6" s="3">
        <v>44044</v>
      </c>
      <c r="B6" s="5" t="s">
        <v>9</v>
      </c>
      <c r="C6" s="1" t="s">
        <v>13</v>
      </c>
      <c r="D6" s="109">
        <v>2282000</v>
      </c>
      <c r="E6" s="5" t="s">
        <v>11</v>
      </c>
      <c r="F6" s="5" t="s">
        <v>12</v>
      </c>
      <c r="H6" s="5"/>
      <c r="I6" s="5" t="s">
        <v>34</v>
      </c>
      <c r="J6" s="147"/>
      <c r="K6" s="9"/>
    </row>
    <row r="7" spans="1:11" x14ac:dyDescent="0.25">
      <c r="A7" s="3">
        <v>44046</v>
      </c>
      <c r="B7" s="5" t="s">
        <v>16</v>
      </c>
      <c r="C7" s="1" t="s">
        <v>17</v>
      </c>
      <c r="D7" s="109">
        <v>1920000</v>
      </c>
      <c r="E7" s="5" t="s">
        <v>11</v>
      </c>
      <c r="F7" s="5"/>
      <c r="G7" s="1" t="s">
        <v>18</v>
      </c>
      <c r="H7" s="5"/>
      <c r="I7" s="5" t="s">
        <v>35</v>
      </c>
      <c r="J7" s="147"/>
      <c r="K7" s="9"/>
    </row>
    <row r="8" spans="1:11" x14ac:dyDescent="0.25">
      <c r="A8" s="3">
        <v>44046</v>
      </c>
      <c r="B8" s="5" t="s">
        <v>32</v>
      </c>
      <c r="C8" s="1" t="s">
        <v>19</v>
      </c>
      <c r="D8" s="109">
        <v>5250000</v>
      </c>
      <c r="E8" s="5" t="s">
        <v>11</v>
      </c>
      <c r="F8" s="5" t="s">
        <v>14</v>
      </c>
      <c r="G8" s="5" t="s">
        <v>21</v>
      </c>
      <c r="I8" s="5" t="s">
        <v>34</v>
      </c>
      <c r="J8" s="147"/>
      <c r="K8" s="9"/>
    </row>
    <row r="9" spans="1:11" x14ac:dyDescent="0.25">
      <c r="A9" s="3">
        <v>44046</v>
      </c>
      <c r="B9" s="5" t="s">
        <v>32</v>
      </c>
      <c r="C9" s="1" t="s">
        <v>33</v>
      </c>
      <c r="D9" s="109">
        <v>4650000</v>
      </c>
      <c r="E9" s="5" t="s">
        <v>11</v>
      </c>
      <c r="F9" s="5" t="s">
        <v>14</v>
      </c>
      <c r="G9" s="5" t="s">
        <v>31</v>
      </c>
      <c r="I9" s="5" t="s">
        <v>34</v>
      </c>
      <c r="J9" s="147"/>
      <c r="K9" s="9"/>
    </row>
    <row r="10" spans="1:11" x14ac:dyDescent="0.25">
      <c r="A10" s="3">
        <v>44046</v>
      </c>
      <c r="B10" s="5" t="s">
        <v>32</v>
      </c>
      <c r="C10" s="1" t="s">
        <v>20</v>
      </c>
      <c r="D10" s="109">
        <f>1800000+1290000</f>
        <v>3090000</v>
      </c>
      <c r="E10" s="5" t="s">
        <v>11</v>
      </c>
      <c r="F10" s="5" t="s">
        <v>14</v>
      </c>
      <c r="G10" s="1" t="s">
        <v>22</v>
      </c>
      <c r="H10" s="5"/>
      <c r="I10" s="5" t="s">
        <v>34</v>
      </c>
      <c r="J10" s="147"/>
      <c r="K10" s="9"/>
    </row>
    <row r="11" spans="1:11" x14ac:dyDescent="0.25">
      <c r="A11" s="3">
        <v>44046</v>
      </c>
      <c r="B11" s="5" t="s">
        <v>58</v>
      </c>
      <c r="C11" s="1" t="s">
        <v>23</v>
      </c>
      <c r="D11" s="109">
        <v>3581779</v>
      </c>
      <c r="E11" s="5" t="s">
        <v>24</v>
      </c>
      <c r="F11" s="5" t="s">
        <v>25</v>
      </c>
      <c r="H11" s="5"/>
      <c r="I11" s="5" t="s">
        <v>36</v>
      </c>
      <c r="J11" s="147"/>
      <c r="K11" s="9"/>
    </row>
    <row r="12" spans="1:11" x14ac:dyDescent="0.25">
      <c r="A12" s="3">
        <v>44046</v>
      </c>
      <c r="B12" s="5" t="s">
        <v>58</v>
      </c>
      <c r="C12" s="1" t="s">
        <v>26</v>
      </c>
      <c r="D12" s="109">
        <v>1935000</v>
      </c>
      <c r="E12" s="5" t="s">
        <v>27</v>
      </c>
      <c r="F12" s="5" t="s">
        <v>25</v>
      </c>
      <c r="H12" s="5"/>
      <c r="I12" s="5" t="s">
        <v>37</v>
      </c>
      <c r="J12" s="147"/>
      <c r="K12" s="9"/>
    </row>
    <row r="13" spans="1:11" x14ac:dyDescent="0.25">
      <c r="A13" s="3">
        <v>44046</v>
      </c>
      <c r="B13" s="5" t="s">
        <v>58</v>
      </c>
      <c r="C13" s="1" t="s">
        <v>28</v>
      </c>
      <c r="D13" s="104">
        <v>2210000</v>
      </c>
      <c r="E13" s="1" t="s">
        <v>24</v>
      </c>
      <c r="F13" s="5" t="s">
        <v>25</v>
      </c>
      <c r="H13" s="5"/>
      <c r="I13" s="5" t="s">
        <v>38</v>
      </c>
      <c r="J13" s="147"/>
      <c r="K13" s="9"/>
    </row>
    <row r="14" spans="1:11" x14ac:dyDescent="0.25">
      <c r="A14" s="3">
        <v>44046</v>
      </c>
      <c r="B14" s="5" t="s">
        <v>58</v>
      </c>
      <c r="C14" s="1" t="s">
        <v>29</v>
      </c>
      <c r="D14" s="104">
        <v>1648000</v>
      </c>
      <c r="E14" s="1" t="s">
        <v>27</v>
      </c>
      <c r="F14" s="5" t="s">
        <v>30</v>
      </c>
      <c r="H14" s="5"/>
      <c r="I14" s="5" t="s">
        <v>39</v>
      </c>
      <c r="J14" s="147"/>
      <c r="K14" s="9"/>
    </row>
    <row r="15" spans="1:11" x14ac:dyDescent="0.25">
      <c r="A15" s="3">
        <v>44047</v>
      </c>
      <c r="B15" s="5" t="s">
        <v>58</v>
      </c>
      <c r="C15" s="1" t="s">
        <v>40</v>
      </c>
      <c r="D15" s="104">
        <v>16801092</v>
      </c>
      <c r="E15" s="1" t="s">
        <v>24</v>
      </c>
      <c r="F15" s="5" t="s">
        <v>14</v>
      </c>
      <c r="G15" s="1" t="s">
        <v>41</v>
      </c>
      <c r="H15" s="5"/>
      <c r="I15" s="5" t="s">
        <v>42</v>
      </c>
      <c r="J15" s="147"/>
      <c r="K15" s="9"/>
    </row>
    <row r="16" spans="1:11" x14ac:dyDescent="0.25">
      <c r="A16" s="3">
        <v>44047</v>
      </c>
      <c r="B16" s="5" t="s">
        <v>58</v>
      </c>
      <c r="C16" s="1" t="s">
        <v>43</v>
      </c>
      <c r="D16" s="104">
        <v>14000000</v>
      </c>
      <c r="E16" s="5" t="s">
        <v>11</v>
      </c>
      <c r="F16" s="5"/>
      <c r="H16" s="5"/>
      <c r="I16" s="5" t="s">
        <v>44</v>
      </c>
      <c r="J16" s="147"/>
      <c r="K16" s="9"/>
    </row>
    <row r="17" spans="1:11" x14ac:dyDescent="0.25">
      <c r="A17" s="3">
        <v>44047</v>
      </c>
      <c r="B17" s="5" t="s">
        <v>9</v>
      </c>
      <c r="C17" s="1" t="s">
        <v>45</v>
      </c>
      <c r="D17" s="104">
        <v>200000000</v>
      </c>
      <c r="E17" s="117" t="s">
        <v>24</v>
      </c>
      <c r="F17" s="5" t="s">
        <v>46</v>
      </c>
      <c r="G17" s="98">
        <v>126</v>
      </c>
      <c r="H17" s="5"/>
      <c r="I17" s="5" t="s">
        <v>34</v>
      </c>
      <c r="J17" s="147"/>
      <c r="K17" s="9"/>
    </row>
    <row r="18" spans="1:11" x14ac:dyDescent="0.25">
      <c r="A18" s="3">
        <v>44048</v>
      </c>
      <c r="B18" s="5" t="s">
        <v>16</v>
      </c>
      <c r="C18" s="1" t="s">
        <v>47</v>
      </c>
      <c r="D18" s="109">
        <v>15000000</v>
      </c>
      <c r="E18" s="118" t="s">
        <v>11</v>
      </c>
      <c r="F18" s="9" t="s">
        <v>12</v>
      </c>
      <c r="G18" s="1" t="s">
        <v>48</v>
      </c>
      <c r="H18" s="5"/>
      <c r="I18" s="5" t="s">
        <v>34</v>
      </c>
      <c r="J18" s="147" t="s">
        <v>71</v>
      </c>
      <c r="K18" s="9" t="s">
        <v>49</v>
      </c>
    </row>
    <row r="19" spans="1:11" x14ac:dyDescent="0.25">
      <c r="A19" s="3">
        <v>44048</v>
      </c>
      <c r="B19" s="5" t="s">
        <v>9</v>
      </c>
      <c r="C19" s="1" t="s">
        <v>53</v>
      </c>
      <c r="D19" s="104">
        <f>645000</f>
        <v>645000</v>
      </c>
      <c r="E19" s="1" t="s">
        <v>24</v>
      </c>
      <c r="F19" s="5" t="s">
        <v>12</v>
      </c>
      <c r="G19" s="1" t="s">
        <v>50</v>
      </c>
      <c r="H19" s="5"/>
      <c r="I19" s="5" t="s">
        <v>34</v>
      </c>
      <c r="J19" s="147" t="s">
        <v>55</v>
      </c>
      <c r="K19" s="9" t="s">
        <v>51</v>
      </c>
    </row>
    <row r="20" spans="1:11" x14ac:dyDescent="0.25">
      <c r="A20" s="3">
        <v>44048</v>
      </c>
      <c r="B20" s="5" t="s">
        <v>9</v>
      </c>
      <c r="C20" s="1" t="s">
        <v>54</v>
      </c>
      <c r="D20" s="104">
        <v>16108313</v>
      </c>
      <c r="E20" s="1" t="s">
        <v>24</v>
      </c>
      <c r="F20" s="5" t="s">
        <v>12</v>
      </c>
      <c r="G20" s="1" t="s">
        <v>50</v>
      </c>
      <c r="H20" s="5"/>
      <c r="I20" s="5" t="s">
        <v>34</v>
      </c>
      <c r="J20" s="147" t="s">
        <v>55</v>
      </c>
      <c r="K20" s="9" t="s">
        <v>51</v>
      </c>
    </row>
    <row r="21" spans="1:11" ht="15.75" customHeight="1" x14ac:dyDescent="0.25">
      <c r="A21" s="3">
        <v>44048</v>
      </c>
      <c r="B21" s="5" t="s">
        <v>58</v>
      </c>
      <c r="C21" s="1" t="s">
        <v>52</v>
      </c>
      <c r="D21" s="104">
        <v>4075000</v>
      </c>
      <c r="E21" s="1" t="s">
        <v>27</v>
      </c>
      <c r="F21" s="5" t="s">
        <v>30</v>
      </c>
      <c r="H21" s="5"/>
      <c r="I21" s="5" t="s">
        <v>42</v>
      </c>
      <c r="J21" s="147"/>
      <c r="K21" s="9"/>
    </row>
    <row r="22" spans="1:11" x14ac:dyDescent="0.25">
      <c r="A22" s="3">
        <v>44049</v>
      </c>
      <c r="B22" s="5" t="s">
        <v>16</v>
      </c>
      <c r="C22" s="1" t="s">
        <v>59</v>
      </c>
      <c r="D22" s="104">
        <v>20951000</v>
      </c>
      <c r="E22" s="1" t="s">
        <v>11</v>
      </c>
      <c r="F22" s="5" t="s">
        <v>12</v>
      </c>
      <c r="G22" s="1" t="s">
        <v>60</v>
      </c>
      <c r="H22" s="5"/>
      <c r="I22" s="5" t="s">
        <v>34</v>
      </c>
      <c r="J22" s="147" t="s">
        <v>55</v>
      </c>
      <c r="K22" s="9" t="s">
        <v>61</v>
      </c>
    </row>
    <row r="23" spans="1:11" x14ac:dyDescent="0.25">
      <c r="A23" s="3">
        <v>44049</v>
      </c>
      <c r="B23" s="5" t="s">
        <v>9</v>
      </c>
      <c r="C23" s="1" t="s">
        <v>62</v>
      </c>
      <c r="D23" s="104">
        <v>5000000</v>
      </c>
      <c r="E23" s="1" t="s">
        <v>11</v>
      </c>
      <c r="F23" s="5" t="s">
        <v>63</v>
      </c>
      <c r="H23" s="5"/>
      <c r="I23" s="5" t="s">
        <v>34</v>
      </c>
      <c r="J23" s="147" t="s">
        <v>71</v>
      </c>
      <c r="K23" s="9" t="s">
        <v>61</v>
      </c>
    </row>
    <row r="24" spans="1:11" x14ac:dyDescent="0.25">
      <c r="A24" s="3">
        <v>44049</v>
      </c>
      <c r="B24" s="5" t="s">
        <v>58</v>
      </c>
      <c r="C24" s="1" t="s">
        <v>64</v>
      </c>
      <c r="D24" s="104">
        <v>500000</v>
      </c>
      <c r="E24" s="1" t="s">
        <v>27</v>
      </c>
      <c r="F24" s="5" t="s">
        <v>65</v>
      </c>
      <c r="H24" s="5"/>
      <c r="I24" s="5" t="s">
        <v>42</v>
      </c>
      <c r="J24" s="147"/>
      <c r="K24" s="9" t="s">
        <v>68</v>
      </c>
    </row>
    <row r="25" spans="1:11" x14ac:dyDescent="0.25">
      <c r="A25" s="3">
        <v>44049</v>
      </c>
      <c r="B25" s="5" t="s">
        <v>58</v>
      </c>
      <c r="C25" s="1" t="s">
        <v>66</v>
      </c>
      <c r="D25" s="104">
        <v>4000000</v>
      </c>
      <c r="E25" s="1" t="s">
        <v>27</v>
      </c>
      <c r="F25" s="5" t="s">
        <v>67</v>
      </c>
      <c r="H25" s="8" t="s">
        <v>56</v>
      </c>
      <c r="I25" s="5" t="s">
        <v>42</v>
      </c>
      <c r="J25" s="147"/>
      <c r="K25" s="9" t="s">
        <v>57</v>
      </c>
    </row>
    <row r="26" spans="1:11" x14ac:dyDescent="0.25">
      <c r="A26" s="3">
        <v>44049</v>
      </c>
      <c r="B26" s="5" t="s">
        <v>58</v>
      </c>
      <c r="C26" s="1" t="s">
        <v>69</v>
      </c>
      <c r="D26" s="104">
        <v>18710000</v>
      </c>
      <c r="E26" s="1" t="s">
        <v>11</v>
      </c>
      <c r="F26" s="5" t="s">
        <v>12</v>
      </c>
      <c r="H26" s="5"/>
      <c r="I26" s="5" t="s">
        <v>42</v>
      </c>
      <c r="J26" s="147"/>
      <c r="K26" s="9" t="s">
        <v>61</v>
      </c>
    </row>
    <row r="27" spans="1:11" x14ac:dyDescent="0.25">
      <c r="A27" s="10">
        <v>44049</v>
      </c>
      <c r="B27" s="9" t="s">
        <v>70</v>
      </c>
      <c r="C27" s="1" t="s">
        <v>69</v>
      </c>
      <c r="D27" s="104">
        <v>22800000</v>
      </c>
      <c r="E27" s="1" t="s">
        <v>11</v>
      </c>
      <c r="F27" s="5" t="s">
        <v>12</v>
      </c>
      <c r="H27" s="5"/>
      <c r="I27" s="5" t="s">
        <v>34</v>
      </c>
      <c r="J27" s="147" t="s">
        <v>55</v>
      </c>
      <c r="K27" s="9" t="s">
        <v>61</v>
      </c>
    </row>
    <row r="28" spans="1:11" s="103" customFormat="1" x14ac:dyDescent="0.25">
      <c r="A28" s="101">
        <v>44050</v>
      </c>
      <c r="B28" s="102" t="s">
        <v>70</v>
      </c>
      <c r="C28" s="103" t="s">
        <v>141</v>
      </c>
      <c r="D28" s="104">
        <v>2002000</v>
      </c>
      <c r="E28" s="103" t="s">
        <v>11</v>
      </c>
      <c r="F28" s="102" t="s">
        <v>155</v>
      </c>
      <c r="H28" s="102"/>
      <c r="I28" s="105" t="s">
        <v>173</v>
      </c>
      <c r="J28" s="147" t="s">
        <v>71</v>
      </c>
      <c r="K28" s="106"/>
    </row>
    <row r="29" spans="1:11" s="103" customFormat="1" x14ac:dyDescent="0.25">
      <c r="A29" s="101">
        <v>44050</v>
      </c>
      <c r="B29" s="102" t="s">
        <v>135</v>
      </c>
      <c r="C29" s="103" t="s">
        <v>142</v>
      </c>
      <c r="D29" s="104">
        <v>415000</v>
      </c>
      <c r="E29" s="103" t="s">
        <v>11</v>
      </c>
      <c r="F29" s="102" t="s">
        <v>155</v>
      </c>
      <c r="H29" s="102"/>
      <c r="I29" s="105" t="s">
        <v>173</v>
      </c>
      <c r="J29" s="147" t="s">
        <v>71</v>
      </c>
      <c r="K29" s="106"/>
    </row>
    <row r="30" spans="1:11" s="103" customFormat="1" x14ac:dyDescent="0.25">
      <c r="A30" s="101">
        <v>44050</v>
      </c>
      <c r="B30" s="102" t="s">
        <v>136</v>
      </c>
      <c r="C30" s="103" t="s">
        <v>143</v>
      </c>
      <c r="D30" s="104">
        <v>1000000</v>
      </c>
      <c r="E30" s="103" t="s">
        <v>11</v>
      </c>
      <c r="F30" s="102" t="s">
        <v>155</v>
      </c>
      <c r="H30" s="102"/>
      <c r="I30" s="105" t="s">
        <v>173</v>
      </c>
      <c r="J30" s="147" t="s">
        <v>71</v>
      </c>
      <c r="K30" s="106"/>
    </row>
    <row r="31" spans="1:11" s="103" customFormat="1" x14ac:dyDescent="0.25">
      <c r="A31" s="101">
        <v>44050</v>
      </c>
      <c r="B31" s="102" t="s">
        <v>137</v>
      </c>
      <c r="C31" s="103" t="s">
        <v>144</v>
      </c>
      <c r="D31" s="104">
        <v>540000</v>
      </c>
      <c r="E31" s="103" t="s">
        <v>11</v>
      </c>
      <c r="F31" s="102" t="s">
        <v>155</v>
      </c>
      <c r="H31" s="102"/>
      <c r="I31" s="105" t="s">
        <v>173</v>
      </c>
      <c r="J31" s="147" t="s">
        <v>71</v>
      </c>
      <c r="K31" s="106"/>
    </row>
    <row r="32" spans="1:11" s="103" customFormat="1" x14ac:dyDescent="0.25">
      <c r="A32" s="101">
        <v>44050</v>
      </c>
      <c r="B32" s="102" t="s">
        <v>138</v>
      </c>
      <c r="C32" s="103" t="s">
        <v>147</v>
      </c>
      <c r="D32" s="104">
        <v>6980000</v>
      </c>
      <c r="E32" s="103" t="s">
        <v>11</v>
      </c>
      <c r="F32" s="102" t="s">
        <v>156</v>
      </c>
      <c r="G32" s="103" t="s">
        <v>176</v>
      </c>
      <c r="H32" s="102"/>
      <c r="I32" s="102" t="s">
        <v>34</v>
      </c>
      <c r="J32" s="147" t="s">
        <v>55</v>
      </c>
      <c r="K32" s="106"/>
    </row>
    <row r="33" spans="1:11" s="103" customFormat="1" x14ac:dyDescent="0.25">
      <c r="A33" s="101">
        <v>44050</v>
      </c>
      <c r="B33" s="102" t="s">
        <v>9</v>
      </c>
      <c r="C33" s="103" t="s">
        <v>148</v>
      </c>
      <c r="D33" s="104">
        <v>7488000</v>
      </c>
      <c r="E33" s="103" t="s">
        <v>11</v>
      </c>
      <c r="F33" s="102" t="s">
        <v>156</v>
      </c>
      <c r="G33" s="103" t="s">
        <v>176</v>
      </c>
      <c r="H33" s="102"/>
      <c r="I33" s="102" t="s">
        <v>34</v>
      </c>
      <c r="J33" s="147" t="s">
        <v>55</v>
      </c>
      <c r="K33" s="106"/>
    </row>
    <row r="34" spans="1:11" s="103" customFormat="1" x14ac:dyDescent="0.25">
      <c r="A34" s="101">
        <v>44050</v>
      </c>
      <c r="B34" s="102" t="s">
        <v>139</v>
      </c>
      <c r="C34" s="103" t="s">
        <v>149</v>
      </c>
      <c r="D34" s="104">
        <v>5883000</v>
      </c>
      <c r="E34" s="103" t="s">
        <v>11</v>
      </c>
      <c r="F34" s="102" t="s">
        <v>156</v>
      </c>
      <c r="G34" s="103" t="s">
        <v>176</v>
      </c>
      <c r="H34" s="102"/>
      <c r="I34" s="102" t="s">
        <v>34</v>
      </c>
      <c r="J34" s="147" t="s">
        <v>55</v>
      </c>
      <c r="K34" s="106"/>
    </row>
    <row r="35" spans="1:11" s="103" customFormat="1" x14ac:dyDescent="0.25">
      <c r="A35" s="101">
        <v>44050</v>
      </c>
      <c r="B35" s="102" t="s">
        <v>16</v>
      </c>
      <c r="C35" s="103" t="s">
        <v>150</v>
      </c>
      <c r="D35" s="104">
        <v>15246000</v>
      </c>
      <c r="E35" s="103" t="s">
        <v>11</v>
      </c>
      <c r="F35" s="102" t="s">
        <v>156</v>
      </c>
      <c r="G35" s="103" t="s">
        <v>177</v>
      </c>
      <c r="H35" s="102"/>
      <c r="I35" s="102" t="s">
        <v>34</v>
      </c>
      <c r="J35" s="147" t="s">
        <v>55</v>
      </c>
      <c r="K35" s="106"/>
    </row>
    <row r="36" spans="1:11" s="103" customFormat="1" x14ac:dyDescent="0.25">
      <c r="A36" s="101">
        <v>44050</v>
      </c>
      <c r="B36" s="102" t="s">
        <v>139</v>
      </c>
      <c r="C36" s="103" t="s">
        <v>151</v>
      </c>
      <c r="D36" s="104">
        <v>47070000</v>
      </c>
      <c r="E36" s="103" t="s">
        <v>11</v>
      </c>
      <c r="F36" s="102" t="s">
        <v>156</v>
      </c>
      <c r="G36" s="103" t="s">
        <v>174</v>
      </c>
      <c r="H36" s="102"/>
      <c r="I36" s="102" t="s">
        <v>34</v>
      </c>
      <c r="J36" s="147" t="s">
        <v>55</v>
      </c>
      <c r="K36" s="106"/>
    </row>
    <row r="37" spans="1:11" s="103" customFormat="1" x14ac:dyDescent="0.25">
      <c r="A37" s="101">
        <v>44050</v>
      </c>
      <c r="B37" s="102" t="s">
        <v>181</v>
      </c>
      <c r="C37" s="103" t="s">
        <v>151</v>
      </c>
      <c r="D37" s="104">
        <v>31550000</v>
      </c>
      <c r="E37" s="103" t="s">
        <v>11</v>
      </c>
      <c r="F37" s="102" t="s">
        <v>156</v>
      </c>
      <c r="G37" s="103" t="s">
        <v>174</v>
      </c>
      <c r="H37" s="102"/>
      <c r="I37" s="102" t="s">
        <v>34</v>
      </c>
      <c r="J37" s="147" t="s">
        <v>55</v>
      </c>
      <c r="K37" s="106"/>
    </row>
    <row r="38" spans="1:11" s="103" customFormat="1" x14ac:dyDescent="0.25">
      <c r="A38" s="101">
        <v>44050</v>
      </c>
      <c r="B38" s="102" t="s">
        <v>140</v>
      </c>
      <c r="C38" s="103" t="s">
        <v>152</v>
      </c>
      <c r="D38" s="104">
        <v>110000</v>
      </c>
      <c r="E38" s="103" t="s">
        <v>11</v>
      </c>
      <c r="F38" s="102" t="s">
        <v>157</v>
      </c>
      <c r="H38" s="102"/>
      <c r="I38" s="102" t="s">
        <v>42</v>
      </c>
      <c r="J38" s="147" t="s">
        <v>71</v>
      </c>
      <c r="K38" s="106"/>
    </row>
    <row r="39" spans="1:11" s="103" customFormat="1" x14ac:dyDescent="0.25">
      <c r="A39" s="101">
        <v>44050</v>
      </c>
      <c r="B39" s="102" t="s">
        <v>9</v>
      </c>
      <c r="C39" s="103" t="s">
        <v>146</v>
      </c>
      <c r="D39" s="104">
        <v>5000000</v>
      </c>
      <c r="E39" s="103" t="s">
        <v>11</v>
      </c>
      <c r="F39" s="102" t="s">
        <v>158</v>
      </c>
      <c r="H39" s="102"/>
      <c r="I39" s="105" t="s">
        <v>173</v>
      </c>
      <c r="J39" s="147" t="s">
        <v>71</v>
      </c>
      <c r="K39" s="106"/>
    </row>
    <row r="40" spans="1:11" s="103" customFormat="1" x14ac:dyDescent="0.25">
      <c r="A40" s="101">
        <v>44050</v>
      </c>
      <c r="B40" s="102" t="s">
        <v>9</v>
      </c>
      <c r="C40" s="103" t="s">
        <v>170</v>
      </c>
      <c r="D40" s="104">
        <v>3378000</v>
      </c>
      <c r="E40" s="103" t="s">
        <v>24</v>
      </c>
      <c r="F40" s="102" t="s">
        <v>159</v>
      </c>
      <c r="G40" s="103" t="s">
        <v>175</v>
      </c>
      <c r="H40" s="102"/>
      <c r="I40" s="102" t="s">
        <v>34</v>
      </c>
      <c r="J40" s="147" t="s">
        <v>55</v>
      </c>
      <c r="K40" s="106"/>
    </row>
    <row r="41" spans="1:11" s="103" customFormat="1" x14ac:dyDescent="0.25">
      <c r="A41" s="101">
        <v>44050</v>
      </c>
      <c r="B41" s="102" t="s">
        <v>58</v>
      </c>
      <c r="C41" s="103" t="s">
        <v>171</v>
      </c>
      <c r="D41" s="104">
        <v>1694000</v>
      </c>
      <c r="E41" s="103" t="s">
        <v>27</v>
      </c>
      <c r="F41" s="102" t="s">
        <v>160</v>
      </c>
      <c r="H41" s="102"/>
      <c r="I41" s="102" t="s">
        <v>42</v>
      </c>
      <c r="J41" s="147" t="s">
        <v>71</v>
      </c>
      <c r="K41" s="106"/>
    </row>
    <row r="42" spans="1:11" s="103" customFormat="1" x14ac:dyDescent="0.25">
      <c r="A42" s="101">
        <v>44050</v>
      </c>
      <c r="B42" s="102" t="s">
        <v>134</v>
      </c>
      <c r="C42" s="103" t="s">
        <v>195</v>
      </c>
      <c r="D42" s="104">
        <v>1510063</v>
      </c>
      <c r="E42" s="103" t="s">
        <v>154</v>
      </c>
      <c r="F42" s="102"/>
      <c r="H42" s="102"/>
      <c r="I42" s="5" t="s">
        <v>184</v>
      </c>
      <c r="J42" s="147" t="s">
        <v>55</v>
      </c>
      <c r="K42" s="106"/>
    </row>
    <row r="43" spans="1:11" s="103" customFormat="1" x14ac:dyDescent="0.25">
      <c r="A43" s="101">
        <v>44051</v>
      </c>
      <c r="B43" s="102" t="s">
        <v>58</v>
      </c>
      <c r="C43" s="103" t="s">
        <v>161</v>
      </c>
      <c r="D43" s="104">
        <v>8000000</v>
      </c>
      <c r="E43" s="103" t="s">
        <v>27</v>
      </c>
      <c r="F43" s="102" t="s">
        <v>163</v>
      </c>
      <c r="H43" s="102" t="s">
        <v>172</v>
      </c>
      <c r="I43" s="102" t="s">
        <v>42</v>
      </c>
      <c r="J43" s="147" t="s">
        <v>71</v>
      </c>
      <c r="K43" s="106"/>
    </row>
    <row r="44" spans="1:11" s="103" customFormat="1" x14ac:dyDescent="0.25">
      <c r="A44" s="101">
        <v>44051</v>
      </c>
      <c r="B44" s="102" t="s">
        <v>58</v>
      </c>
      <c r="C44" s="103" t="s">
        <v>162</v>
      </c>
      <c r="D44" s="104">
        <v>278000</v>
      </c>
      <c r="E44" s="103" t="s">
        <v>27</v>
      </c>
      <c r="F44" s="102" t="s">
        <v>160</v>
      </c>
      <c r="H44" s="102"/>
      <c r="I44" s="102" t="s">
        <v>42</v>
      </c>
      <c r="J44" s="147" t="s">
        <v>71</v>
      </c>
      <c r="K44" s="106"/>
    </row>
    <row r="45" spans="1:11" s="103" customFormat="1" x14ac:dyDescent="0.25">
      <c r="A45" s="101">
        <v>44053</v>
      </c>
      <c r="B45" s="102" t="s">
        <v>182</v>
      </c>
      <c r="C45" s="103" t="s">
        <v>145</v>
      </c>
      <c r="D45" s="104">
        <v>52330000</v>
      </c>
      <c r="E45" s="103" t="s">
        <v>11</v>
      </c>
      <c r="F45" s="102" t="s">
        <v>156</v>
      </c>
      <c r="G45" s="103" t="s">
        <v>174</v>
      </c>
      <c r="H45" s="102"/>
      <c r="I45" s="102" t="s">
        <v>34</v>
      </c>
      <c r="J45" s="147" t="s">
        <v>55</v>
      </c>
      <c r="K45" s="106"/>
    </row>
    <row r="46" spans="1:11" s="103" customFormat="1" x14ac:dyDescent="0.25">
      <c r="A46" s="101">
        <v>44053</v>
      </c>
      <c r="B46" s="102" t="s">
        <v>9</v>
      </c>
      <c r="C46" s="103" t="s">
        <v>179</v>
      </c>
      <c r="D46" s="104">
        <v>76000000</v>
      </c>
      <c r="E46" s="103" t="s">
        <v>11</v>
      </c>
      <c r="F46" s="102" t="s">
        <v>159</v>
      </c>
      <c r="H46" s="102" t="s">
        <v>180</v>
      </c>
      <c r="I46" s="102" t="s">
        <v>34</v>
      </c>
      <c r="J46" s="147" t="s">
        <v>71</v>
      </c>
      <c r="K46" s="106" t="s">
        <v>243</v>
      </c>
    </row>
    <row r="47" spans="1:11" s="103" customFormat="1" x14ac:dyDescent="0.25">
      <c r="A47" s="101">
        <v>44053</v>
      </c>
      <c r="B47" s="102" t="s">
        <v>58</v>
      </c>
      <c r="C47" s="103" t="s">
        <v>164</v>
      </c>
      <c r="D47" s="104">
        <v>2460000</v>
      </c>
      <c r="E47" s="103" t="s">
        <v>11</v>
      </c>
      <c r="F47" s="102"/>
      <c r="H47" s="102"/>
      <c r="I47" s="102" t="s">
        <v>35</v>
      </c>
      <c r="J47" s="147" t="s">
        <v>55</v>
      </c>
      <c r="K47" s="106"/>
    </row>
    <row r="48" spans="1:11" s="103" customFormat="1" x14ac:dyDescent="0.25">
      <c r="A48" s="101">
        <v>44053</v>
      </c>
      <c r="B48" s="102" t="s">
        <v>16</v>
      </c>
      <c r="C48" s="103" t="s">
        <v>165</v>
      </c>
      <c r="D48" s="104">
        <v>3158000</v>
      </c>
      <c r="E48" s="103" t="s">
        <v>11</v>
      </c>
      <c r="F48" s="102" t="s">
        <v>159</v>
      </c>
      <c r="G48" s="103" t="s">
        <v>178</v>
      </c>
      <c r="H48" s="102"/>
      <c r="I48" s="102" t="s">
        <v>34</v>
      </c>
      <c r="J48" s="147" t="s">
        <v>55</v>
      </c>
      <c r="K48" s="106"/>
    </row>
    <row r="49" spans="1:11" s="103" customFormat="1" x14ac:dyDescent="0.25">
      <c r="A49" s="101">
        <v>44053</v>
      </c>
      <c r="B49" s="102" t="s">
        <v>58</v>
      </c>
      <c r="C49" s="103" t="s">
        <v>166</v>
      </c>
      <c r="D49" s="104">
        <v>58000</v>
      </c>
      <c r="E49" s="103" t="s">
        <v>27</v>
      </c>
      <c r="F49" s="102" t="s">
        <v>160</v>
      </c>
      <c r="H49" s="102"/>
      <c r="I49" s="102" t="s">
        <v>42</v>
      </c>
      <c r="J49" s="147" t="s">
        <v>71</v>
      </c>
      <c r="K49" s="106"/>
    </row>
    <row r="50" spans="1:11" s="103" customFormat="1" x14ac:dyDescent="0.25">
      <c r="A50" s="101">
        <v>44053</v>
      </c>
      <c r="B50" s="102" t="s">
        <v>169</v>
      </c>
      <c r="C50" s="103" t="s">
        <v>167</v>
      </c>
      <c r="D50" s="104">
        <v>50000</v>
      </c>
      <c r="E50" s="103" t="s">
        <v>27</v>
      </c>
      <c r="F50" s="102" t="s">
        <v>168</v>
      </c>
      <c r="H50" s="102" t="s">
        <v>183</v>
      </c>
      <c r="I50" s="102" t="s">
        <v>42</v>
      </c>
      <c r="J50" s="147" t="s">
        <v>71</v>
      </c>
      <c r="K50" s="106"/>
    </row>
    <row r="51" spans="1:11" s="103" customFormat="1" x14ac:dyDescent="0.25">
      <c r="A51" s="101">
        <v>44053</v>
      </c>
      <c r="B51" s="102" t="s">
        <v>58</v>
      </c>
      <c r="C51" s="103" t="s">
        <v>230</v>
      </c>
      <c r="D51" s="104">
        <v>350000000</v>
      </c>
      <c r="E51" s="103" t="s">
        <v>154</v>
      </c>
      <c r="F51" s="102" t="s">
        <v>160</v>
      </c>
      <c r="H51" s="102"/>
      <c r="I51" s="102" t="s">
        <v>231</v>
      </c>
      <c r="J51" s="147" t="s">
        <v>71</v>
      </c>
      <c r="K51" s="106" t="s">
        <v>232</v>
      </c>
    </row>
    <row r="52" spans="1:11" x14ac:dyDescent="0.25">
      <c r="A52" s="3">
        <v>44054</v>
      </c>
      <c r="B52" s="5" t="s">
        <v>185</v>
      </c>
      <c r="C52" s="5" t="s">
        <v>186</v>
      </c>
      <c r="D52" s="104">
        <v>34693395</v>
      </c>
      <c r="E52" s="1" t="s">
        <v>24</v>
      </c>
      <c r="F52" s="5"/>
      <c r="G52" s="1" t="s">
        <v>187</v>
      </c>
      <c r="H52" s="5"/>
      <c r="I52" s="5" t="s">
        <v>34</v>
      </c>
      <c r="J52" s="147" t="s">
        <v>55</v>
      </c>
      <c r="K52" s="9"/>
    </row>
    <row r="53" spans="1:11" s="103" customFormat="1" x14ac:dyDescent="0.25">
      <c r="A53" s="101">
        <v>44054</v>
      </c>
      <c r="B53" s="102" t="s">
        <v>137</v>
      </c>
      <c r="C53" s="102" t="s">
        <v>186</v>
      </c>
      <c r="D53" s="104">
        <v>35261625</v>
      </c>
      <c r="E53" s="103" t="s">
        <v>24</v>
      </c>
      <c r="F53" s="102"/>
      <c r="G53" s="103" t="s">
        <v>187</v>
      </c>
      <c r="H53" s="102"/>
      <c r="I53" s="102" t="s">
        <v>34</v>
      </c>
      <c r="J53" s="147" t="s">
        <v>55</v>
      </c>
      <c r="K53" s="106"/>
    </row>
    <row r="54" spans="1:11" x14ac:dyDescent="0.25">
      <c r="A54" s="3">
        <v>44054</v>
      </c>
      <c r="B54" s="5" t="s">
        <v>58</v>
      </c>
      <c r="C54" s="1" t="s">
        <v>188</v>
      </c>
      <c r="D54" s="104">
        <v>1724250</v>
      </c>
      <c r="E54" s="1" t="s">
        <v>24</v>
      </c>
      <c r="F54" s="5"/>
      <c r="G54" s="1" t="s">
        <v>189</v>
      </c>
      <c r="H54" s="5"/>
      <c r="I54" s="102" t="s">
        <v>42</v>
      </c>
      <c r="J54" s="147" t="s">
        <v>71</v>
      </c>
      <c r="K54" s="9"/>
    </row>
    <row r="55" spans="1:11" x14ac:dyDescent="0.25">
      <c r="A55" s="3">
        <v>44054</v>
      </c>
      <c r="B55" s="5" t="s">
        <v>32</v>
      </c>
      <c r="C55" s="1" t="s">
        <v>191</v>
      </c>
      <c r="D55" s="104">
        <v>25315000</v>
      </c>
      <c r="E55" s="1" t="s">
        <v>11</v>
      </c>
      <c r="F55" s="5" t="s">
        <v>192</v>
      </c>
      <c r="H55" s="102" t="s">
        <v>183</v>
      </c>
      <c r="I55" s="5" t="s">
        <v>193</v>
      </c>
      <c r="J55" s="147" t="s">
        <v>55</v>
      </c>
      <c r="K55" s="9"/>
    </row>
    <row r="56" spans="1:11" x14ac:dyDescent="0.25">
      <c r="A56" s="3">
        <v>44055</v>
      </c>
      <c r="B56" s="5" t="s">
        <v>58</v>
      </c>
      <c r="C56" s="1" t="s">
        <v>197</v>
      </c>
      <c r="D56" s="104">
        <v>9500000</v>
      </c>
      <c r="E56" s="1" t="s">
        <v>11</v>
      </c>
      <c r="F56" s="5" t="s">
        <v>160</v>
      </c>
      <c r="G56" s="1" t="s">
        <v>198</v>
      </c>
      <c r="H56" s="5" t="s">
        <v>199</v>
      </c>
      <c r="I56" s="102" t="s">
        <v>42</v>
      </c>
      <c r="J56" s="147" t="s">
        <v>71</v>
      </c>
      <c r="K56" s="9"/>
    </row>
    <row r="57" spans="1:11" x14ac:dyDescent="0.25">
      <c r="A57" s="3">
        <v>44055</v>
      </c>
      <c r="B57" s="5" t="s">
        <v>58</v>
      </c>
      <c r="C57" s="1" t="s">
        <v>200</v>
      </c>
      <c r="D57" s="104">
        <v>5994014</v>
      </c>
      <c r="E57" s="1" t="s">
        <v>24</v>
      </c>
      <c r="F57" s="5" t="s">
        <v>25</v>
      </c>
      <c r="G57" s="1" t="s">
        <v>201</v>
      </c>
      <c r="H57" s="5" t="s">
        <v>202</v>
      </c>
      <c r="I57" s="102" t="s">
        <v>42</v>
      </c>
      <c r="J57" s="147" t="s">
        <v>71</v>
      </c>
      <c r="K57" s="9"/>
    </row>
    <row r="58" spans="1:11" x14ac:dyDescent="0.25">
      <c r="A58" s="3">
        <v>44055</v>
      </c>
      <c r="B58" s="5" t="s">
        <v>58</v>
      </c>
      <c r="C58" s="1" t="s">
        <v>203</v>
      </c>
      <c r="D58" s="104">
        <v>5619000</v>
      </c>
      <c r="E58" s="1" t="s">
        <v>24</v>
      </c>
      <c r="F58" s="5" t="s">
        <v>25</v>
      </c>
      <c r="G58" s="1" t="s">
        <v>204</v>
      </c>
      <c r="H58" s="5"/>
      <c r="I58" s="102" t="s">
        <v>42</v>
      </c>
      <c r="J58" s="147" t="s">
        <v>71</v>
      </c>
      <c r="K58" s="9"/>
    </row>
    <row r="59" spans="1:11" x14ac:dyDescent="0.25">
      <c r="A59" s="3">
        <v>44055</v>
      </c>
      <c r="B59" s="5" t="s">
        <v>58</v>
      </c>
      <c r="C59" s="1" t="s">
        <v>205</v>
      </c>
      <c r="D59" s="104">
        <v>7470000</v>
      </c>
      <c r="E59" s="1" t="s">
        <v>24</v>
      </c>
      <c r="F59" s="5" t="s">
        <v>25</v>
      </c>
      <c r="G59" s="1" t="s">
        <v>206</v>
      </c>
      <c r="H59" s="5" t="s">
        <v>309</v>
      </c>
      <c r="I59" s="102" t="s">
        <v>42</v>
      </c>
      <c r="J59" s="147" t="s">
        <v>71</v>
      </c>
      <c r="K59" s="9"/>
    </row>
    <row r="60" spans="1:11" x14ac:dyDescent="0.25">
      <c r="A60" s="3">
        <v>44056</v>
      </c>
      <c r="B60" s="5" t="s">
        <v>58</v>
      </c>
      <c r="C60" s="1" t="s">
        <v>207</v>
      </c>
      <c r="D60" s="104">
        <v>4590000</v>
      </c>
      <c r="E60" s="1" t="s">
        <v>24</v>
      </c>
      <c r="F60" s="5" t="s">
        <v>208</v>
      </c>
      <c r="G60" s="1" t="s">
        <v>209</v>
      </c>
      <c r="H60" s="5" t="s">
        <v>202</v>
      </c>
      <c r="I60" s="102" t="s">
        <v>42</v>
      </c>
      <c r="J60" s="147" t="s">
        <v>71</v>
      </c>
      <c r="K60" s="9"/>
    </row>
    <row r="61" spans="1:11" x14ac:dyDescent="0.25">
      <c r="A61" s="3">
        <v>44056</v>
      </c>
      <c r="B61" s="5" t="s">
        <v>58</v>
      </c>
      <c r="C61" s="1" t="s">
        <v>210</v>
      </c>
      <c r="D61" s="104">
        <v>60000</v>
      </c>
      <c r="E61" s="1" t="s">
        <v>27</v>
      </c>
      <c r="F61" s="5" t="s">
        <v>211</v>
      </c>
      <c r="G61" s="5" t="s">
        <v>211</v>
      </c>
      <c r="H61" s="5"/>
      <c r="I61" s="102" t="s">
        <v>42</v>
      </c>
      <c r="J61" s="147" t="s">
        <v>71</v>
      </c>
      <c r="K61" s="9"/>
    </row>
    <row r="62" spans="1:11" x14ac:dyDescent="0.25">
      <c r="A62" s="130">
        <v>44056</v>
      </c>
      <c r="B62" s="131" t="s">
        <v>58</v>
      </c>
      <c r="C62" s="132" t="s">
        <v>212</v>
      </c>
      <c r="D62" s="137">
        <v>2000000</v>
      </c>
      <c r="E62" s="132" t="s">
        <v>11</v>
      </c>
      <c r="F62" s="131" t="s">
        <v>213</v>
      </c>
      <c r="H62" s="5"/>
      <c r="I62" s="102" t="s">
        <v>42</v>
      </c>
      <c r="J62" s="147" t="s">
        <v>71</v>
      </c>
      <c r="K62" s="9"/>
    </row>
    <row r="63" spans="1:11" x14ac:dyDescent="0.25">
      <c r="A63" s="3">
        <v>44056</v>
      </c>
      <c r="B63" s="5" t="s">
        <v>134</v>
      </c>
      <c r="C63" s="5" t="s">
        <v>215</v>
      </c>
      <c r="D63" s="137">
        <v>8245000</v>
      </c>
      <c r="E63" s="1" t="s">
        <v>11</v>
      </c>
      <c r="F63" s="5" t="s">
        <v>12</v>
      </c>
      <c r="G63" s="1" t="s">
        <v>214</v>
      </c>
      <c r="H63" s="5"/>
      <c r="I63" s="5" t="s">
        <v>34</v>
      </c>
      <c r="J63" s="147" t="s">
        <v>55</v>
      </c>
      <c r="K63" s="9"/>
    </row>
    <row r="64" spans="1:11" x14ac:dyDescent="0.25">
      <c r="A64" s="3">
        <v>44056</v>
      </c>
      <c r="B64" s="5" t="s">
        <v>16</v>
      </c>
      <c r="C64" s="5" t="s">
        <v>216</v>
      </c>
      <c r="D64" s="137">
        <v>8900000</v>
      </c>
      <c r="E64" s="1" t="s">
        <v>11</v>
      </c>
      <c r="F64" s="5" t="s">
        <v>12</v>
      </c>
      <c r="G64" s="1" t="s">
        <v>217</v>
      </c>
      <c r="H64" s="5"/>
      <c r="I64" s="5" t="s">
        <v>34</v>
      </c>
      <c r="J64" s="147" t="s">
        <v>55</v>
      </c>
      <c r="K64" s="9"/>
    </row>
    <row r="65" spans="1:11" x14ac:dyDescent="0.25">
      <c r="A65" s="3">
        <v>44056</v>
      </c>
      <c r="B65" s="5" t="s">
        <v>9</v>
      </c>
      <c r="C65" s="1" t="s">
        <v>218</v>
      </c>
      <c r="D65" s="104">
        <v>110413116</v>
      </c>
      <c r="E65" s="1" t="s">
        <v>24</v>
      </c>
      <c r="F65" s="5" t="s">
        <v>12</v>
      </c>
      <c r="G65" s="1" t="s">
        <v>219</v>
      </c>
      <c r="H65" s="5"/>
      <c r="I65" s="5" t="s">
        <v>34</v>
      </c>
      <c r="J65" s="147" t="s">
        <v>55</v>
      </c>
      <c r="K65" s="9" t="s">
        <v>243</v>
      </c>
    </row>
    <row r="66" spans="1:11" x14ac:dyDescent="0.25">
      <c r="A66" s="3">
        <v>44056</v>
      </c>
      <c r="B66" s="5" t="s">
        <v>220</v>
      </c>
      <c r="C66" s="1" t="s">
        <v>222</v>
      </c>
      <c r="D66" s="104">
        <v>22216500</v>
      </c>
      <c r="E66" s="1" t="s">
        <v>11</v>
      </c>
      <c r="F66" s="5" t="s">
        <v>221</v>
      </c>
      <c r="H66" s="5"/>
      <c r="I66" s="102" t="s">
        <v>193</v>
      </c>
      <c r="J66" s="147" t="s">
        <v>55</v>
      </c>
      <c r="K66" s="9"/>
    </row>
    <row r="67" spans="1:11" x14ac:dyDescent="0.25">
      <c r="A67" s="3">
        <v>44056</v>
      </c>
      <c r="B67" s="5" t="s">
        <v>220</v>
      </c>
      <c r="C67" s="1" t="s">
        <v>223</v>
      </c>
      <c r="D67" s="104">
        <v>26254839</v>
      </c>
      <c r="E67" s="1" t="s">
        <v>11</v>
      </c>
      <c r="F67" s="5" t="s">
        <v>221</v>
      </c>
      <c r="H67" s="5"/>
      <c r="I67" s="102" t="s">
        <v>193</v>
      </c>
      <c r="J67" s="147" t="s">
        <v>55</v>
      </c>
      <c r="K67" s="9"/>
    </row>
    <row r="68" spans="1:11" x14ac:dyDescent="0.25">
      <c r="A68" s="3">
        <v>44056</v>
      </c>
      <c r="B68" s="5" t="s">
        <v>58</v>
      </c>
      <c r="C68" s="1" t="s">
        <v>297</v>
      </c>
      <c r="D68" s="104">
        <v>200000</v>
      </c>
      <c r="E68" s="1" t="s">
        <v>27</v>
      </c>
      <c r="F68" s="102" t="s">
        <v>160</v>
      </c>
      <c r="H68" s="5"/>
      <c r="I68" s="102" t="s">
        <v>42</v>
      </c>
      <c r="J68" s="147" t="s">
        <v>71</v>
      </c>
      <c r="K68" s="9"/>
    </row>
    <row r="69" spans="1:11" x14ac:dyDescent="0.25">
      <c r="A69" s="3">
        <v>44057</v>
      </c>
      <c r="B69" s="5" t="s">
        <v>58</v>
      </c>
      <c r="C69" s="1" t="s">
        <v>224</v>
      </c>
      <c r="D69" s="104">
        <v>940000</v>
      </c>
      <c r="E69" s="1" t="s">
        <v>27</v>
      </c>
      <c r="F69" s="102" t="s">
        <v>160</v>
      </c>
      <c r="H69" s="5"/>
      <c r="I69" s="102" t="s">
        <v>42</v>
      </c>
      <c r="J69" s="147" t="s">
        <v>71</v>
      </c>
      <c r="K69" s="9"/>
    </row>
    <row r="70" spans="1:11" x14ac:dyDescent="0.25">
      <c r="A70" s="3">
        <v>44057</v>
      </c>
      <c r="B70" s="5" t="s">
        <v>58</v>
      </c>
      <c r="C70" s="1" t="s">
        <v>225</v>
      </c>
      <c r="D70" s="104">
        <v>150000</v>
      </c>
      <c r="E70" s="1" t="s">
        <v>27</v>
      </c>
      <c r="F70" s="5" t="s">
        <v>25</v>
      </c>
      <c r="H70" s="5"/>
      <c r="I70" s="102" t="s">
        <v>42</v>
      </c>
      <c r="J70" s="147" t="s">
        <v>71</v>
      </c>
      <c r="K70" s="9"/>
    </row>
    <row r="71" spans="1:11" x14ac:dyDescent="0.25">
      <c r="A71" s="3">
        <v>44057</v>
      </c>
      <c r="B71" s="5" t="s">
        <v>58</v>
      </c>
      <c r="C71" s="1" t="s">
        <v>226</v>
      </c>
      <c r="D71" s="104">
        <v>561000</v>
      </c>
      <c r="E71" s="1" t="s">
        <v>27</v>
      </c>
      <c r="F71" s="5" t="s">
        <v>25</v>
      </c>
      <c r="H71" s="5"/>
      <c r="I71" s="102" t="s">
        <v>42</v>
      </c>
      <c r="J71" s="147" t="s">
        <v>71</v>
      </c>
      <c r="K71" s="9"/>
    </row>
    <row r="72" spans="1:11" x14ac:dyDescent="0.25">
      <c r="A72" s="3">
        <v>44057</v>
      </c>
      <c r="B72" s="5" t="s">
        <v>58</v>
      </c>
      <c r="C72" s="1" t="s">
        <v>227</v>
      </c>
      <c r="D72" s="104">
        <v>29534615</v>
      </c>
      <c r="E72" s="1" t="s">
        <v>27</v>
      </c>
      <c r="F72" s="5" t="s">
        <v>25</v>
      </c>
      <c r="G72" s="1" t="s">
        <v>211</v>
      </c>
      <c r="H72" s="5"/>
      <c r="I72" s="102" t="s">
        <v>42</v>
      </c>
      <c r="J72" s="147" t="s">
        <v>71</v>
      </c>
      <c r="K72" s="9"/>
    </row>
    <row r="73" spans="1:11" x14ac:dyDescent="0.25">
      <c r="A73" s="3">
        <v>44057</v>
      </c>
      <c r="B73" s="5" t="s">
        <v>58</v>
      </c>
      <c r="C73" s="1" t="s">
        <v>229</v>
      </c>
      <c r="D73" s="104">
        <v>295000</v>
      </c>
      <c r="E73" s="1" t="s">
        <v>27</v>
      </c>
      <c r="F73" s="5" t="s">
        <v>25</v>
      </c>
      <c r="H73" s="5"/>
      <c r="I73" s="102" t="s">
        <v>42</v>
      </c>
      <c r="J73" s="147" t="s">
        <v>71</v>
      </c>
      <c r="K73" s="9"/>
    </row>
    <row r="74" spans="1:11" x14ac:dyDescent="0.25">
      <c r="A74" s="3">
        <v>44057</v>
      </c>
      <c r="B74" s="5" t="s">
        <v>233</v>
      </c>
      <c r="C74" s="1" t="s">
        <v>234</v>
      </c>
      <c r="D74" s="137">
        <v>20000000</v>
      </c>
      <c r="E74" s="1" t="s">
        <v>11</v>
      </c>
      <c r="F74" s="5" t="s">
        <v>12</v>
      </c>
      <c r="G74" s="1" t="s">
        <v>237</v>
      </c>
      <c r="H74" s="5"/>
      <c r="I74" s="5" t="s">
        <v>34</v>
      </c>
      <c r="J74" s="147" t="s">
        <v>71</v>
      </c>
      <c r="K74" s="9" t="s">
        <v>243</v>
      </c>
    </row>
    <row r="75" spans="1:11" x14ac:dyDescent="0.25">
      <c r="A75" s="3">
        <v>44057</v>
      </c>
      <c r="B75" s="5" t="s">
        <v>9</v>
      </c>
      <c r="C75" s="1" t="s">
        <v>47</v>
      </c>
      <c r="D75" s="137">
        <v>30000000</v>
      </c>
      <c r="E75" s="1" t="s">
        <v>11</v>
      </c>
      <c r="F75" s="5" t="s">
        <v>12</v>
      </c>
      <c r="G75" s="1" t="s">
        <v>237</v>
      </c>
      <c r="H75" s="5"/>
      <c r="I75" s="5" t="s">
        <v>34</v>
      </c>
      <c r="J75" s="147" t="s">
        <v>71</v>
      </c>
      <c r="K75" s="9" t="s">
        <v>243</v>
      </c>
    </row>
    <row r="76" spans="1:11" x14ac:dyDescent="0.25">
      <c r="A76" s="3">
        <v>44057</v>
      </c>
      <c r="B76" s="5" t="s">
        <v>9</v>
      </c>
      <c r="C76" s="1" t="s">
        <v>235</v>
      </c>
      <c r="D76" s="137">
        <v>11064000</v>
      </c>
      <c r="E76" s="1" t="s">
        <v>11</v>
      </c>
      <c r="F76" s="5" t="s">
        <v>12</v>
      </c>
      <c r="G76" s="1" t="s">
        <v>236</v>
      </c>
      <c r="H76" s="5"/>
      <c r="I76" s="5" t="s">
        <v>34</v>
      </c>
      <c r="J76" s="147" t="s">
        <v>55</v>
      </c>
      <c r="K76" s="9"/>
    </row>
    <row r="77" spans="1:11" x14ac:dyDescent="0.25">
      <c r="A77" s="3">
        <v>44057</v>
      </c>
      <c r="B77" s="5" t="s">
        <v>58</v>
      </c>
      <c r="C77" s="1" t="s">
        <v>230</v>
      </c>
      <c r="D77" s="104">
        <v>100000000</v>
      </c>
      <c r="E77" s="1" t="s">
        <v>24</v>
      </c>
      <c r="F77" s="5" t="s">
        <v>268</v>
      </c>
      <c r="H77" s="5"/>
      <c r="I77" s="5" t="s">
        <v>42</v>
      </c>
      <c r="J77" s="147" t="s">
        <v>71</v>
      </c>
      <c r="K77" s="9" t="s">
        <v>232</v>
      </c>
    </row>
    <row r="78" spans="1:11" x14ac:dyDescent="0.25">
      <c r="A78" s="3">
        <v>44057</v>
      </c>
      <c r="B78" s="5" t="s">
        <v>58</v>
      </c>
      <c r="C78" s="1" t="s">
        <v>298</v>
      </c>
      <c r="D78" s="104">
        <v>100000000</v>
      </c>
      <c r="E78" s="1" t="s">
        <v>27</v>
      </c>
      <c r="F78" s="5" t="s">
        <v>268</v>
      </c>
      <c r="G78" s="1" t="s">
        <v>299</v>
      </c>
      <c r="H78" s="5"/>
      <c r="I78" s="5" t="s">
        <v>42</v>
      </c>
      <c r="J78" s="147" t="s">
        <v>71</v>
      </c>
      <c r="K78" s="9" t="s">
        <v>232</v>
      </c>
    </row>
    <row r="79" spans="1:11" x14ac:dyDescent="0.25">
      <c r="A79" s="3">
        <v>44058</v>
      </c>
      <c r="B79" s="5" t="s">
        <v>233</v>
      </c>
      <c r="C79" s="1" t="s">
        <v>238</v>
      </c>
      <c r="D79" s="137">
        <v>8270000</v>
      </c>
      <c r="E79" s="1" t="s">
        <v>11</v>
      </c>
      <c r="F79" s="5" t="s">
        <v>239</v>
      </c>
      <c r="G79" s="1" t="s">
        <v>240</v>
      </c>
      <c r="H79" s="5"/>
      <c r="I79" s="5" t="s">
        <v>34</v>
      </c>
      <c r="J79" s="147" t="s">
        <v>55</v>
      </c>
      <c r="K79" s="9"/>
    </row>
    <row r="80" spans="1:11" x14ac:dyDescent="0.25">
      <c r="A80" s="3">
        <v>44058</v>
      </c>
      <c r="B80" s="5" t="s">
        <v>9</v>
      </c>
      <c r="C80" s="1" t="s">
        <v>241</v>
      </c>
      <c r="D80" s="104">
        <v>26260465</v>
      </c>
      <c r="E80" s="1" t="s">
        <v>24</v>
      </c>
      <c r="F80" s="5" t="s">
        <v>12</v>
      </c>
      <c r="G80" s="1" t="s">
        <v>242</v>
      </c>
      <c r="H80" s="5"/>
      <c r="I80" s="5" t="s">
        <v>34</v>
      </c>
      <c r="J80" s="147" t="s">
        <v>55</v>
      </c>
      <c r="K80" s="9"/>
    </row>
    <row r="81" spans="1:11" x14ac:dyDescent="0.25">
      <c r="A81" s="3">
        <v>44058</v>
      </c>
      <c r="B81" s="5" t="s">
        <v>244</v>
      </c>
      <c r="C81" s="1" t="s">
        <v>245</v>
      </c>
      <c r="D81" s="104">
        <v>2000000</v>
      </c>
      <c r="E81" s="1" t="s">
        <v>24</v>
      </c>
      <c r="F81" s="5" t="s">
        <v>246</v>
      </c>
      <c r="G81" s="1" t="s">
        <v>247</v>
      </c>
      <c r="H81" s="5"/>
      <c r="I81" s="5" t="s">
        <v>250</v>
      </c>
      <c r="J81" s="147" t="s">
        <v>71</v>
      </c>
      <c r="K81" s="9"/>
    </row>
    <row r="82" spans="1:11" x14ac:dyDescent="0.25">
      <c r="A82" s="3">
        <v>44058</v>
      </c>
      <c r="B82" s="5" t="s">
        <v>233</v>
      </c>
      <c r="C82" s="1" t="s">
        <v>248</v>
      </c>
      <c r="D82" s="104">
        <v>17798000</v>
      </c>
      <c r="E82" s="1" t="s">
        <v>11</v>
      </c>
      <c r="F82" s="5" t="s">
        <v>239</v>
      </c>
      <c r="G82" s="1" t="s">
        <v>249</v>
      </c>
      <c r="H82" s="5"/>
      <c r="I82" s="5" t="s">
        <v>34</v>
      </c>
      <c r="J82" s="147" t="s">
        <v>55</v>
      </c>
      <c r="K82" s="9"/>
    </row>
    <row r="83" spans="1:11" x14ac:dyDescent="0.25">
      <c r="A83" s="3">
        <v>44058</v>
      </c>
      <c r="B83" s="5" t="s">
        <v>58</v>
      </c>
      <c r="C83" s="1" t="s">
        <v>251</v>
      </c>
      <c r="D83" s="104">
        <v>300000</v>
      </c>
      <c r="E83" s="1" t="s">
        <v>27</v>
      </c>
      <c r="F83" s="5" t="s">
        <v>25</v>
      </c>
      <c r="G83" s="1" t="s">
        <v>252</v>
      </c>
      <c r="H83" s="5"/>
      <c r="I83" s="102" t="s">
        <v>42</v>
      </c>
      <c r="J83" s="147" t="s">
        <v>71</v>
      </c>
      <c r="K83" s="9"/>
    </row>
    <row r="84" spans="1:11" x14ac:dyDescent="0.25">
      <c r="A84" s="3">
        <v>44058</v>
      </c>
      <c r="B84" s="5" t="s">
        <v>58</v>
      </c>
      <c r="C84" s="1" t="s">
        <v>253</v>
      </c>
      <c r="D84" s="104">
        <v>110000</v>
      </c>
      <c r="E84" s="1" t="s">
        <v>27</v>
      </c>
      <c r="F84" s="5" t="s">
        <v>25</v>
      </c>
      <c r="G84" s="1" t="s">
        <v>252</v>
      </c>
      <c r="H84" s="5"/>
      <c r="I84" s="102" t="s">
        <v>42</v>
      </c>
      <c r="J84" s="147" t="s">
        <v>71</v>
      </c>
      <c r="K84" s="9"/>
    </row>
    <row r="85" spans="1:11" x14ac:dyDescent="0.25">
      <c r="A85" s="3">
        <v>44060</v>
      </c>
      <c r="B85" s="5" t="s">
        <v>9</v>
      </c>
      <c r="C85" s="1" t="s">
        <v>254</v>
      </c>
      <c r="D85" s="104">
        <v>60434000</v>
      </c>
      <c r="E85" s="1" t="s">
        <v>24</v>
      </c>
      <c r="F85" s="5" t="s">
        <v>239</v>
      </c>
      <c r="G85" s="1" t="s">
        <v>255</v>
      </c>
      <c r="H85" s="5"/>
      <c r="I85" s="5" t="s">
        <v>34</v>
      </c>
      <c r="J85" s="147" t="s">
        <v>55</v>
      </c>
      <c r="K85" s="9"/>
    </row>
    <row r="86" spans="1:11" x14ac:dyDescent="0.25">
      <c r="A86" s="3">
        <v>44060</v>
      </c>
      <c r="B86" s="5" t="s">
        <v>9</v>
      </c>
      <c r="C86" s="1" t="s">
        <v>256</v>
      </c>
      <c r="D86" s="137">
        <v>74590000</v>
      </c>
      <c r="E86" s="1" t="s">
        <v>24</v>
      </c>
      <c r="F86" s="5" t="s">
        <v>12</v>
      </c>
      <c r="G86" s="1" t="s">
        <v>257</v>
      </c>
      <c r="H86" s="5"/>
      <c r="I86" s="5" t="s">
        <v>34</v>
      </c>
      <c r="J86" s="147" t="s">
        <v>55</v>
      </c>
      <c r="K86" s="9"/>
    </row>
    <row r="87" spans="1:11" x14ac:dyDescent="0.25">
      <c r="A87" s="3">
        <v>44060</v>
      </c>
      <c r="B87" s="5" t="s">
        <v>9</v>
      </c>
      <c r="C87" s="1" t="s">
        <v>258</v>
      </c>
      <c r="D87" s="137">
        <v>8769390</v>
      </c>
      <c r="E87" s="1" t="s">
        <v>24</v>
      </c>
      <c r="F87" s="5" t="s">
        <v>12</v>
      </c>
      <c r="G87" s="1" t="s">
        <v>259</v>
      </c>
      <c r="H87" s="5"/>
      <c r="I87" s="5" t="s">
        <v>34</v>
      </c>
      <c r="J87" s="147" t="s">
        <v>55</v>
      </c>
      <c r="K87" s="9"/>
    </row>
    <row r="88" spans="1:11" x14ac:dyDescent="0.25">
      <c r="A88" s="3">
        <v>44060</v>
      </c>
      <c r="B88" s="5" t="s">
        <v>58</v>
      </c>
      <c r="C88" s="1" t="s">
        <v>260</v>
      </c>
      <c r="D88" s="104">
        <v>10574956</v>
      </c>
      <c r="E88" s="1" t="s">
        <v>24</v>
      </c>
      <c r="F88" s="5" t="s">
        <v>25</v>
      </c>
      <c r="H88" s="5"/>
      <c r="I88" s="102" t="s">
        <v>42</v>
      </c>
      <c r="J88" s="147" t="s">
        <v>71</v>
      </c>
      <c r="K88" s="9"/>
    </row>
    <row r="89" spans="1:11" x14ac:dyDescent="0.25">
      <c r="A89" s="3">
        <v>44060</v>
      </c>
      <c r="B89" s="5" t="s">
        <v>58</v>
      </c>
      <c r="C89" s="1" t="s">
        <v>261</v>
      </c>
      <c r="D89" s="104">
        <v>3960000</v>
      </c>
      <c r="E89" s="1" t="s">
        <v>24</v>
      </c>
      <c r="F89" s="5" t="s">
        <v>262</v>
      </c>
      <c r="G89" s="1" t="s">
        <v>334</v>
      </c>
      <c r="H89" s="5" t="s">
        <v>333</v>
      </c>
      <c r="I89" s="102" t="s">
        <v>42</v>
      </c>
      <c r="J89" s="147" t="s">
        <v>71</v>
      </c>
      <c r="K89" s="9"/>
    </row>
    <row r="90" spans="1:11" x14ac:dyDescent="0.25">
      <c r="A90" s="3">
        <v>44060</v>
      </c>
      <c r="B90" s="5" t="s">
        <v>16</v>
      </c>
      <c r="C90" s="1" t="s">
        <v>263</v>
      </c>
      <c r="D90" s="104">
        <v>1870000</v>
      </c>
      <c r="E90" s="1" t="s">
        <v>11</v>
      </c>
      <c r="F90" s="5"/>
      <c r="H90" s="5"/>
      <c r="I90" s="5" t="s">
        <v>35</v>
      </c>
      <c r="J90" s="147" t="s">
        <v>55</v>
      </c>
      <c r="K90" s="9"/>
    </row>
    <row r="91" spans="1:11" x14ac:dyDescent="0.25">
      <c r="A91" s="3">
        <v>44060</v>
      </c>
      <c r="B91" s="5" t="s">
        <v>9</v>
      </c>
      <c r="C91" s="1" t="s">
        <v>263</v>
      </c>
      <c r="D91" s="104">
        <v>1960000</v>
      </c>
      <c r="E91" s="1" t="s">
        <v>11</v>
      </c>
      <c r="F91" s="5"/>
      <c r="H91" s="5"/>
      <c r="I91" s="5" t="s">
        <v>35</v>
      </c>
      <c r="J91" s="147" t="s">
        <v>55</v>
      </c>
      <c r="K91" s="9"/>
    </row>
    <row r="92" spans="1:11" x14ac:dyDescent="0.25">
      <c r="A92" s="3">
        <v>44060</v>
      </c>
      <c r="B92" s="5" t="s">
        <v>58</v>
      </c>
      <c r="C92" s="1" t="s">
        <v>264</v>
      </c>
      <c r="D92" s="104">
        <v>412500</v>
      </c>
      <c r="E92" s="1" t="s">
        <v>11</v>
      </c>
      <c r="F92" s="5"/>
      <c r="H92" s="5"/>
      <c r="I92" s="102" t="s">
        <v>42</v>
      </c>
      <c r="J92" s="147" t="s">
        <v>71</v>
      </c>
      <c r="K92" s="9"/>
    </row>
    <row r="93" spans="1:11" x14ac:dyDescent="0.25">
      <c r="A93" s="3">
        <v>44060</v>
      </c>
      <c r="B93" s="5" t="s">
        <v>58</v>
      </c>
      <c r="C93" s="1" t="s">
        <v>265</v>
      </c>
      <c r="D93" s="104">
        <v>2379000</v>
      </c>
      <c r="E93" s="1" t="s">
        <v>11</v>
      </c>
      <c r="F93" s="5" t="s">
        <v>246</v>
      </c>
      <c r="H93" s="5"/>
      <c r="I93" s="102" t="s">
        <v>42</v>
      </c>
      <c r="J93" s="147" t="s">
        <v>71</v>
      </c>
      <c r="K93" s="9"/>
    </row>
    <row r="94" spans="1:11" x14ac:dyDescent="0.25">
      <c r="A94" s="3">
        <v>44060</v>
      </c>
      <c r="B94" s="5" t="s">
        <v>9</v>
      </c>
      <c r="C94" s="1" t="s">
        <v>266</v>
      </c>
      <c r="D94" s="104">
        <v>48000</v>
      </c>
      <c r="E94" s="1" t="s">
        <v>27</v>
      </c>
      <c r="F94" s="5" t="s">
        <v>12</v>
      </c>
      <c r="H94" s="5"/>
      <c r="I94" s="102" t="s">
        <v>42</v>
      </c>
      <c r="J94" s="147" t="s">
        <v>71</v>
      </c>
      <c r="K94" s="9"/>
    </row>
    <row r="95" spans="1:11" x14ac:dyDescent="0.25">
      <c r="A95" s="3">
        <v>44060</v>
      </c>
      <c r="B95" s="5" t="s">
        <v>9</v>
      </c>
      <c r="C95" s="1" t="s">
        <v>230</v>
      </c>
      <c r="D95" s="104">
        <v>1500000000</v>
      </c>
      <c r="E95" s="1" t="s">
        <v>24</v>
      </c>
      <c r="F95" s="5" t="s">
        <v>268</v>
      </c>
      <c r="H95" s="5"/>
      <c r="I95" s="102" t="s">
        <v>42</v>
      </c>
      <c r="J95" s="147" t="s">
        <v>71</v>
      </c>
      <c r="K95" s="9" t="s">
        <v>232</v>
      </c>
    </row>
    <row r="96" spans="1:11" x14ac:dyDescent="0.25">
      <c r="A96" s="3">
        <v>44061</v>
      </c>
      <c r="B96" s="5" t="s">
        <v>58</v>
      </c>
      <c r="C96" s="1" t="s">
        <v>267</v>
      </c>
      <c r="D96" s="104">
        <v>16401204</v>
      </c>
      <c r="E96" s="1" t="s">
        <v>24</v>
      </c>
      <c r="F96" s="5" t="s">
        <v>268</v>
      </c>
      <c r="H96" s="5"/>
      <c r="I96" s="102" t="s">
        <v>279</v>
      </c>
      <c r="J96" s="147" t="s">
        <v>71</v>
      </c>
      <c r="K96" s="9"/>
    </row>
    <row r="97" spans="1:11" x14ac:dyDescent="0.25">
      <c r="A97" s="3">
        <v>44061</v>
      </c>
      <c r="B97" s="5" t="s">
        <v>58</v>
      </c>
      <c r="C97" s="1" t="s">
        <v>269</v>
      </c>
      <c r="D97" s="104">
        <v>6000000</v>
      </c>
      <c r="E97" s="1" t="s">
        <v>11</v>
      </c>
      <c r="F97" s="5" t="s">
        <v>268</v>
      </c>
      <c r="H97" s="5"/>
      <c r="I97" s="102" t="s">
        <v>278</v>
      </c>
      <c r="J97" s="147" t="s">
        <v>71</v>
      </c>
      <c r="K97" s="9"/>
    </row>
    <row r="98" spans="1:11" x14ac:dyDescent="0.25">
      <c r="A98" s="3">
        <v>44061</v>
      </c>
      <c r="B98" s="5" t="s">
        <v>58</v>
      </c>
      <c r="C98" s="1" t="s">
        <v>270</v>
      </c>
      <c r="D98" s="104">
        <v>44556800</v>
      </c>
      <c r="E98" s="1" t="s">
        <v>24</v>
      </c>
      <c r="F98" s="5" t="s">
        <v>268</v>
      </c>
      <c r="H98" s="5"/>
      <c r="I98" s="102" t="s">
        <v>42</v>
      </c>
      <c r="J98" s="147" t="s">
        <v>71</v>
      </c>
      <c r="K98" s="9"/>
    </row>
    <row r="99" spans="1:11" x14ac:dyDescent="0.25">
      <c r="A99" s="3">
        <v>44061</v>
      </c>
      <c r="B99" s="5" t="s">
        <v>58</v>
      </c>
      <c r="C99" s="1" t="s">
        <v>271</v>
      </c>
      <c r="D99" s="104">
        <v>28000000</v>
      </c>
      <c r="E99" s="1" t="s">
        <v>11</v>
      </c>
      <c r="F99" s="5" t="s">
        <v>272</v>
      </c>
      <c r="H99" s="5"/>
      <c r="I99" s="102" t="s">
        <v>273</v>
      </c>
      <c r="J99" s="147" t="s">
        <v>71</v>
      </c>
      <c r="K99" s="9"/>
    </row>
    <row r="100" spans="1:11" x14ac:dyDescent="0.25">
      <c r="A100" s="3">
        <v>44061</v>
      </c>
      <c r="B100" s="5" t="s">
        <v>9</v>
      </c>
      <c r="C100" s="1" t="s">
        <v>274</v>
      </c>
      <c r="D100" s="137">
        <v>136272582</v>
      </c>
      <c r="E100" s="1" t="s">
        <v>11</v>
      </c>
      <c r="F100" s="5" t="s">
        <v>12</v>
      </c>
      <c r="G100" s="1" t="s">
        <v>174</v>
      </c>
      <c r="H100" s="5"/>
      <c r="I100" s="5" t="s">
        <v>34</v>
      </c>
      <c r="J100" s="147" t="s">
        <v>55</v>
      </c>
      <c r="K100" s="9"/>
    </row>
    <row r="101" spans="1:11" x14ac:dyDescent="0.25">
      <c r="A101" s="3">
        <v>44061</v>
      </c>
      <c r="B101" s="5" t="s">
        <v>276</v>
      </c>
      <c r="C101" s="1" t="s">
        <v>275</v>
      </c>
      <c r="D101" s="104">
        <v>5000000</v>
      </c>
      <c r="E101" s="1" t="s">
        <v>27</v>
      </c>
      <c r="F101" s="5" t="s">
        <v>272</v>
      </c>
      <c r="G101" s="1" t="s">
        <v>277</v>
      </c>
      <c r="H101" s="5"/>
      <c r="I101" s="5" t="s">
        <v>285</v>
      </c>
      <c r="J101" s="147" t="s">
        <v>71</v>
      </c>
      <c r="K101" s="9"/>
    </row>
    <row r="102" spans="1:11" x14ac:dyDescent="0.25">
      <c r="A102" s="3">
        <v>44061</v>
      </c>
      <c r="B102" s="5" t="s">
        <v>58</v>
      </c>
      <c r="C102" s="1" t="s">
        <v>280</v>
      </c>
      <c r="D102" s="104">
        <v>990000</v>
      </c>
      <c r="E102" s="1" t="s">
        <v>27</v>
      </c>
      <c r="F102" s="5" t="s">
        <v>208</v>
      </c>
      <c r="H102" s="5"/>
      <c r="I102" s="102" t="s">
        <v>42</v>
      </c>
      <c r="J102" s="147" t="s">
        <v>71</v>
      </c>
      <c r="K102" s="9"/>
    </row>
    <row r="103" spans="1:11" x14ac:dyDescent="0.25">
      <c r="A103" s="3">
        <v>44061</v>
      </c>
      <c r="B103" s="5" t="s">
        <v>58</v>
      </c>
      <c r="C103" s="1" t="s">
        <v>281</v>
      </c>
      <c r="D103" s="104">
        <v>596850</v>
      </c>
      <c r="E103" s="1" t="s">
        <v>24</v>
      </c>
      <c r="F103" s="5" t="s">
        <v>25</v>
      </c>
      <c r="H103" s="5"/>
      <c r="I103" s="102" t="s">
        <v>42</v>
      </c>
      <c r="J103" s="147" t="s">
        <v>71</v>
      </c>
      <c r="K103" s="9"/>
    </row>
    <row r="104" spans="1:11" x14ac:dyDescent="0.25">
      <c r="A104" s="3">
        <v>44061</v>
      </c>
      <c r="B104" s="5" t="s">
        <v>139</v>
      </c>
      <c r="C104" s="1" t="s">
        <v>282</v>
      </c>
      <c r="D104" s="137">
        <v>1350000</v>
      </c>
      <c r="E104" s="1" t="s">
        <v>11</v>
      </c>
      <c r="F104" s="5" t="s">
        <v>12</v>
      </c>
      <c r="G104" s="1" t="s">
        <v>174</v>
      </c>
      <c r="H104" s="5"/>
      <c r="I104" s="5" t="s">
        <v>34</v>
      </c>
      <c r="J104" s="147" t="s">
        <v>55</v>
      </c>
      <c r="K104" s="9"/>
    </row>
    <row r="105" spans="1:11" x14ac:dyDescent="0.25">
      <c r="A105" s="3">
        <v>44061</v>
      </c>
      <c r="B105" s="5" t="s">
        <v>32</v>
      </c>
      <c r="C105" s="1" t="s">
        <v>284</v>
      </c>
      <c r="D105" s="137">
        <v>15960000</v>
      </c>
      <c r="E105" s="1" t="s">
        <v>11</v>
      </c>
      <c r="F105" s="5" t="s">
        <v>12</v>
      </c>
      <c r="G105" s="1" t="s">
        <v>283</v>
      </c>
      <c r="H105" s="5"/>
      <c r="I105" s="5" t="s">
        <v>34</v>
      </c>
      <c r="J105" s="147" t="s">
        <v>55</v>
      </c>
      <c r="K105" s="9"/>
    </row>
    <row r="106" spans="1:11" x14ac:dyDescent="0.25">
      <c r="A106" s="3">
        <v>44061</v>
      </c>
      <c r="B106" s="5" t="s">
        <v>287</v>
      </c>
      <c r="C106" s="1" t="s">
        <v>288</v>
      </c>
      <c r="D106" s="104">
        <v>1200000</v>
      </c>
      <c r="E106" s="1" t="s">
        <v>11</v>
      </c>
      <c r="F106" s="5" t="s">
        <v>289</v>
      </c>
      <c r="H106" s="5"/>
      <c r="I106" s="5" t="s">
        <v>285</v>
      </c>
      <c r="J106" s="147" t="s">
        <v>71</v>
      </c>
      <c r="K106" s="9"/>
    </row>
    <row r="107" spans="1:11" x14ac:dyDescent="0.25">
      <c r="A107" s="3">
        <v>44061</v>
      </c>
      <c r="B107" s="5" t="s">
        <v>287</v>
      </c>
      <c r="C107" s="1" t="s">
        <v>290</v>
      </c>
      <c r="D107" s="137">
        <v>1740000</v>
      </c>
      <c r="E107" s="1" t="s">
        <v>27</v>
      </c>
      <c r="F107" s="5" t="s">
        <v>289</v>
      </c>
      <c r="H107" s="5"/>
      <c r="I107" s="5" t="s">
        <v>173</v>
      </c>
      <c r="J107" s="147" t="s">
        <v>71</v>
      </c>
      <c r="K107" s="9"/>
    </row>
    <row r="108" spans="1:11" x14ac:dyDescent="0.25">
      <c r="A108" s="3">
        <v>44061</v>
      </c>
      <c r="B108" s="5" t="s">
        <v>58</v>
      </c>
      <c r="C108" s="1" t="s">
        <v>291</v>
      </c>
      <c r="D108" s="104">
        <v>499000</v>
      </c>
      <c r="E108" s="1" t="s">
        <v>11</v>
      </c>
      <c r="F108" s="5" t="s">
        <v>157</v>
      </c>
      <c r="H108" s="5"/>
      <c r="I108" s="5" t="s">
        <v>42</v>
      </c>
      <c r="J108" s="147" t="s">
        <v>71</v>
      </c>
      <c r="K108" s="9"/>
    </row>
    <row r="109" spans="1:11" x14ac:dyDescent="0.25">
      <c r="A109" s="3">
        <v>44061</v>
      </c>
      <c r="B109" s="5" t="s">
        <v>58</v>
      </c>
      <c r="C109" s="1" t="s">
        <v>230</v>
      </c>
      <c r="D109" s="104">
        <v>40000000</v>
      </c>
      <c r="E109" s="1" t="s">
        <v>154</v>
      </c>
      <c r="F109" s="5" t="s">
        <v>268</v>
      </c>
      <c r="H109" s="5"/>
      <c r="I109" s="5" t="s">
        <v>42</v>
      </c>
      <c r="J109" s="147" t="s">
        <v>71</v>
      </c>
      <c r="K109" s="9" t="s">
        <v>232</v>
      </c>
    </row>
    <row r="110" spans="1:11" x14ac:dyDescent="0.25">
      <c r="A110" s="3">
        <v>44061</v>
      </c>
      <c r="B110" s="5" t="s">
        <v>58</v>
      </c>
      <c r="C110" s="1" t="s">
        <v>264</v>
      </c>
      <c r="D110" s="104">
        <v>27500</v>
      </c>
      <c r="E110" s="1" t="s">
        <v>154</v>
      </c>
      <c r="F110" s="5" t="s">
        <v>268</v>
      </c>
      <c r="H110" s="5"/>
      <c r="I110" s="5" t="s">
        <v>42</v>
      </c>
      <c r="J110" s="147" t="s">
        <v>71</v>
      </c>
      <c r="K110" s="9"/>
    </row>
    <row r="111" spans="1:11" ht="16.5" customHeight="1" x14ac:dyDescent="0.25">
      <c r="A111" s="3">
        <v>44061</v>
      </c>
      <c r="B111" s="5" t="s">
        <v>287</v>
      </c>
      <c r="C111" s="1" t="s">
        <v>290</v>
      </c>
      <c r="D111" s="104">
        <v>260000</v>
      </c>
      <c r="E111" s="1" t="s">
        <v>27</v>
      </c>
      <c r="F111" s="5" t="s">
        <v>289</v>
      </c>
      <c r="H111" s="5"/>
      <c r="I111" s="5" t="s">
        <v>42</v>
      </c>
      <c r="J111" s="147" t="s">
        <v>71</v>
      </c>
      <c r="K111" s="9"/>
    </row>
    <row r="112" spans="1:11" x14ac:dyDescent="0.25">
      <c r="A112" s="3">
        <v>44062</v>
      </c>
      <c r="B112" s="5" t="s">
        <v>58</v>
      </c>
      <c r="C112" s="1" t="s">
        <v>300</v>
      </c>
      <c r="D112" s="143">
        <v>480000</v>
      </c>
      <c r="E112" s="1" t="s">
        <v>27</v>
      </c>
      <c r="F112" s="5" t="s">
        <v>25</v>
      </c>
      <c r="H112" s="5"/>
      <c r="I112" s="5" t="s">
        <v>42</v>
      </c>
      <c r="J112" s="147" t="s">
        <v>71</v>
      </c>
      <c r="K112" s="9"/>
    </row>
    <row r="113" spans="1:11" x14ac:dyDescent="0.25">
      <c r="A113" s="3">
        <v>44062</v>
      </c>
      <c r="B113" s="5" t="s">
        <v>58</v>
      </c>
      <c r="C113" s="1" t="s">
        <v>301</v>
      </c>
      <c r="D113" s="143">
        <v>142000</v>
      </c>
      <c r="E113" s="1" t="s">
        <v>27</v>
      </c>
      <c r="F113" s="5" t="s">
        <v>268</v>
      </c>
      <c r="H113" s="5"/>
      <c r="I113" s="5" t="s">
        <v>42</v>
      </c>
      <c r="J113" s="147" t="s">
        <v>71</v>
      </c>
      <c r="K113" s="9"/>
    </row>
    <row r="114" spans="1:11" x14ac:dyDescent="0.25">
      <c r="A114" s="3">
        <v>44062</v>
      </c>
      <c r="B114" s="5" t="s">
        <v>58</v>
      </c>
      <c r="C114" s="1" t="s">
        <v>298</v>
      </c>
      <c r="D114" s="143">
        <v>100000000</v>
      </c>
      <c r="E114" s="1" t="s">
        <v>27</v>
      </c>
      <c r="F114" s="5" t="s">
        <v>268</v>
      </c>
      <c r="G114" s="1" t="s">
        <v>299</v>
      </c>
      <c r="H114" s="5"/>
      <c r="I114" s="5" t="s">
        <v>358</v>
      </c>
      <c r="J114" s="147" t="s">
        <v>71</v>
      </c>
      <c r="K114" s="9"/>
    </row>
    <row r="115" spans="1:11" x14ac:dyDescent="0.25">
      <c r="A115" s="3">
        <v>44062</v>
      </c>
      <c r="B115" s="5" t="s">
        <v>9</v>
      </c>
      <c r="C115" s="1" t="s">
        <v>303</v>
      </c>
      <c r="D115" s="143">
        <v>1340900</v>
      </c>
      <c r="E115" s="1" t="s">
        <v>24</v>
      </c>
      <c r="F115" s="5" t="s">
        <v>12</v>
      </c>
      <c r="G115" s="1" t="s">
        <v>302</v>
      </c>
      <c r="H115" s="5" t="s">
        <v>305</v>
      </c>
      <c r="I115" s="5" t="s">
        <v>34</v>
      </c>
      <c r="J115" s="147" t="s">
        <v>55</v>
      </c>
      <c r="K115" s="9"/>
    </row>
    <row r="116" spans="1:11" x14ac:dyDescent="0.25">
      <c r="A116" s="3">
        <v>44062</v>
      </c>
      <c r="B116" s="5" t="s">
        <v>139</v>
      </c>
      <c r="C116" s="1" t="s">
        <v>304</v>
      </c>
      <c r="D116" s="143">
        <v>13600000</v>
      </c>
      <c r="E116" s="1" t="s">
        <v>11</v>
      </c>
      <c r="F116" s="5" t="s">
        <v>12</v>
      </c>
      <c r="G116" s="1" t="s">
        <v>306</v>
      </c>
      <c r="H116" s="5"/>
      <c r="I116" s="5" t="s">
        <v>34</v>
      </c>
      <c r="J116" s="147" t="s">
        <v>55</v>
      </c>
      <c r="K116" s="9"/>
    </row>
    <row r="117" spans="1:11" x14ac:dyDescent="0.25">
      <c r="A117" s="3">
        <v>44062</v>
      </c>
      <c r="B117" s="5" t="s">
        <v>233</v>
      </c>
      <c r="C117" s="1" t="s">
        <v>308</v>
      </c>
      <c r="D117" s="143">
        <v>5000000</v>
      </c>
      <c r="E117" s="1" t="s">
        <v>11</v>
      </c>
      <c r="F117" s="5" t="s">
        <v>307</v>
      </c>
      <c r="H117" s="5"/>
      <c r="I117" s="5" t="s">
        <v>173</v>
      </c>
      <c r="J117" s="147" t="s">
        <v>71</v>
      </c>
      <c r="K117" s="9" t="s">
        <v>243</v>
      </c>
    </row>
    <row r="118" spans="1:11" x14ac:dyDescent="0.25">
      <c r="A118" s="3">
        <v>44062</v>
      </c>
      <c r="B118" s="5" t="s">
        <v>58</v>
      </c>
      <c r="C118" s="1" t="s">
        <v>352</v>
      </c>
      <c r="D118" s="143">
        <v>100000000</v>
      </c>
      <c r="E118" s="1" t="s">
        <v>24</v>
      </c>
      <c r="F118" s="5"/>
      <c r="H118" s="5"/>
      <c r="I118" s="5" t="s">
        <v>358</v>
      </c>
      <c r="J118" s="147" t="s">
        <v>71</v>
      </c>
      <c r="K118" s="9" t="s">
        <v>243</v>
      </c>
    </row>
    <row r="119" spans="1:11" x14ac:dyDescent="0.25">
      <c r="A119" s="3">
        <v>44063</v>
      </c>
      <c r="B119" s="5" t="s">
        <v>314</v>
      </c>
      <c r="C119" s="1" t="s">
        <v>310</v>
      </c>
      <c r="D119" s="143">
        <v>450000</v>
      </c>
      <c r="E119" s="1" t="s">
        <v>11</v>
      </c>
      <c r="F119" s="5" t="s">
        <v>311</v>
      </c>
      <c r="G119" s="1" t="s">
        <v>312</v>
      </c>
      <c r="H119" s="5"/>
      <c r="I119" s="1" t="s">
        <v>34</v>
      </c>
      <c r="J119" s="147" t="s">
        <v>313</v>
      </c>
      <c r="K119" s="9"/>
    </row>
    <row r="120" spans="1:11" x14ac:dyDescent="0.25">
      <c r="A120" s="3">
        <v>44063</v>
      </c>
      <c r="B120" s="5" t="s">
        <v>315</v>
      </c>
      <c r="C120" s="1" t="s">
        <v>316</v>
      </c>
      <c r="D120" s="143">
        <v>2000000</v>
      </c>
      <c r="E120" s="1" t="s">
        <v>11</v>
      </c>
      <c r="F120" s="5" t="s">
        <v>289</v>
      </c>
      <c r="H120" s="5"/>
      <c r="I120" s="5" t="s">
        <v>173</v>
      </c>
      <c r="J120" s="147" t="s">
        <v>71</v>
      </c>
      <c r="K120" s="9"/>
    </row>
    <row r="121" spans="1:11" x14ac:dyDescent="0.25">
      <c r="A121" s="3">
        <v>44063</v>
      </c>
      <c r="B121" s="5" t="s">
        <v>9</v>
      </c>
      <c r="C121" s="1" t="s">
        <v>317</v>
      </c>
      <c r="D121" s="143">
        <v>78000000</v>
      </c>
      <c r="E121" s="1" t="s">
        <v>11</v>
      </c>
      <c r="F121" s="5" t="s">
        <v>239</v>
      </c>
      <c r="G121" s="1" t="s">
        <v>318</v>
      </c>
      <c r="H121" s="5"/>
      <c r="I121" s="5" t="s">
        <v>173</v>
      </c>
      <c r="J121" s="147" t="s">
        <v>55</v>
      </c>
      <c r="K121" s="9"/>
    </row>
    <row r="122" spans="1:11" x14ac:dyDescent="0.25">
      <c r="A122" s="3">
        <v>44063</v>
      </c>
      <c r="B122" s="5" t="s">
        <v>233</v>
      </c>
      <c r="C122" s="1" t="s">
        <v>319</v>
      </c>
      <c r="D122" s="143">
        <v>665000</v>
      </c>
      <c r="E122" s="1" t="s">
        <v>11</v>
      </c>
      <c r="F122" s="5" t="s">
        <v>239</v>
      </c>
      <c r="G122" s="1" t="s">
        <v>320</v>
      </c>
      <c r="H122" s="5"/>
      <c r="I122" s="1" t="s">
        <v>34</v>
      </c>
      <c r="J122" s="147" t="s">
        <v>55</v>
      </c>
      <c r="K122" s="9"/>
    </row>
    <row r="123" spans="1:11" x14ac:dyDescent="0.25">
      <c r="A123" s="3">
        <v>44063</v>
      </c>
      <c r="B123" s="5" t="s">
        <v>58</v>
      </c>
      <c r="C123" s="1" t="s">
        <v>321</v>
      </c>
      <c r="D123" s="143">
        <v>750000</v>
      </c>
      <c r="E123" s="1" t="s">
        <v>27</v>
      </c>
      <c r="F123" s="5" t="s">
        <v>25</v>
      </c>
      <c r="G123" s="1" t="s">
        <v>322</v>
      </c>
      <c r="H123" s="5"/>
      <c r="I123" s="5" t="s">
        <v>42</v>
      </c>
      <c r="J123" s="147" t="s">
        <v>71</v>
      </c>
      <c r="K123" s="9"/>
    </row>
    <row r="124" spans="1:11" x14ac:dyDescent="0.25">
      <c r="A124" s="3">
        <v>44063</v>
      </c>
      <c r="B124" s="5" t="s">
        <v>9</v>
      </c>
      <c r="C124" s="1" t="s">
        <v>323</v>
      </c>
      <c r="D124" s="143">
        <v>54000000</v>
      </c>
      <c r="E124" s="1" t="s">
        <v>11</v>
      </c>
      <c r="F124" s="5" t="s">
        <v>12</v>
      </c>
      <c r="G124" s="1" t="s">
        <v>324</v>
      </c>
      <c r="H124" s="5"/>
      <c r="I124" s="5" t="s">
        <v>34</v>
      </c>
      <c r="J124" s="147" t="s">
        <v>55</v>
      </c>
      <c r="K124" s="9"/>
    </row>
    <row r="125" spans="1:11" x14ac:dyDescent="0.25">
      <c r="A125" s="3">
        <v>44064</v>
      </c>
      <c r="B125" s="5" t="s">
        <v>9</v>
      </c>
      <c r="C125" s="1" t="s">
        <v>325</v>
      </c>
      <c r="D125" s="143">
        <v>30000000</v>
      </c>
      <c r="E125" s="1" t="s">
        <v>11</v>
      </c>
      <c r="F125" s="5" t="s">
        <v>12</v>
      </c>
      <c r="G125" s="1" t="s">
        <v>237</v>
      </c>
      <c r="H125" s="5"/>
      <c r="I125" s="5" t="s">
        <v>34</v>
      </c>
      <c r="J125" s="147" t="s">
        <v>55</v>
      </c>
      <c r="K125" s="9"/>
    </row>
    <row r="126" spans="1:11" x14ac:dyDescent="0.25">
      <c r="A126" s="3">
        <v>44064</v>
      </c>
      <c r="B126" s="5" t="s">
        <v>58</v>
      </c>
      <c r="C126" s="1" t="s">
        <v>326</v>
      </c>
      <c r="D126" s="143">
        <v>700000</v>
      </c>
      <c r="E126" s="1" t="s">
        <v>11</v>
      </c>
      <c r="F126" s="5" t="s">
        <v>25</v>
      </c>
      <c r="G126" s="5" t="s">
        <v>25</v>
      </c>
      <c r="H126" s="5"/>
      <c r="I126" s="5" t="s">
        <v>42</v>
      </c>
      <c r="J126" s="147" t="s">
        <v>71</v>
      </c>
      <c r="K126" s="9"/>
    </row>
    <row r="127" spans="1:11" x14ac:dyDescent="0.25">
      <c r="A127" s="3">
        <v>44064</v>
      </c>
      <c r="B127" s="5" t="s">
        <v>9</v>
      </c>
      <c r="C127" s="1" t="s">
        <v>327</v>
      </c>
      <c r="D127" s="143">
        <v>62106000</v>
      </c>
      <c r="E127" s="1" t="s">
        <v>24</v>
      </c>
      <c r="F127" s="5" t="s">
        <v>12</v>
      </c>
      <c r="G127" s="1" t="s">
        <v>175</v>
      </c>
      <c r="H127" s="5"/>
      <c r="I127" s="5" t="s">
        <v>34</v>
      </c>
      <c r="J127" s="147" t="s">
        <v>55</v>
      </c>
      <c r="K127" s="9"/>
    </row>
    <row r="128" spans="1:11" x14ac:dyDescent="0.25">
      <c r="A128" s="3">
        <v>44064</v>
      </c>
      <c r="B128" s="5" t="s">
        <v>182</v>
      </c>
      <c r="C128" s="1" t="s">
        <v>353</v>
      </c>
      <c r="D128" s="143">
        <v>5903016</v>
      </c>
      <c r="E128" s="1" t="s">
        <v>24</v>
      </c>
      <c r="F128" s="5"/>
      <c r="H128" s="5"/>
      <c r="I128" s="131" t="s">
        <v>184</v>
      </c>
      <c r="J128" s="147" t="s">
        <v>55</v>
      </c>
      <c r="K128" s="9"/>
    </row>
    <row r="129" spans="1:11" x14ac:dyDescent="0.25">
      <c r="A129" s="3">
        <v>44064</v>
      </c>
      <c r="B129" s="5" t="s">
        <v>182</v>
      </c>
      <c r="C129" s="1" t="s">
        <v>354</v>
      </c>
      <c r="D129" s="143">
        <v>330000</v>
      </c>
      <c r="E129" s="1" t="s">
        <v>24</v>
      </c>
      <c r="F129" s="5"/>
      <c r="H129" s="5"/>
      <c r="I129" s="5" t="s">
        <v>356</v>
      </c>
      <c r="J129" s="147" t="s">
        <v>71</v>
      </c>
      <c r="K129" s="9"/>
    </row>
    <row r="130" spans="1:11" x14ac:dyDescent="0.25">
      <c r="A130" s="3">
        <v>44064</v>
      </c>
      <c r="B130" s="5" t="s">
        <v>182</v>
      </c>
      <c r="C130" s="1" t="s">
        <v>355</v>
      </c>
      <c r="D130" s="143">
        <v>330000</v>
      </c>
      <c r="E130" s="1" t="s">
        <v>24</v>
      </c>
      <c r="F130" s="5"/>
      <c r="H130" s="5"/>
      <c r="I130" s="5" t="s">
        <v>356</v>
      </c>
      <c r="J130" s="147" t="s">
        <v>71</v>
      </c>
      <c r="K130" s="9"/>
    </row>
    <row r="131" spans="1:11" x14ac:dyDescent="0.25">
      <c r="A131" s="3">
        <v>44064</v>
      </c>
      <c r="B131" s="5" t="s">
        <v>359</v>
      </c>
      <c r="C131" s="1" t="s">
        <v>360</v>
      </c>
      <c r="D131" s="143">
        <v>42010000</v>
      </c>
      <c r="E131" s="1" t="s">
        <v>11</v>
      </c>
      <c r="F131" s="5" t="s">
        <v>12</v>
      </c>
      <c r="H131" s="5"/>
      <c r="I131" s="131" t="s">
        <v>34</v>
      </c>
      <c r="J131" s="147" t="s">
        <v>55</v>
      </c>
      <c r="K131" s="9"/>
    </row>
    <row r="132" spans="1:11" x14ac:dyDescent="0.25">
      <c r="A132" s="3">
        <v>44065</v>
      </c>
      <c r="B132" s="5" t="s">
        <v>233</v>
      </c>
      <c r="C132" s="1" t="s">
        <v>328</v>
      </c>
      <c r="D132" s="143">
        <v>169097171</v>
      </c>
      <c r="E132" s="1" t="s">
        <v>24</v>
      </c>
      <c r="F132" s="5" t="s">
        <v>239</v>
      </c>
      <c r="G132" s="1" t="s">
        <v>255</v>
      </c>
      <c r="H132" s="5"/>
      <c r="I132" s="5" t="s">
        <v>34</v>
      </c>
      <c r="J132" s="147" t="s">
        <v>55</v>
      </c>
      <c r="K132" s="9"/>
    </row>
    <row r="133" spans="1:11" x14ac:dyDescent="0.25">
      <c r="A133" s="3">
        <v>44065</v>
      </c>
      <c r="B133" s="5" t="s">
        <v>58</v>
      </c>
      <c r="C133" s="1" t="s">
        <v>329</v>
      </c>
      <c r="D133" s="143">
        <v>765000</v>
      </c>
      <c r="E133" s="1" t="s">
        <v>11</v>
      </c>
      <c r="F133" s="5" t="s">
        <v>330</v>
      </c>
      <c r="H133" s="5"/>
      <c r="I133" s="5" t="s">
        <v>42</v>
      </c>
      <c r="J133" s="147" t="s">
        <v>71</v>
      </c>
      <c r="K133" s="9"/>
    </row>
    <row r="134" spans="1:11" x14ac:dyDescent="0.25">
      <c r="A134" s="3">
        <v>44065</v>
      </c>
      <c r="B134" s="5" t="s">
        <v>58</v>
      </c>
      <c r="C134" s="1" t="s">
        <v>331</v>
      </c>
      <c r="D134" s="143">
        <v>830000</v>
      </c>
      <c r="E134" s="1" t="s">
        <v>27</v>
      </c>
      <c r="F134" s="5" t="s">
        <v>332</v>
      </c>
      <c r="H134" s="5"/>
      <c r="I134" s="5" t="s">
        <v>42</v>
      </c>
      <c r="J134" s="147" t="s">
        <v>71</v>
      </c>
      <c r="K134" s="9"/>
    </row>
    <row r="135" spans="1:11" x14ac:dyDescent="0.25">
      <c r="A135" s="3">
        <v>44067</v>
      </c>
      <c r="B135" s="5" t="s">
        <v>16</v>
      </c>
      <c r="C135" s="1" t="s">
        <v>335</v>
      </c>
      <c r="D135" s="143">
        <v>1860000</v>
      </c>
      <c r="E135" s="1" t="s">
        <v>11</v>
      </c>
      <c r="F135" s="5"/>
      <c r="H135" s="5"/>
      <c r="I135" s="5" t="s">
        <v>35</v>
      </c>
      <c r="J135" s="147" t="s">
        <v>55</v>
      </c>
      <c r="K135" s="9"/>
    </row>
    <row r="136" spans="1:11" x14ac:dyDescent="0.25">
      <c r="A136" s="3">
        <v>44067</v>
      </c>
      <c r="B136" s="5" t="s">
        <v>9</v>
      </c>
      <c r="C136" s="1" t="s">
        <v>335</v>
      </c>
      <c r="D136" s="143">
        <v>1680000</v>
      </c>
      <c r="E136" s="1" t="s">
        <v>11</v>
      </c>
      <c r="F136" s="5"/>
      <c r="H136" s="5"/>
      <c r="I136" s="5" t="s">
        <v>35</v>
      </c>
      <c r="J136" s="147" t="s">
        <v>55</v>
      </c>
      <c r="K136" s="9"/>
    </row>
    <row r="137" spans="1:11" x14ac:dyDescent="0.25">
      <c r="A137" s="3">
        <v>44067</v>
      </c>
      <c r="B137" s="5" t="s">
        <v>58</v>
      </c>
      <c r="C137" s="1" t="s">
        <v>336</v>
      </c>
      <c r="D137" s="143">
        <v>160360</v>
      </c>
      <c r="E137" s="1" t="s">
        <v>11</v>
      </c>
      <c r="F137" s="5" t="s">
        <v>25</v>
      </c>
      <c r="G137" s="1" t="s">
        <v>337</v>
      </c>
      <c r="H137" s="5"/>
      <c r="I137" s="5" t="s">
        <v>338</v>
      </c>
      <c r="J137" s="147" t="s">
        <v>71</v>
      </c>
      <c r="K137" s="9"/>
    </row>
    <row r="138" spans="1:11" x14ac:dyDescent="0.25">
      <c r="A138" s="3">
        <v>44067</v>
      </c>
      <c r="B138" s="5" t="s">
        <v>58</v>
      </c>
      <c r="C138" s="1" t="s">
        <v>339</v>
      </c>
      <c r="D138" s="143">
        <v>1360000</v>
      </c>
      <c r="E138" s="1" t="s">
        <v>11</v>
      </c>
      <c r="F138" s="5" t="s">
        <v>25</v>
      </c>
      <c r="H138" s="5"/>
      <c r="I138" s="5" t="s">
        <v>42</v>
      </c>
      <c r="J138" s="147" t="s">
        <v>71</v>
      </c>
      <c r="K138" s="9"/>
    </row>
    <row r="139" spans="1:11" x14ac:dyDescent="0.25">
      <c r="A139" s="3">
        <v>44067</v>
      </c>
      <c r="B139" s="5" t="s">
        <v>58</v>
      </c>
      <c r="C139" s="1" t="s">
        <v>340</v>
      </c>
      <c r="D139" s="143">
        <f>1147000-50460+160360</f>
        <v>1256900</v>
      </c>
      <c r="E139" s="1" t="s">
        <v>341</v>
      </c>
      <c r="F139" s="5" t="s">
        <v>25</v>
      </c>
      <c r="H139" s="5"/>
      <c r="I139" s="5" t="s">
        <v>42</v>
      </c>
      <c r="J139" s="147" t="s">
        <v>71</v>
      </c>
      <c r="K139" s="9"/>
    </row>
    <row r="140" spans="1:11" x14ac:dyDescent="0.25">
      <c r="A140" s="3">
        <v>44067</v>
      </c>
      <c r="B140" s="5" t="s">
        <v>9</v>
      </c>
      <c r="C140" s="1" t="s">
        <v>303</v>
      </c>
      <c r="D140" s="143">
        <v>4290000</v>
      </c>
      <c r="E140" s="1" t="s">
        <v>11</v>
      </c>
      <c r="F140" s="5" t="s">
        <v>12</v>
      </c>
      <c r="G140" s="1" t="s">
        <v>342</v>
      </c>
      <c r="H140" s="5"/>
      <c r="I140" s="5" t="s">
        <v>34</v>
      </c>
      <c r="J140" s="147" t="s">
        <v>55</v>
      </c>
      <c r="K140" s="9"/>
    </row>
    <row r="141" spans="1:11" x14ac:dyDescent="0.25">
      <c r="A141" s="3">
        <v>44068</v>
      </c>
      <c r="B141" s="5" t="s">
        <v>58</v>
      </c>
      <c r="C141" s="1" t="s">
        <v>343</v>
      </c>
      <c r="D141" s="143">
        <v>10000000</v>
      </c>
      <c r="E141" s="1" t="s">
        <v>27</v>
      </c>
      <c r="F141" s="5" t="s">
        <v>213</v>
      </c>
      <c r="G141" s="5" t="s">
        <v>213</v>
      </c>
      <c r="H141" s="5"/>
      <c r="I141" s="5" t="s">
        <v>42</v>
      </c>
      <c r="J141" s="147" t="s">
        <v>71</v>
      </c>
      <c r="K141" s="9"/>
    </row>
    <row r="142" spans="1:11" x14ac:dyDescent="0.25">
      <c r="A142" s="3">
        <v>44068</v>
      </c>
      <c r="B142" s="5" t="s">
        <v>32</v>
      </c>
      <c r="C142" s="1" t="s">
        <v>45</v>
      </c>
      <c r="D142" s="143">
        <v>200000000</v>
      </c>
      <c r="E142" s="1" t="s">
        <v>24</v>
      </c>
      <c r="F142" s="5" t="s">
        <v>239</v>
      </c>
      <c r="G142" s="142">
        <v>126</v>
      </c>
      <c r="H142" s="5" t="s">
        <v>346</v>
      </c>
      <c r="I142" s="5" t="s">
        <v>34</v>
      </c>
      <c r="J142" s="147" t="s">
        <v>55</v>
      </c>
      <c r="K142" s="9"/>
    </row>
    <row r="143" spans="1:11" x14ac:dyDescent="0.25">
      <c r="A143" s="3">
        <v>44068</v>
      </c>
      <c r="B143" s="5" t="s">
        <v>9</v>
      </c>
      <c r="C143" s="1" t="s">
        <v>344</v>
      </c>
      <c r="D143" s="143">
        <v>41356800</v>
      </c>
      <c r="E143" s="1" t="s">
        <v>24</v>
      </c>
      <c r="F143" s="5" t="s">
        <v>239</v>
      </c>
      <c r="G143" s="142" t="s">
        <v>345</v>
      </c>
      <c r="H143" s="5" t="s">
        <v>346</v>
      </c>
      <c r="I143" s="5" t="s">
        <v>34</v>
      </c>
      <c r="J143" s="147" t="s">
        <v>55</v>
      </c>
      <c r="K143" s="9"/>
    </row>
    <row r="144" spans="1:11" x14ac:dyDescent="0.25">
      <c r="A144" s="3"/>
      <c r="B144" s="5"/>
      <c r="D144" s="104"/>
      <c r="F144" s="5"/>
      <c r="G144" s="142"/>
      <c r="H144" s="5"/>
      <c r="I144" s="5"/>
      <c r="J144" s="102"/>
      <c r="K144" s="9"/>
    </row>
    <row r="145" spans="1:11" x14ac:dyDescent="0.25">
      <c r="A145" s="3"/>
      <c r="B145" s="5"/>
      <c r="D145" s="104"/>
      <c r="F145" s="5"/>
      <c r="G145" s="142"/>
      <c r="H145" s="5"/>
      <c r="I145" s="5"/>
      <c r="J145" s="102"/>
      <c r="K145" s="9"/>
    </row>
    <row r="146" spans="1:11" x14ac:dyDescent="0.25">
      <c r="A146" s="3"/>
      <c r="B146" s="5"/>
      <c r="D146" s="104"/>
      <c r="F146" s="5"/>
      <c r="H146" s="5"/>
      <c r="I146" s="5"/>
      <c r="J146" s="102"/>
      <c r="K146" s="9"/>
    </row>
    <row r="147" spans="1:11" x14ac:dyDescent="0.25">
      <c r="A147" s="3"/>
      <c r="B147" s="5"/>
      <c r="D147" s="104"/>
      <c r="F147" s="5"/>
      <c r="H147" s="5"/>
      <c r="I147" s="5"/>
      <c r="J147" s="102"/>
      <c r="K147" s="9"/>
    </row>
    <row r="148" spans="1:11" ht="14.25" customHeight="1" x14ac:dyDescent="0.25">
      <c r="A148" s="3"/>
      <c r="B148" s="5"/>
      <c r="D148" s="104"/>
      <c r="F148" s="5"/>
      <c r="H148" s="5"/>
      <c r="I148" s="5"/>
      <c r="J148" s="102"/>
      <c r="K148" s="9"/>
    </row>
    <row r="149" spans="1:11" x14ac:dyDescent="0.25">
      <c r="A149" s="3"/>
      <c r="B149" s="5"/>
      <c r="D149" s="104"/>
      <c r="F149" s="5"/>
      <c r="H149" s="5"/>
      <c r="I149" s="5"/>
      <c r="J149" s="102"/>
      <c r="K149" s="9"/>
    </row>
    <row r="150" spans="1:11" ht="30" customHeight="1" x14ac:dyDescent="0.25">
      <c r="A150" s="7"/>
      <c r="B150" s="6"/>
      <c r="C150" s="7"/>
      <c r="D150" s="139">
        <f>D151-D62</f>
        <v>4537311995</v>
      </c>
      <c r="E150" s="7"/>
      <c r="F150" s="6"/>
      <c r="G150" s="7"/>
      <c r="H150" s="6"/>
      <c r="I150" s="6"/>
      <c r="J150" s="6"/>
      <c r="K150" s="100"/>
    </row>
    <row r="151" spans="1:11" ht="25.5" customHeight="1" x14ac:dyDescent="0.25">
      <c r="A151" s="7"/>
      <c r="B151" s="6"/>
      <c r="C151" s="7"/>
      <c r="D151" s="140">
        <f>SUBTOTAL(9,D5:D149)</f>
        <v>4539311995</v>
      </c>
      <c r="E151" s="7"/>
      <c r="F151" s="6"/>
      <c r="G151" s="7"/>
      <c r="H151" s="6"/>
      <c r="I151" s="6"/>
      <c r="J151" s="6"/>
      <c r="K151" s="100"/>
    </row>
    <row r="162" spans="6:6" x14ac:dyDescent="0.25">
      <c r="F162" s="141"/>
    </row>
  </sheetData>
  <autoFilter ref="A4:K143"/>
  <mergeCells count="12">
    <mergeCell ref="J3:J4"/>
    <mergeCell ref="K3:K4"/>
    <mergeCell ref="I3:I4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Y1007"/>
  <sheetViews>
    <sheetView tabSelected="1" workbookViewId="0">
      <selection activeCell="H13" sqref="H13:H14"/>
    </sheetView>
  </sheetViews>
  <sheetFormatPr defaultColWidth="14.42578125" defaultRowHeight="12.75" x14ac:dyDescent="0.2"/>
  <cols>
    <col min="1" max="1" width="5.42578125" style="12" customWidth="1"/>
    <col min="2" max="2" width="63.140625" style="12" customWidth="1"/>
    <col min="3" max="4" width="21.7109375" style="95" hidden="1" customWidth="1"/>
    <col min="5" max="5" width="21.85546875" style="12" hidden="1" customWidth="1"/>
    <col min="6" max="6" width="22" style="12" customWidth="1"/>
    <col min="7" max="7" width="21.7109375" style="12" customWidth="1"/>
    <col min="8" max="8" width="26.5703125" style="114" customWidth="1"/>
    <col min="9" max="9" width="30.28515625" style="12" customWidth="1"/>
    <col min="10" max="10" width="23" style="12" bestFit="1" customWidth="1"/>
    <col min="11" max="24" width="18.140625" style="12" customWidth="1"/>
    <col min="25" max="16384" width="14.42578125" style="12"/>
  </cols>
  <sheetData>
    <row r="1" spans="1:24" ht="42.75" customHeight="1" x14ac:dyDescent="0.45">
      <c r="A1" s="199" t="s">
        <v>362</v>
      </c>
      <c r="B1" s="199"/>
      <c r="C1" s="199"/>
      <c r="D1" s="199"/>
      <c r="E1" s="199"/>
      <c r="F1" s="199"/>
      <c r="G1" s="199"/>
      <c r="H1" s="107"/>
      <c r="I1" s="11"/>
      <c r="J1" s="11"/>
      <c r="K1" s="11"/>
      <c r="L1" s="11"/>
      <c r="M1" s="11"/>
      <c r="N1" s="11"/>
    </row>
    <row r="2" spans="1:24" ht="30.75" hidden="1" customHeight="1" x14ac:dyDescent="0.35">
      <c r="A2" s="200"/>
      <c r="B2" s="200"/>
      <c r="C2" s="200"/>
      <c r="D2" s="13"/>
      <c r="E2" s="14"/>
      <c r="F2" s="11"/>
      <c r="G2" s="11"/>
      <c r="H2" s="107"/>
      <c r="I2" s="11"/>
      <c r="J2" s="11"/>
      <c r="K2" s="11"/>
      <c r="L2" s="11"/>
      <c r="M2" s="11"/>
      <c r="N2" s="11"/>
    </row>
    <row r="3" spans="1:24" ht="24.75" customHeight="1" x14ac:dyDescent="0.35">
      <c r="A3" s="13"/>
      <c r="B3" s="13"/>
      <c r="C3" s="13"/>
      <c r="D3" s="13"/>
      <c r="E3" s="11"/>
      <c r="F3" s="11"/>
      <c r="G3" s="11"/>
      <c r="H3" s="107"/>
      <c r="I3" s="11"/>
      <c r="J3" s="11"/>
      <c r="K3" s="11"/>
      <c r="L3" s="11"/>
      <c r="M3" s="11"/>
      <c r="N3" s="11"/>
    </row>
    <row r="4" spans="1:24" ht="24.75" customHeight="1" x14ac:dyDescent="0.35">
      <c r="A4" s="15"/>
      <c r="B4" s="96" t="s">
        <v>72</v>
      </c>
      <c r="C4" s="97"/>
      <c r="D4" s="97"/>
      <c r="E4" s="97"/>
      <c r="F4" s="97">
        <f>SUM(F5:F8)-F5</f>
        <v>5047530919</v>
      </c>
      <c r="G4" s="16"/>
      <c r="H4" s="107"/>
      <c r="I4" s="14"/>
      <c r="J4" s="135"/>
      <c r="K4" s="11"/>
      <c r="L4" s="11"/>
      <c r="M4" s="11"/>
      <c r="N4" s="11"/>
    </row>
    <row r="5" spans="1:24" ht="26.25" customHeight="1" x14ac:dyDescent="0.35">
      <c r="A5" s="17"/>
      <c r="B5" s="18" t="s">
        <v>73</v>
      </c>
      <c r="C5" s="19"/>
      <c r="D5" s="20"/>
      <c r="E5" s="19"/>
      <c r="F5" s="19">
        <f>'HOP THUC CHI PHI'!D10</f>
        <v>1696882392</v>
      </c>
      <c r="G5" s="21" t="s">
        <v>74</v>
      </c>
      <c r="H5" s="107"/>
      <c r="I5" s="14"/>
      <c r="J5" s="11"/>
      <c r="K5" s="11"/>
      <c r="L5" s="11"/>
      <c r="M5" s="11"/>
      <c r="N5" s="11"/>
    </row>
    <row r="6" spans="1:24" ht="24.75" customHeight="1" x14ac:dyDescent="0.25">
      <c r="A6" s="201" t="s">
        <v>75</v>
      </c>
      <c r="B6" s="202"/>
      <c r="C6" s="19"/>
      <c r="D6" s="20"/>
      <c r="E6" s="19"/>
      <c r="F6" s="19">
        <f>'CHI KHAC(K PHAI CHI PHI)'!D17</f>
        <v>2590000000</v>
      </c>
      <c r="G6" s="21" t="s">
        <v>76</v>
      </c>
      <c r="H6" s="107"/>
      <c r="I6" s="172"/>
      <c r="J6" s="14"/>
      <c r="K6" s="11"/>
      <c r="L6" s="11"/>
      <c r="M6" s="11"/>
      <c r="N6" s="11"/>
    </row>
    <row r="7" spans="1:24" ht="19.5" customHeight="1" x14ac:dyDescent="0.25">
      <c r="A7" s="22"/>
      <c r="B7" s="23" t="s">
        <v>77</v>
      </c>
      <c r="C7" s="24"/>
      <c r="D7" s="25"/>
      <c r="E7" s="24"/>
      <c r="F7" s="24">
        <v>55000000</v>
      </c>
      <c r="G7" s="26"/>
      <c r="H7" s="107"/>
      <c r="I7" s="11"/>
      <c r="J7" s="172"/>
      <c r="K7" s="11"/>
      <c r="L7" s="11"/>
      <c r="M7" s="11"/>
      <c r="N7" s="11"/>
    </row>
    <row r="8" spans="1:24" ht="19.5" customHeight="1" x14ac:dyDescent="0.3">
      <c r="A8" s="27"/>
      <c r="B8" s="28" t="s">
        <v>78</v>
      </c>
      <c r="C8" s="29"/>
      <c r="D8" s="30"/>
      <c r="E8" s="29"/>
      <c r="F8" s="29">
        <f>F10+F20+F47+F51+F55+F62+F66+F67+F68+F70</f>
        <v>2402530919</v>
      </c>
      <c r="G8" s="31"/>
      <c r="H8" s="107"/>
      <c r="I8" s="11"/>
      <c r="J8" s="14"/>
      <c r="K8" s="11"/>
      <c r="L8" s="11"/>
      <c r="M8" s="11"/>
      <c r="N8" s="11"/>
    </row>
    <row r="9" spans="1:24" ht="22.5" customHeight="1" x14ac:dyDescent="0.2">
      <c r="A9" s="32" t="s">
        <v>79</v>
      </c>
      <c r="B9" s="33" t="s">
        <v>80</v>
      </c>
      <c r="C9" s="34"/>
      <c r="D9" s="35"/>
      <c r="E9" s="35"/>
      <c r="F9" s="35" t="s">
        <v>587</v>
      </c>
      <c r="G9" s="36" t="s">
        <v>81</v>
      </c>
      <c r="H9" s="144"/>
      <c r="I9" s="145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 ht="18" customHeight="1" x14ac:dyDescent="0.3">
      <c r="A10" s="38" t="s">
        <v>82</v>
      </c>
      <c r="B10" s="39" t="s">
        <v>83</v>
      </c>
      <c r="C10" s="40"/>
      <c r="D10" s="40"/>
      <c r="E10" s="40"/>
      <c r="F10" s="40">
        <f>SUM(F11:F16)</f>
        <v>2050200330</v>
      </c>
      <c r="G10" s="41"/>
      <c r="H10" s="107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8" customHeight="1" x14ac:dyDescent="0.25">
      <c r="A11" s="42">
        <v>1</v>
      </c>
      <c r="B11" s="43" t="s">
        <v>84</v>
      </c>
      <c r="C11" s="44"/>
      <c r="D11" s="44"/>
      <c r="E11" s="44"/>
      <c r="F11" s="115">
        <v>2031076330</v>
      </c>
      <c r="G11" s="45"/>
      <c r="H11" s="10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8" customHeight="1" x14ac:dyDescent="0.25">
      <c r="A12" s="42">
        <v>2</v>
      </c>
      <c r="B12" s="43" t="s">
        <v>194</v>
      </c>
      <c r="C12" s="44"/>
      <c r="D12" s="44"/>
      <c r="E12" s="44"/>
      <c r="F12" s="116"/>
      <c r="G12" s="45"/>
      <c r="H12" s="107"/>
      <c r="I12" s="135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18" customHeight="1" x14ac:dyDescent="0.25">
      <c r="A13" s="42">
        <v>3</v>
      </c>
      <c r="B13" s="58" t="s">
        <v>85</v>
      </c>
      <c r="C13" s="46"/>
      <c r="D13" s="46"/>
      <c r="E13" s="44"/>
      <c r="F13" s="116"/>
      <c r="G13" s="47"/>
      <c r="H13" s="107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8" customHeight="1" x14ac:dyDescent="0.25">
      <c r="A14" s="42">
        <v>4</v>
      </c>
      <c r="B14" s="43" t="s">
        <v>86</v>
      </c>
      <c r="C14" s="46"/>
      <c r="D14" s="46"/>
      <c r="E14" s="44"/>
      <c r="F14" s="116">
        <f>Sheet1!H164</f>
        <v>19124000</v>
      </c>
      <c r="G14" s="47"/>
      <c r="H14" s="107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18" customHeight="1" x14ac:dyDescent="0.25">
      <c r="A15" s="42">
        <v>5</v>
      </c>
      <c r="B15" s="43" t="s">
        <v>357</v>
      </c>
      <c r="C15" s="44"/>
      <c r="D15" s="44"/>
      <c r="E15" s="44"/>
      <c r="F15" s="116"/>
      <c r="G15" s="45"/>
      <c r="H15" s="107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8" customHeight="1" x14ac:dyDescent="0.25">
      <c r="A16" s="42">
        <v>6</v>
      </c>
      <c r="B16" s="43" t="s">
        <v>351</v>
      </c>
      <c r="C16" s="44"/>
      <c r="D16" s="44"/>
      <c r="E16" s="44"/>
      <c r="F16" s="116"/>
      <c r="G16" s="45"/>
      <c r="H16" s="10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18" customHeight="1" x14ac:dyDescent="0.25">
      <c r="A17" s="42">
        <v>7</v>
      </c>
      <c r="B17" s="43" t="s">
        <v>588</v>
      </c>
      <c r="C17" s="44"/>
      <c r="D17" s="44"/>
      <c r="E17" s="44"/>
      <c r="F17" s="116">
        <v>83726351</v>
      </c>
      <c r="G17" s="45"/>
      <c r="H17" s="10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8" customHeight="1" x14ac:dyDescent="0.25">
      <c r="A18" s="42">
        <v>8</v>
      </c>
      <c r="B18" s="43" t="s">
        <v>589</v>
      </c>
      <c r="C18" s="44"/>
      <c r="D18" s="44"/>
      <c r="E18" s="44"/>
      <c r="F18" s="116"/>
      <c r="G18" s="45"/>
      <c r="H18" s="107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18" customHeight="1" x14ac:dyDescent="0.25">
      <c r="A19" s="42">
        <v>9</v>
      </c>
      <c r="B19" s="43" t="s">
        <v>592</v>
      </c>
      <c r="C19" s="44"/>
      <c r="D19" s="44"/>
      <c r="E19" s="44"/>
      <c r="F19" s="116">
        <v>3500000</v>
      </c>
      <c r="G19" s="45"/>
      <c r="H19" s="10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18" customHeight="1" x14ac:dyDescent="0.3">
      <c r="A20" s="48" t="s">
        <v>87</v>
      </c>
      <c r="B20" s="49" t="s">
        <v>88</v>
      </c>
      <c r="C20" s="50"/>
      <c r="D20" s="50"/>
      <c r="E20" s="50"/>
      <c r="F20" s="51">
        <f>SUM(F21:F45)</f>
        <v>107214275</v>
      </c>
      <c r="G20" s="52"/>
      <c r="H20" s="11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</row>
    <row r="21" spans="1:24" ht="18" customHeight="1" x14ac:dyDescent="0.25">
      <c r="A21" s="42">
        <v>1</v>
      </c>
      <c r="B21" s="54" t="s">
        <v>348</v>
      </c>
      <c r="C21" s="55"/>
      <c r="D21" s="55"/>
      <c r="E21" s="55"/>
      <c r="F21" s="116"/>
      <c r="G21" s="56"/>
      <c r="H21" s="107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8" customHeight="1" x14ac:dyDescent="0.25">
      <c r="A22" s="42">
        <v>2</v>
      </c>
      <c r="B22" s="43" t="s">
        <v>89</v>
      </c>
      <c r="C22" s="44"/>
      <c r="D22" s="44"/>
      <c r="E22" s="55"/>
      <c r="F22" s="116">
        <v>41529600</v>
      </c>
      <c r="G22" s="45"/>
      <c r="H22" s="107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18" customHeight="1" x14ac:dyDescent="0.25">
      <c r="A23" s="42">
        <v>3</v>
      </c>
      <c r="B23" s="43" t="s">
        <v>286</v>
      </c>
      <c r="C23" s="44"/>
      <c r="D23" s="44"/>
      <c r="E23" s="55"/>
      <c r="F23" s="116"/>
      <c r="G23" s="45"/>
      <c r="H23" s="10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8" customHeight="1" x14ac:dyDescent="0.25">
      <c r="A24" s="42">
        <v>4</v>
      </c>
      <c r="B24" s="43" t="s">
        <v>90</v>
      </c>
      <c r="C24" s="44"/>
      <c r="D24" s="44"/>
      <c r="E24" s="55"/>
      <c r="F24" s="116">
        <v>6000000</v>
      </c>
      <c r="G24" s="45"/>
      <c r="H24" s="10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18" customHeight="1" x14ac:dyDescent="0.25">
      <c r="A25" s="42">
        <v>5</v>
      </c>
      <c r="B25" s="43" t="s">
        <v>91</v>
      </c>
      <c r="C25" s="44"/>
      <c r="D25" s="44"/>
      <c r="E25" s="55"/>
      <c r="F25" s="116">
        <v>11595299</v>
      </c>
      <c r="G25" s="45"/>
      <c r="H25" s="111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pans="1:24" ht="18" customHeight="1" x14ac:dyDescent="0.25">
      <c r="A26" s="42">
        <v>6</v>
      </c>
      <c r="B26" s="43" t="s">
        <v>92</v>
      </c>
      <c r="C26" s="44"/>
      <c r="D26" s="44"/>
      <c r="E26" s="55"/>
      <c r="F26" s="116"/>
      <c r="G26" s="45"/>
      <c r="H26" s="111"/>
      <c r="I26" s="11"/>
      <c r="J26" s="11"/>
      <c r="K26" s="11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</row>
    <row r="27" spans="1:24" ht="18" customHeight="1" x14ac:dyDescent="0.25">
      <c r="A27" s="42">
        <v>7</v>
      </c>
      <c r="B27" s="43" t="s">
        <v>93</v>
      </c>
      <c r="C27" s="44"/>
      <c r="D27" s="44"/>
      <c r="E27" s="55"/>
      <c r="F27" s="116"/>
      <c r="G27" s="45"/>
      <c r="H27" s="107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8" customHeight="1" x14ac:dyDescent="0.25">
      <c r="A28" s="42">
        <v>8</v>
      </c>
      <c r="B28" s="43" t="s">
        <v>94</v>
      </c>
      <c r="C28" s="44"/>
      <c r="D28" s="44"/>
      <c r="E28" s="55"/>
      <c r="F28" s="116">
        <v>6798971</v>
      </c>
      <c r="G28" s="45"/>
      <c r="H28" s="111"/>
      <c r="I28" s="11"/>
      <c r="J28" s="11"/>
      <c r="K28" s="11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</row>
    <row r="29" spans="1:24" ht="18" customHeight="1" x14ac:dyDescent="0.25">
      <c r="A29" s="42">
        <v>9</v>
      </c>
      <c r="B29" s="43" t="s">
        <v>95</v>
      </c>
      <c r="C29" s="44"/>
      <c r="D29" s="44"/>
      <c r="E29" s="55"/>
      <c r="F29" s="116">
        <f>Sheet1!Y164</f>
        <v>100000</v>
      </c>
      <c r="G29" s="45"/>
      <c r="H29" s="111"/>
      <c r="I29" s="11"/>
      <c r="J29" s="11"/>
      <c r="K29" s="11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</row>
    <row r="30" spans="1:24" ht="18" customHeight="1" x14ac:dyDescent="0.25">
      <c r="A30" s="42">
        <v>10</v>
      </c>
      <c r="B30" s="43" t="s">
        <v>96</v>
      </c>
      <c r="C30" s="44"/>
      <c r="D30" s="44"/>
      <c r="E30" s="55"/>
      <c r="F30" s="116"/>
      <c r="G30" s="45"/>
      <c r="H30" s="111"/>
      <c r="I30" s="11"/>
      <c r="J30" s="11"/>
      <c r="K30" s="11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</row>
    <row r="31" spans="1:24" ht="18.75" customHeight="1" x14ac:dyDescent="0.25">
      <c r="A31" s="42">
        <v>11</v>
      </c>
      <c r="B31" s="43" t="s">
        <v>97</v>
      </c>
      <c r="C31" s="44"/>
      <c r="D31" s="44"/>
      <c r="E31" s="55"/>
      <c r="F31" s="116">
        <f>Sheet1!AD164</f>
        <v>1820000</v>
      </c>
      <c r="G31" s="45"/>
      <c r="H31" s="111"/>
      <c r="I31" s="11"/>
      <c r="J31" s="11"/>
      <c r="K31" s="11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4" ht="18" customHeight="1" x14ac:dyDescent="0.25">
      <c r="A32" s="42">
        <v>12</v>
      </c>
      <c r="B32" s="43" t="s">
        <v>292</v>
      </c>
      <c r="C32" s="44"/>
      <c r="D32" s="44"/>
      <c r="E32" s="55"/>
      <c r="F32" s="116">
        <f>Sheet1!AH164</f>
        <v>1003000</v>
      </c>
      <c r="G32" s="45"/>
      <c r="H32" s="107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8" customHeight="1" x14ac:dyDescent="0.25">
      <c r="A33" s="42">
        <v>13</v>
      </c>
      <c r="B33" s="43" t="s">
        <v>98</v>
      </c>
      <c r="C33" s="44"/>
      <c r="D33" s="44"/>
      <c r="E33" s="55"/>
      <c r="F33" s="116">
        <v>9216000</v>
      </c>
      <c r="G33" s="45"/>
      <c r="H33" s="10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8" customHeight="1" x14ac:dyDescent="0.25">
      <c r="A34" s="42">
        <v>14</v>
      </c>
      <c r="B34" s="58" t="s">
        <v>347</v>
      </c>
      <c r="C34" s="44"/>
      <c r="D34" s="44"/>
      <c r="E34" s="55"/>
      <c r="F34" s="116">
        <v>7568000</v>
      </c>
      <c r="G34" s="45"/>
      <c r="H34" s="10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8" customHeight="1" x14ac:dyDescent="0.25">
      <c r="A35" s="42">
        <v>15</v>
      </c>
      <c r="B35" s="58" t="s">
        <v>349</v>
      </c>
      <c r="C35" s="59"/>
      <c r="D35" s="59"/>
      <c r="E35" s="55"/>
      <c r="F35" s="116"/>
      <c r="G35" s="60"/>
      <c r="H35" s="107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8" customHeight="1" x14ac:dyDescent="0.25">
      <c r="A36" s="42">
        <v>16</v>
      </c>
      <c r="B36" s="43" t="s">
        <v>99</v>
      </c>
      <c r="C36" s="44"/>
      <c r="D36" s="44"/>
      <c r="E36" s="55"/>
      <c r="F36" s="116"/>
      <c r="G36" s="45"/>
      <c r="H36" s="107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8" customHeight="1" x14ac:dyDescent="0.25">
      <c r="A37" s="42">
        <v>17</v>
      </c>
      <c r="B37" s="43" t="s">
        <v>100</v>
      </c>
      <c r="C37" s="44"/>
      <c r="D37" s="44"/>
      <c r="E37" s="55"/>
      <c r="F37" s="116"/>
      <c r="G37" s="45"/>
      <c r="H37" s="107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33" x14ac:dyDescent="0.25">
      <c r="A38" s="42">
        <v>18</v>
      </c>
      <c r="B38" s="43" t="s">
        <v>591</v>
      </c>
      <c r="C38" s="44"/>
      <c r="D38" s="44"/>
      <c r="E38" s="55"/>
      <c r="F38" s="116">
        <v>3836000</v>
      </c>
      <c r="G38" s="45"/>
      <c r="H38" s="10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8" customHeight="1" x14ac:dyDescent="0.25">
      <c r="A39" s="42">
        <v>19</v>
      </c>
      <c r="B39" s="43" t="s">
        <v>101</v>
      </c>
      <c r="C39" s="44"/>
      <c r="D39" s="44"/>
      <c r="E39" s="55"/>
      <c r="F39" s="116"/>
      <c r="G39" s="45"/>
      <c r="H39" s="10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8" customHeight="1" x14ac:dyDescent="0.25">
      <c r="A40" s="42">
        <v>20</v>
      </c>
      <c r="B40" s="43" t="s">
        <v>579</v>
      </c>
      <c r="C40" s="44"/>
      <c r="D40" s="44"/>
      <c r="E40" s="55"/>
      <c r="F40" s="116"/>
      <c r="G40" s="45"/>
      <c r="H40" s="107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8" customHeight="1" x14ac:dyDescent="0.25">
      <c r="A41" s="42">
        <v>21</v>
      </c>
      <c r="B41" s="43" t="s">
        <v>102</v>
      </c>
      <c r="C41" s="44"/>
      <c r="D41" s="44"/>
      <c r="E41" s="55"/>
      <c r="F41" s="116"/>
      <c r="G41" s="45"/>
      <c r="H41" s="107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18" customHeight="1" x14ac:dyDescent="0.25">
      <c r="A42" s="42">
        <v>22</v>
      </c>
      <c r="B42" s="43" t="s">
        <v>205</v>
      </c>
      <c r="C42" s="44"/>
      <c r="D42" s="44"/>
      <c r="E42" s="55"/>
      <c r="F42" s="116"/>
      <c r="G42" s="45"/>
      <c r="H42" s="107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8" customHeight="1" x14ac:dyDescent="0.25">
      <c r="A43" s="42">
        <v>23</v>
      </c>
      <c r="B43" s="43" t="s">
        <v>190</v>
      </c>
      <c r="C43" s="44"/>
      <c r="D43" s="44"/>
      <c r="E43" s="55"/>
      <c r="F43" s="116">
        <v>1212000</v>
      </c>
      <c r="G43" s="45"/>
      <c r="H43" s="10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8" customHeight="1" x14ac:dyDescent="0.25">
      <c r="A44" s="42">
        <v>24</v>
      </c>
      <c r="B44" s="43" t="s">
        <v>294</v>
      </c>
      <c r="C44" s="44"/>
      <c r="D44" s="44"/>
      <c r="E44" s="55"/>
      <c r="F44" s="116"/>
      <c r="G44" s="45"/>
      <c r="H44" s="10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8" customHeight="1" x14ac:dyDescent="0.25">
      <c r="A45" s="42">
        <v>25</v>
      </c>
      <c r="B45" s="43" t="s">
        <v>576</v>
      </c>
      <c r="C45" s="44"/>
      <c r="D45" s="44"/>
      <c r="E45" s="55"/>
      <c r="F45" s="116">
        <v>16535405</v>
      </c>
      <c r="G45" s="45"/>
      <c r="H45" s="107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8" customHeight="1" x14ac:dyDescent="0.25">
      <c r="A46" s="42">
        <v>26</v>
      </c>
      <c r="B46" s="43" t="s">
        <v>590</v>
      </c>
      <c r="C46" s="44"/>
      <c r="D46" s="44"/>
      <c r="E46" s="55"/>
      <c r="F46" s="116">
        <v>500000</v>
      </c>
      <c r="G46" s="45"/>
      <c r="H46" s="107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8" customHeight="1" x14ac:dyDescent="0.3">
      <c r="A47" s="48" t="s">
        <v>103</v>
      </c>
      <c r="B47" s="49" t="s">
        <v>104</v>
      </c>
      <c r="C47" s="50">
        <f t="shared" ref="C47:E47" si="0">SUM(C48:C50)</f>
        <v>0</v>
      </c>
      <c r="D47" s="50">
        <f t="shared" si="0"/>
        <v>0</v>
      </c>
      <c r="E47" s="50">
        <f t="shared" si="0"/>
        <v>0</v>
      </c>
      <c r="F47" s="51">
        <f>SUM(F48:F50)</f>
        <v>26074600</v>
      </c>
      <c r="G47" s="52"/>
      <c r="H47" s="112"/>
      <c r="I47" s="11"/>
      <c r="J47" s="172"/>
      <c r="K47" s="173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</row>
    <row r="48" spans="1:24" ht="18" customHeight="1" x14ac:dyDescent="0.25">
      <c r="A48" s="42">
        <v>1</v>
      </c>
      <c r="B48" s="43" t="s">
        <v>105</v>
      </c>
      <c r="C48" s="44"/>
      <c r="D48" s="44"/>
      <c r="E48" s="44">
        <f>C48+D48</f>
        <v>0</v>
      </c>
      <c r="F48" s="116"/>
      <c r="G48" s="45"/>
      <c r="H48" s="10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36.75" customHeight="1" x14ac:dyDescent="0.25">
      <c r="A49" s="42">
        <v>2</v>
      </c>
      <c r="B49" s="43" t="s">
        <v>293</v>
      </c>
      <c r="C49" s="44"/>
      <c r="D49" s="44"/>
      <c r="E49" s="44"/>
      <c r="F49" s="116">
        <v>26074600</v>
      </c>
      <c r="G49" s="45"/>
      <c r="H49" s="10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8" customHeight="1" x14ac:dyDescent="0.25">
      <c r="A50" s="42">
        <v>3</v>
      </c>
      <c r="B50" s="43" t="s">
        <v>106</v>
      </c>
      <c r="C50" s="44"/>
      <c r="D50" s="44"/>
      <c r="E50" s="44"/>
      <c r="F50" s="116"/>
      <c r="G50" s="45"/>
      <c r="H50" s="10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8" customHeight="1" x14ac:dyDescent="0.3">
      <c r="A51" s="48" t="s">
        <v>107</v>
      </c>
      <c r="B51" s="49" t="s">
        <v>108</v>
      </c>
      <c r="C51" s="50">
        <f t="shared" ref="C51:E51" si="1">SUM(C52:C54)</f>
        <v>0</v>
      </c>
      <c r="D51" s="50">
        <f t="shared" si="1"/>
        <v>0</v>
      </c>
      <c r="E51" s="50">
        <f t="shared" si="1"/>
        <v>0</v>
      </c>
      <c r="F51" s="51">
        <f>SUM(F52:F54)</f>
        <v>0</v>
      </c>
      <c r="G51" s="52"/>
      <c r="H51" s="112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</row>
    <row r="52" spans="1:24" ht="18" customHeight="1" x14ac:dyDescent="0.25">
      <c r="A52" s="42">
        <v>1</v>
      </c>
      <c r="B52" s="43" t="s">
        <v>109</v>
      </c>
      <c r="C52" s="44"/>
      <c r="D52" s="44"/>
      <c r="E52" s="44"/>
      <c r="F52" s="116"/>
      <c r="G52" s="45"/>
      <c r="H52" s="10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8" customHeight="1" x14ac:dyDescent="0.25">
      <c r="A53" s="42">
        <v>2</v>
      </c>
      <c r="B53" s="43" t="s">
        <v>110</v>
      </c>
      <c r="C53" s="44"/>
      <c r="D53" s="44"/>
      <c r="E53" s="44"/>
      <c r="F53" s="116"/>
      <c r="G53" s="45"/>
      <c r="H53" s="10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8" customHeight="1" x14ac:dyDescent="0.25">
      <c r="A54" s="42">
        <v>3</v>
      </c>
      <c r="B54" s="43" t="s">
        <v>350</v>
      </c>
      <c r="C54" s="44"/>
      <c r="D54" s="44"/>
      <c r="E54" s="44"/>
      <c r="F54" s="116"/>
      <c r="G54" s="45"/>
      <c r="H54" s="10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8" customHeight="1" x14ac:dyDescent="0.3">
      <c r="A55" s="48" t="s">
        <v>111</v>
      </c>
      <c r="B55" s="49" t="s">
        <v>112</v>
      </c>
      <c r="C55" s="50">
        <f>SUM(C56:C61)</f>
        <v>0</v>
      </c>
      <c r="D55" s="50">
        <f>SUM(D56:D61)</f>
        <v>0</v>
      </c>
      <c r="E55" s="50">
        <f>SUM(E56:E61)</f>
        <v>0</v>
      </c>
      <c r="F55" s="51">
        <f>SUM(F56:F61)</f>
        <v>170712850</v>
      </c>
      <c r="G55" s="52"/>
      <c r="H55" s="10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8" customHeight="1" x14ac:dyDescent="0.25">
      <c r="A56" s="42">
        <v>1</v>
      </c>
      <c r="B56" s="43" t="s">
        <v>113</v>
      </c>
      <c r="C56" s="44"/>
      <c r="D56" s="44"/>
      <c r="E56" s="44"/>
      <c r="F56" s="116"/>
      <c r="G56" s="45"/>
      <c r="H56" s="10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8" customHeight="1" x14ac:dyDescent="0.25">
      <c r="A57" s="42">
        <v>2</v>
      </c>
      <c r="B57" s="43" t="s">
        <v>114</v>
      </c>
      <c r="C57" s="44"/>
      <c r="D57" s="44"/>
      <c r="E57" s="44"/>
      <c r="F57" s="116"/>
      <c r="G57" s="45"/>
      <c r="H57" s="10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8" customHeight="1" x14ac:dyDescent="0.25">
      <c r="A58" s="42">
        <v>3</v>
      </c>
      <c r="B58" s="43" t="s">
        <v>115</v>
      </c>
      <c r="C58" s="44"/>
      <c r="D58" s="44"/>
      <c r="E58" s="44"/>
      <c r="F58" s="116"/>
      <c r="G58" s="45"/>
      <c r="H58" s="10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8" customHeight="1" x14ac:dyDescent="0.25">
      <c r="A59" s="42">
        <v>4</v>
      </c>
      <c r="B59" s="43" t="s">
        <v>116</v>
      </c>
      <c r="C59" s="44"/>
      <c r="D59" s="44"/>
      <c r="E59" s="44"/>
      <c r="F59" s="116">
        <v>68112850</v>
      </c>
      <c r="G59" s="45"/>
      <c r="H59" s="10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8" customHeight="1" x14ac:dyDescent="0.25">
      <c r="A60" s="42">
        <v>5</v>
      </c>
      <c r="B60" s="43" t="s">
        <v>117</v>
      </c>
      <c r="C60" s="44"/>
      <c r="D60" s="44"/>
      <c r="E60" s="44"/>
      <c r="F60" s="116">
        <v>102600000</v>
      </c>
      <c r="G60" s="45"/>
      <c r="H60" s="10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8" customHeight="1" x14ac:dyDescent="0.25">
      <c r="A61" s="42">
        <v>6</v>
      </c>
      <c r="B61" s="43" t="s">
        <v>118</v>
      </c>
      <c r="C61" s="44"/>
      <c r="D61" s="44"/>
      <c r="E61" s="44"/>
      <c r="F61" s="116"/>
      <c r="G61" s="45"/>
      <c r="H61" s="10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8" customHeight="1" x14ac:dyDescent="0.3">
      <c r="A62" s="62" t="s">
        <v>119</v>
      </c>
      <c r="B62" s="63" t="s">
        <v>120</v>
      </c>
      <c r="C62" s="64">
        <f t="shared" ref="C62:E62" si="2">SUM(C63:C65)</f>
        <v>0</v>
      </c>
      <c r="D62" s="64">
        <f t="shared" si="2"/>
        <v>0</v>
      </c>
      <c r="E62" s="64">
        <f t="shared" si="2"/>
        <v>0</v>
      </c>
      <c r="F62" s="51">
        <f>SUM(F63:F65)</f>
        <v>20328864</v>
      </c>
      <c r="G62" s="65"/>
      <c r="H62" s="10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8" customHeight="1" x14ac:dyDescent="0.25">
      <c r="A63" s="42">
        <v>1</v>
      </c>
      <c r="B63" s="43" t="s">
        <v>121</v>
      </c>
      <c r="C63" s="46"/>
      <c r="D63" s="46"/>
      <c r="E63" s="46"/>
      <c r="F63" s="116"/>
      <c r="G63" s="47"/>
      <c r="H63" s="10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8" customHeight="1" x14ac:dyDescent="0.25">
      <c r="A64" s="42">
        <v>2</v>
      </c>
      <c r="B64" s="43" t="s">
        <v>122</v>
      </c>
      <c r="C64" s="46"/>
      <c r="D64" s="46"/>
      <c r="E64" s="46"/>
      <c r="F64" s="116">
        <v>20328864</v>
      </c>
      <c r="G64" s="47"/>
      <c r="H64" s="10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5" ht="16.5" x14ac:dyDescent="0.25">
      <c r="A65" s="42">
        <v>3</v>
      </c>
      <c r="B65" s="43" t="s">
        <v>123</v>
      </c>
      <c r="C65" s="46"/>
      <c r="D65" s="46"/>
      <c r="E65" s="46"/>
      <c r="F65" s="116"/>
      <c r="G65" s="47"/>
      <c r="H65" s="10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5" ht="18" customHeight="1" x14ac:dyDescent="0.25">
      <c r="A66" s="66" t="s">
        <v>124</v>
      </c>
      <c r="B66" s="67" t="s">
        <v>125</v>
      </c>
      <c r="C66" s="68"/>
      <c r="D66" s="68"/>
      <c r="E66" s="68"/>
      <c r="F66" s="68"/>
      <c r="G66" s="69"/>
      <c r="H66" s="10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5" s="74" customFormat="1" ht="21" customHeight="1" x14ac:dyDescent="0.3">
      <c r="A67" s="70" t="s">
        <v>126</v>
      </c>
      <c r="B67" s="71" t="s">
        <v>127</v>
      </c>
      <c r="C67" s="72"/>
      <c r="D67" s="72"/>
      <c r="E67" s="72">
        <f>C67+D67</f>
        <v>0</v>
      </c>
      <c r="F67" s="50">
        <v>0</v>
      </c>
      <c r="G67" s="73"/>
      <c r="H67" s="10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2"/>
    </row>
    <row r="68" spans="1:25" s="74" customFormat="1" ht="21" customHeight="1" x14ac:dyDescent="0.3">
      <c r="A68" s="75" t="s">
        <v>128</v>
      </c>
      <c r="B68" s="76" t="s">
        <v>296</v>
      </c>
      <c r="C68" s="77"/>
      <c r="D68" s="77"/>
      <c r="E68" s="72">
        <f>C68+D68</f>
        <v>0</v>
      </c>
      <c r="F68" s="50"/>
      <c r="G68" s="69"/>
      <c r="H68" s="10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2"/>
    </row>
    <row r="69" spans="1:25" s="74" customFormat="1" ht="21" customHeight="1" x14ac:dyDescent="0.25">
      <c r="A69" s="78"/>
      <c r="B69" s="78"/>
      <c r="C69" s="78"/>
      <c r="D69" s="78"/>
      <c r="E69" s="78"/>
      <c r="F69" s="78"/>
      <c r="G69" s="11"/>
      <c r="H69" s="10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2"/>
    </row>
    <row r="70" spans="1:25" s="74" customFormat="1" ht="21" customHeight="1" x14ac:dyDescent="0.3">
      <c r="A70" s="79" t="s">
        <v>129</v>
      </c>
      <c r="B70" s="80" t="s">
        <v>130</v>
      </c>
      <c r="C70" s="81">
        <f>SUM(C71:C72)</f>
        <v>0</v>
      </c>
      <c r="D70" s="81">
        <f t="shared" ref="D70:G70" si="3">SUM(D71:D72)</f>
        <v>0</v>
      </c>
      <c r="E70" s="81">
        <f t="shared" si="3"/>
        <v>0</v>
      </c>
      <c r="F70" s="51">
        <f>SUM(F71:F73)</f>
        <v>28000000</v>
      </c>
      <c r="G70" s="81">
        <f t="shared" si="3"/>
        <v>0</v>
      </c>
      <c r="H70" s="10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2"/>
    </row>
    <row r="71" spans="1:25" s="74" customFormat="1" ht="21" customHeight="1" x14ac:dyDescent="0.25">
      <c r="A71" s="82">
        <v>1</v>
      </c>
      <c r="B71" s="83" t="s">
        <v>295</v>
      </c>
      <c r="C71" s="84"/>
      <c r="D71" s="84"/>
      <c r="E71" s="84"/>
      <c r="F71" s="44">
        <f>Sheet1!S164</f>
        <v>28000000</v>
      </c>
      <c r="G71" s="86"/>
      <c r="H71" s="10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2"/>
    </row>
    <row r="72" spans="1:25" s="74" customFormat="1" ht="21" customHeight="1" x14ac:dyDescent="0.25">
      <c r="A72" s="87">
        <v>2</v>
      </c>
      <c r="B72" s="88" t="s">
        <v>131</v>
      </c>
      <c r="C72" s="89"/>
      <c r="D72" s="89"/>
      <c r="E72" s="84"/>
      <c r="F72" s="85"/>
      <c r="G72" s="86"/>
      <c r="H72" s="10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2"/>
    </row>
    <row r="73" spans="1:25" ht="21" customHeight="1" x14ac:dyDescent="0.25">
      <c r="A73" s="90"/>
      <c r="B73" s="91"/>
      <c r="C73" s="92"/>
      <c r="D73" s="92"/>
      <c r="E73" s="11"/>
      <c r="F73" s="11"/>
      <c r="G73" s="90"/>
      <c r="H73" s="113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</row>
    <row r="74" spans="1:25" ht="21" customHeight="1" x14ac:dyDescent="0.25">
      <c r="A74" s="203" t="s">
        <v>361</v>
      </c>
      <c r="B74" s="203"/>
      <c r="C74" s="203"/>
      <c r="D74" s="93"/>
      <c r="E74" s="11"/>
      <c r="F74" s="11"/>
      <c r="G74" s="90"/>
      <c r="H74" s="113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</row>
    <row r="75" spans="1:25" ht="21" customHeight="1" x14ac:dyDescent="0.25">
      <c r="A75" s="203" t="s">
        <v>132</v>
      </c>
      <c r="B75" s="203"/>
      <c r="C75" s="203"/>
      <c r="D75" s="93"/>
      <c r="E75" s="11"/>
      <c r="F75" s="11"/>
      <c r="G75" s="90"/>
      <c r="H75" s="113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</row>
    <row r="76" spans="1:25" ht="21" customHeight="1" x14ac:dyDescent="0.25">
      <c r="A76" s="90"/>
      <c r="B76" s="91"/>
      <c r="C76" s="92"/>
      <c r="D76" s="92"/>
      <c r="E76" s="11"/>
      <c r="F76" s="11"/>
      <c r="G76" s="90"/>
      <c r="H76" s="113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</row>
    <row r="77" spans="1:25" ht="21" customHeight="1" x14ac:dyDescent="0.25">
      <c r="A77" s="90"/>
      <c r="B77" s="91"/>
      <c r="C77" s="92"/>
      <c r="D77" s="92"/>
      <c r="E77" s="11"/>
      <c r="F77" s="11"/>
      <c r="G77" s="90"/>
      <c r="H77" s="113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</row>
    <row r="78" spans="1:25" ht="21" customHeight="1" x14ac:dyDescent="0.25">
      <c r="A78" s="90"/>
      <c r="B78" s="91"/>
      <c r="C78" s="92"/>
      <c r="D78" s="92"/>
      <c r="E78" s="11"/>
      <c r="F78" s="11"/>
      <c r="G78" s="90"/>
      <c r="H78" s="113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</row>
    <row r="79" spans="1:25" ht="21" customHeight="1" x14ac:dyDescent="0.25">
      <c r="A79" s="198" t="s">
        <v>196</v>
      </c>
      <c r="B79" s="198"/>
      <c r="C79" s="198"/>
      <c r="D79" s="94"/>
      <c r="E79" s="11"/>
      <c r="F79" s="11"/>
      <c r="G79" s="90"/>
      <c r="H79" s="113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</row>
    <row r="80" spans="1:25" ht="21" customHeight="1" x14ac:dyDescent="0.25">
      <c r="A80" s="90"/>
      <c r="B80" s="91"/>
      <c r="C80" s="92"/>
      <c r="D80" s="92"/>
      <c r="E80" s="11"/>
      <c r="F80" s="11"/>
      <c r="G80" s="90"/>
      <c r="H80" s="113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</row>
    <row r="81" spans="1:24" ht="21" customHeight="1" x14ac:dyDescent="0.25">
      <c r="A81" s="90"/>
      <c r="B81" s="91"/>
      <c r="C81" s="92"/>
      <c r="D81" s="92"/>
      <c r="E81" s="11"/>
      <c r="F81" s="11"/>
      <c r="G81" s="90"/>
      <c r="H81" s="113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</row>
    <row r="82" spans="1:24" ht="21" customHeight="1" x14ac:dyDescent="0.25">
      <c r="A82" s="90"/>
      <c r="B82" s="91"/>
      <c r="C82" s="92"/>
      <c r="D82" s="92"/>
      <c r="E82" s="11"/>
      <c r="F82" s="11"/>
      <c r="G82" s="90"/>
      <c r="H82" s="113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</row>
    <row r="83" spans="1:24" ht="21" customHeight="1" x14ac:dyDescent="0.25">
      <c r="A83" s="90"/>
      <c r="B83" s="91"/>
      <c r="C83" s="92"/>
      <c r="D83" s="92"/>
      <c r="E83" s="11"/>
      <c r="F83" s="11"/>
      <c r="G83" s="90"/>
      <c r="H83" s="113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</row>
    <row r="84" spans="1:24" ht="21" customHeight="1" x14ac:dyDescent="0.25">
      <c r="A84" s="90"/>
      <c r="B84" s="91"/>
      <c r="C84" s="92"/>
      <c r="D84" s="92"/>
      <c r="E84" s="11"/>
      <c r="F84" s="11"/>
      <c r="G84" s="90"/>
      <c r="H84" s="113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</row>
    <row r="85" spans="1:24" ht="21" customHeight="1" x14ac:dyDescent="0.25">
      <c r="A85" s="90"/>
      <c r="B85" s="91"/>
      <c r="C85" s="92"/>
      <c r="D85" s="92"/>
      <c r="E85" s="11"/>
      <c r="F85" s="11"/>
      <c r="G85" s="90"/>
      <c r="H85" s="113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</row>
    <row r="86" spans="1:24" ht="21" customHeight="1" x14ac:dyDescent="0.25">
      <c r="A86" s="90"/>
      <c r="B86" s="91"/>
      <c r="C86" s="92"/>
      <c r="D86" s="92"/>
      <c r="E86" s="11"/>
      <c r="F86" s="11"/>
      <c r="G86" s="90"/>
      <c r="H86" s="113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</row>
    <row r="87" spans="1:24" ht="21" customHeight="1" x14ac:dyDescent="0.25">
      <c r="A87" s="90"/>
      <c r="B87" s="91"/>
      <c r="C87" s="92"/>
      <c r="D87" s="92"/>
      <c r="E87" s="11"/>
      <c r="F87" s="11"/>
      <c r="G87" s="90"/>
      <c r="H87" s="113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</row>
    <row r="88" spans="1:24" ht="21" customHeight="1" x14ac:dyDescent="0.25">
      <c r="A88" s="90"/>
      <c r="B88" s="91"/>
      <c r="C88" s="92"/>
      <c r="D88" s="92"/>
      <c r="E88" s="11"/>
      <c r="F88" s="11"/>
      <c r="G88" s="90"/>
      <c r="H88" s="113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</row>
    <row r="89" spans="1:24" ht="21" customHeight="1" x14ac:dyDescent="0.25">
      <c r="A89" s="90"/>
      <c r="B89" s="91"/>
      <c r="C89" s="92"/>
      <c r="D89" s="92"/>
      <c r="E89" s="11"/>
      <c r="F89" s="11"/>
      <c r="G89" s="90"/>
      <c r="H89" s="113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</row>
    <row r="90" spans="1:24" ht="21" customHeight="1" x14ac:dyDescent="0.25">
      <c r="A90" s="90"/>
      <c r="B90" s="91"/>
      <c r="C90" s="92"/>
      <c r="D90" s="92"/>
      <c r="E90" s="11"/>
      <c r="F90" s="11"/>
      <c r="G90" s="90"/>
      <c r="H90" s="113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</row>
    <row r="91" spans="1:24" ht="21" customHeight="1" x14ac:dyDescent="0.25">
      <c r="A91" s="90"/>
      <c r="B91" s="91"/>
      <c r="C91" s="92"/>
      <c r="D91" s="92"/>
      <c r="E91" s="11"/>
      <c r="F91" s="11"/>
      <c r="G91" s="90"/>
      <c r="H91" s="113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</row>
    <row r="92" spans="1:24" ht="21" customHeight="1" x14ac:dyDescent="0.25">
      <c r="A92" s="90"/>
      <c r="B92" s="91"/>
      <c r="C92" s="92"/>
      <c r="D92" s="92"/>
      <c r="E92" s="11"/>
      <c r="F92" s="11"/>
      <c r="G92" s="90"/>
      <c r="H92" s="113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</row>
    <row r="93" spans="1:24" ht="21" customHeight="1" x14ac:dyDescent="0.25">
      <c r="A93" s="90"/>
      <c r="B93" s="91"/>
      <c r="C93" s="92"/>
      <c r="D93" s="92"/>
      <c r="E93" s="11"/>
      <c r="F93" s="11"/>
      <c r="G93" s="90"/>
      <c r="H93" s="113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</row>
    <row r="94" spans="1:24" ht="21" customHeight="1" x14ac:dyDescent="0.25">
      <c r="A94" s="90"/>
      <c r="B94" s="91"/>
      <c r="C94" s="92"/>
      <c r="D94" s="92"/>
      <c r="E94" s="11"/>
      <c r="F94" s="11"/>
      <c r="G94" s="90"/>
      <c r="H94" s="113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</row>
    <row r="95" spans="1:24" ht="21" customHeight="1" x14ac:dyDescent="0.25">
      <c r="A95" s="90"/>
      <c r="B95" s="91"/>
      <c r="C95" s="92"/>
      <c r="D95" s="92"/>
      <c r="E95" s="11"/>
      <c r="F95" s="11"/>
      <c r="G95" s="90"/>
      <c r="H95" s="113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</row>
    <row r="96" spans="1:24" ht="21" customHeight="1" x14ac:dyDescent="0.25">
      <c r="A96" s="90"/>
      <c r="B96" s="91"/>
      <c r="C96" s="92"/>
      <c r="D96" s="92"/>
      <c r="E96" s="11"/>
      <c r="F96" s="11"/>
      <c r="G96" s="90"/>
      <c r="H96" s="113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</row>
    <row r="97" spans="1:24" ht="21" customHeight="1" x14ac:dyDescent="0.25">
      <c r="A97" s="90"/>
      <c r="B97" s="91"/>
      <c r="C97" s="92"/>
      <c r="D97" s="92"/>
      <c r="E97" s="11"/>
      <c r="F97" s="11"/>
      <c r="G97" s="90"/>
      <c r="H97" s="113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</row>
    <row r="98" spans="1:24" ht="21" customHeight="1" x14ac:dyDescent="0.25">
      <c r="A98" s="90"/>
      <c r="B98" s="91"/>
      <c r="C98" s="92"/>
      <c r="D98" s="92"/>
      <c r="E98" s="11"/>
      <c r="F98" s="11"/>
      <c r="G98" s="90"/>
      <c r="H98" s="113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</row>
    <row r="99" spans="1:24" ht="21" customHeight="1" x14ac:dyDescent="0.25">
      <c r="A99" s="90"/>
      <c r="B99" s="91"/>
      <c r="C99" s="92"/>
      <c r="D99" s="92"/>
      <c r="E99" s="11"/>
      <c r="F99" s="11"/>
      <c r="G99" s="90"/>
      <c r="H99" s="113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</row>
    <row r="100" spans="1:24" ht="21" customHeight="1" x14ac:dyDescent="0.25">
      <c r="A100" s="90"/>
      <c r="B100" s="91"/>
      <c r="C100" s="92"/>
      <c r="D100" s="92"/>
      <c r="E100" s="11"/>
      <c r="F100" s="11"/>
      <c r="G100" s="90"/>
      <c r="H100" s="113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</row>
    <row r="101" spans="1:24" ht="21" customHeight="1" x14ac:dyDescent="0.25">
      <c r="A101" s="90"/>
      <c r="B101" s="91"/>
      <c r="C101" s="92"/>
      <c r="D101" s="92"/>
      <c r="E101" s="11"/>
      <c r="F101" s="11"/>
      <c r="G101" s="90"/>
      <c r="H101" s="113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</row>
    <row r="102" spans="1:24" ht="21" customHeight="1" x14ac:dyDescent="0.25">
      <c r="A102" s="90"/>
      <c r="B102" s="91"/>
      <c r="C102" s="92"/>
      <c r="D102" s="92"/>
      <c r="E102" s="11"/>
      <c r="F102" s="11"/>
      <c r="G102" s="90"/>
      <c r="H102" s="113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</row>
    <row r="103" spans="1:24" ht="21" customHeight="1" x14ac:dyDescent="0.25">
      <c r="A103" s="90"/>
      <c r="B103" s="91"/>
      <c r="C103" s="92"/>
      <c r="D103" s="92"/>
      <c r="E103" s="11"/>
      <c r="F103" s="11"/>
      <c r="G103" s="90"/>
      <c r="H103" s="113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</row>
    <row r="104" spans="1:24" ht="21" customHeight="1" x14ac:dyDescent="0.25">
      <c r="A104" s="90"/>
      <c r="B104" s="91"/>
      <c r="C104" s="92"/>
      <c r="D104" s="92"/>
      <c r="E104" s="11"/>
      <c r="F104" s="11"/>
      <c r="G104" s="90"/>
      <c r="H104" s="113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</row>
    <row r="105" spans="1:24" ht="21" customHeight="1" x14ac:dyDescent="0.25">
      <c r="A105" s="90"/>
      <c r="B105" s="91"/>
      <c r="C105" s="92"/>
      <c r="D105" s="92"/>
      <c r="E105" s="11"/>
      <c r="F105" s="11"/>
      <c r="G105" s="90"/>
      <c r="H105" s="113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</row>
    <row r="106" spans="1:24" ht="21" customHeight="1" x14ac:dyDescent="0.25">
      <c r="A106" s="90"/>
      <c r="B106" s="91"/>
      <c r="C106" s="92"/>
      <c r="D106" s="92"/>
      <c r="E106" s="11"/>
      <c r="F106" s="11"/>
      <c r="G106" s="90"/>
      <c r="H106" s="113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</row>
    <row r="107" spans="1:24" ht="21" customHeight="1" x14ac:dyDescent="0.25">
      <c r="A107" s="90"/>
      <c r="B107" s="91"/>
      <c r="C107" s="92"/>
      <c r="D107" s="92"/>
      <c r="E107" s="11"/>
      <c r="F107" s="11"/>
      <c r="G107" s="90"/>
      <c r="H107" s="113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</row>
    <row r="108" spans="1:24" ht="21" customHeight="1" x14ac:dyDescent="0.25">
      <c r="A108" s="90"/>
      <c r="B108" s="91"/>
      <c r="C108" s="92"/>
      <c r="D108" s="92"/>
      <c r="E108" s="11"/>
      <c r="F108" s="11"/>
      <c r="G108" s="90"/>
      <c r="H108" s="113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</row>
    <row r="109" spans="1:24" ht="21" customHeight="1" x14ac:dyDescent="0.25">
      <c r="A109" s="90"/>
      <c r="B109" s="91"/>
      <c r="C109" s="92"/>
      <c r="D109" s="92"/>
      <c r="E109" s="11"/>
      <c r="F109" s="11"/>
      <c r="G109" s="90"/>
      <c r="H109" s="113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</row>
    <row r="110" spans="1:24" ht="21" customHeight="1" x14ac:dyDescent="0.25">
      <c r="A110" s="90"/>
      <c r="B110" s="91"/>
      <c r="C110" s="92"/>
      <c r="D110" s="92"/>
      <c r="E110" s="11"/>
      <c r="F110" s="11"/>
      <c r="G110" s="90"/>
      <c r="H110" s="113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</row>
    <row r="111" spans="1:24" ht="21" customHeight="1" x14ac:dyDescent="0.25">
      <c r="A111" s="90"/>
      <c r="B111" s="91"/>
      <c r="C111" s="92"/>
      <c r="D111" s="92"/>
      <c r="E111" s="11"/>
      <c r="F111" s="11"/>
      <c r="G111" s="90"/>
      <c r="H111" s="113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</row>
    <row r="112" spans="1:24" ht="21" customHeight="1" x14ac:dyDescent="0.25">
      <c r="A112" s="90"/>
      <c r="B112" s="91"/>
      <c r="C112" s="92"/>
      <c r="D112" s="92"/>
      <c r="E112" s="11"/>
      <c r="F112" s="11"/>
      <c r="G112" s="90"/>
      <c r="H112" s="113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</row>
    <row r="113" spans="1:24" ht="21" customHeight="1" x14ac:dyDescent="0.25">
      <c r="A113" s="90"/>
      <c r="B113" s="91"/>
      <c r="C113" s="92"/>
      <c r="D113" s="92"/>
      <c r="E113" s="11"/>
      <c r="F113" s="11"/>
      <c r="G113" s="90"/>
      <c r="H113" s="113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</row>
    <row r="114" spans="1:24" ht="21" customHeight="1" x14ac:dyDescent="0.25">
      <c r="A114" s="90"/>
      <c r="B114" s="91"/>
      <c r="C114" s="92"/>
      <c r="D114" s="92"/>
      <c r="E114" s="11"/>
      <c r="F114" s="11"/>
      <c r="G114" s="90"/>
      <c r="H114" s="113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</row>
    <row r="115" spans="1:24" ht="21" customHeight="1" x14ac:dyDescent="0.25">
      <c r="A115" s="90"/>
      <c r="B115" s="91"/>
      <c r="C115" s="92"/>
      <c r="D115" s="92"/>
      <c r="E115" s="11"/>
      <c r="F115" s="11"/>
      <c r="G115" s="90"/>
      <c r="H115" s="113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</row>
    <row r="116" spans="1:24" ht="21" customHeight="1" x14ac:dyDescent="0.25">
      <c r="A116" s="90"/>
      <c r="B116" s="91"/>
      <c r="C116" s="92"/>
      <c r="D116" s="92"/>
      <c r="E116" s="11"/>
      <c r="F116" s="11"/>
      <c r="G116" s="90"/>
      <c r="H116" s="113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</row>
    <row r="117" spans="1:24" ht="21" customHeight="1" x14ac:dyDescent="0.25">
      <c r="A117" s="90"/>
      <c r="B117" s="91"/>
      <c r="C117" s="92"/>
      <c r="D117" s="92"/>
      <c r="E117" s="11"/>
      <c r="F117" s="11"/>
      <c r="G117" s="90"/>
      <c r="H117" s="113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</row>
    <row r="118" spans="1:24" ht="21" customHeight="1" x14ac:dyDescent="0.25">
      <c r="A118" s="90"/>
      <c r="B118" s="91"/>
      <c r="C118" s="92"/>
      <c r="D118" s="92"/>
      <c r="E118" s="11"/>
      <c r="F118" s="11"/>
      <c r="G118" s="90"/>
      <c r="H118" s="113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</row>
    <row r="119" spans="1:24" ht="21" customHeight="1" x14ac:dyDescent="0.25">
      <c r="A119" s="90"/>
      <c r="B119" s="91"/>
      <c r="C119" s="92"/>
      <c r="D119" s="92"/>
      <c r="E119" s="11"/>
      <c r="F119" s="11"/>
      <c r="G119" s="90"/>
      <c r="H119" s="113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</row>
    <row r="120" spans="1:24" ht="21" customHeight="1" x14ac:dyDescent="0.25">
      <c r="A120" s="90"/>
      <c r="B120" s="91"/>
      <c r="C120" s="92"/>
      <c r="D120" s="92"/>
      <c r="E120" s="11"/>
      <c r="F120" s="11"/>
      <c r="G120" s="90"/>
      <c r="H120" s="113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</row>
    <row r="121" spans="1:24" ht="21" customHeight="1" x14ac:dyDescent="0.25">
      <c r="A121" s="90"/>
      <c r="B121" s="91"/>
      <c r="C121" s="92"/>
      <c r="D121" s="92"/>
      <c r="E121" s="11"/>
      <c r="F121" s="11"/>
      <c r="G121" s="90"/>
      <c r="H121" s="113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</row>
    <row r="122" spans="1:24" ht="21" customHeight="1" x14ac:dyDescent="0.25">
      <c r="A122" s="90"/>
      <c r="B122" s="91"/>
      <c r="C122" s="92"/>
      <c r="D122" s="92"/>
      <c r="E122" s="11"/>
      <c r="F122" s="11"/>
      <c r="G122" s="90"/>
      <c r="H122" s="113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</row>
    <row r="123" spans="1:24" ht="21" customHeight="1" x14ac:dyDescent="0.25">
      <c r="A123" s="90"/>
      <c r="B123" s="91"/>
      <c r="C123" s="92"/>
      <c r="D123" s="92"/>
      <c r="E123" s="11"/>
      <c r="F123" s="11"/>
      <c r="G123" s="90"/>
      <c r="H123" s="113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</row>
    <row r="124" spans="1:24" ht="21" customHeight="1" x14ac:dyDescent="0.25">
      <c r="A124" s="90"/>
      <c r="B124" s="91"/>
      <c r="C124" s="92"/>
      <c r="D124" s="92"/>
      <c r="E124" s="11"/>
      <c r="F124" s="11"/>
      <c r="G124" s="90"/>
      <c r="H124" s="113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</row>
    <row r="125" spans="1:24" ht="21" customHeight="1" x14ac:dyDescent="0.25">
      <c r="A125" s="90"/>
      <c r="B125" s="91"/>
      <c r="C125" s="92"/>
      <c r="D125" s="92"/>
      <c r="E125" s="11"/>
      <c r="F125" s="11"/>
      <c r="G125" s="90"/>
      <c r="H125" s="113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</row>
    <row r="126" spans="1:24" ht="21" customHeight="1" x14ac:dyDescent="0.25">
      <c r="A126" s="90"/>
      <c r="B126" s="91"/>
      <c r="C126" s="92"/>
      <c r="D126" s="92"/>
      <c r="E126" s="11"/>
      <c r="F126" s="11"/>
      <c r="G126" s="90"/>
      <c r="H126" s="113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</row>
    <row r="127" spans="1:24" ht="21" customHeight="1" x14ac:dyDescent="0.25">
      <c r="A127" s="90"/>
      <c r="B127" s="91"/>
      <c r="C127" s="92"/>
      <c r="D127" s="92"/>
      <c r="E127" s="11"/>
      <c r="F127" s="11"/>
      <c r="G127" s="90"/>
      <c r="H127" s="113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</row>
    <row r="128" spans="1:24" ht="21" customHeight="1" x14ac:dyDescent="0.25">
      <c r="A128" s="90"/>
      <c r="B128" s="91"/>
      <c r="C128" s="92"/>
      <c r="D128" s="92"/>
      <c r="E128" s="11"/>
      <c r="F128" s="11"/>
      <c r="G128" s="90"/>
      <c r="H128" s="113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</row>
    <row r="129" spans="1:24" ht="21" customHeight="1" x14ac:dyDescent="0.25">
      <c r="A129" s="90"/>
      <c r="B129" s="91"/>
      <c r="C129" s="92"/>
      <c r="D129" s="92"/>
      <c r="E129" s="11"/>
      <c r="F129" s="11"/>
      <c r="G129" s="90"/>
      <c r="H129" s="113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</row>
    <row r="130" spans="1:24" ht="21" customHeight="1" x14ac:dyDescent="0.25">
      <c r="A130" s="90"/>
      <c r="B130" s="91"/>
      <c r="C130" s="92"/>
      <c r="D130" s="92"/>
      <c r="E130" s="11"/>
      <c r="F130" s="11"/>
      <c r="G130" s="90"/>
      <c r="H130" s="113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</row>
    <row r="131" spans="1:24" ht="21" customHeight="1" x14ac:dyDescent="0.25">
      <c r="A131" s="90"/>
      <c r="B131" s="91"/>
      <c r="C131" s="92"/>
      <c r="D131" s="92"/>
      <c r="E131" s="11"/>
      <c r="F131" s="11"/>
      <c r="G131" s="90"/>
      <c r="H131" s="113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</row>
    <row r="132" spans="1:24" ht="21" customHeight="1" x14ac:dyDescent="0.25">
      <c r="A132" s="90"/>
      <c r="B132" s="91"/>
      <c r="C132" s="92"/>
      <c r="D132" s="92"/>
      <c r="E132" s="11"/>
      <c r="F132" s="11"/>
      <c r="G132" s="90"/>
      <c r="H132" s="113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</row>
    <row r="133" spans="1:24" ht="21" customHeight="1" x14ac:dyDescent="0.25">
      <c r="A133" s="90"/>
      <c r="B133" s="91"/>
      <c r="C133" s="92"/>
      <c r="D133" s="92"/>
      <c r="E133" s="11"/>
      <c r="F133" s="11"/>
      <c r="G133" s="90"/>
      <c r="H133" s="113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</row>
    <row r="134" spans="1:24" ht="21" customHeight="1" x14ac:dyDescent="0.25">
      <c r="A134" s="90"/>
      <c r="B134" s="91"/>
      <c r="C134" s="92"/>
      <c r="D134" s="92"/>
      <c r="E134" s="11"/>
      <c r="F134" s="11"/>
      <c r="G134" s="90"/>
      <c r="H134" s="113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4" ht="21" customHeight="1" x14ac:dyDescent="0.25">
      <c r="A135" s="90"/>
      <c r="B135" s="91"/>
      <c r="C135" s="92"/>
      <c r="D135" s="92"/>
      <c r="E135" s="11"/>
      <c r="F135" s="11"/>
      <c r="G135" s="90"/>
      <c r="H135" s="113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</row>
    <row r="136" spans="1:24" ht="21" customHeight="1" x14ac:dyDescent="0.25">
      <c r="A136" s="90"/>
      <c r="B136" s="91"/>
      <c r="C136" s="92"/>
      <c r="D136" s="92"/>
      <c r="E136" s="11"/>
      <c r="F136" s="11"/>
      <c r="G136" s="90"/>
      <c r="H136" s="113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4" ht="21" customHeight="1" x14ac:dyDescent="0.25">
      <c r="A137" s="90"/>
      <c r="B137" s="91"/>
      <c r="C137" s="92"/>
      <c r="D137" s="92"/>
      <c r="E137" s="11"/>
      <c r="F137" s="11"/>
      <c r="G137" s="90"/>
      <c r="H137" s="113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</row>
    <row r="138" spans="1:24" ht="21" customHeight="1" x14ac:dyDescent="0.25">
      <c r="A138" s="90"/>
      <c r="B138" s="91"/>
      <c r="C138" s="92"/>
      <c r="D138" s="92"/>
      <c r="E138" s="11"/>
      <c r="F138" s="11"/>
      <c r="G138" s="90"/>
      <c r="H138" s="113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</row>
    <row r="139" spans="1:24" ht="21" customHeight="1" x14ac:dyDescent="0.25">
      <c r="A139" s="90"/>
      <c r="B139" s="91"/>
      <c r="C139" s="92"/>
      <c r="D139" s="92"/>
      <c r="E139" s="11"/>
      <c r="F139" s="11"/>
      <c r="G139" s="90"/>
      <c r="H139" s="113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</row>
    <row r="140" spans="1:24" ht="21" customHeight="1" x14ac:dyDescent="0.25">
      <c r="A140" s="90"/>
      <c r="B140" s="91"/>
      <c r="C140" s="92"/>
      <c r="D140" s="92"/>
      <c r="E140" s="11"/>
      <c r="F140" s="11"/>
      <c r="G140" s="90"/>
      <c r="H140" s="113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</row>
    <row r="141" spans="1:24" ht="21" customHeight="1" x14ac:dyDescent="0.25">
      <c r="A141" s="90"/>
      <c r="B141" s="91"/>
      <c r="C141" s="92"/>
      <c r="D141" s="92"/>
      <c r="E141" s="11"/>
      <c r="F141" s="11"/>
      <c r="G141" s="90"/>
      <c r="H141" s="113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</row>
    <row r="142" spans="1:24" ht="21" customHeight="1" x14ac:dyDescent="0.25">
      <c r="A142" s="90"/>
      <c r="B142" s="91"/>
      <c r="C142" s="92"/>
      <c r="D142" s="92"/>
      <c r="E142" s="11"/>
      <c r="F142" s="11"/>
      <c r="G142" s="90"/>
      <c r="H142" s="113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</row>
    <row r="143" spans="1:24" ht="21" customHeight="1" x14ac:dyDescent="0.25">
      <c r="A143" s="90"/>
      <c r="B143" s="91"/>
      <c r="C143" s="92"/>
      <c r="D143" s="92"/>
      <c r="E143" s="11"/>
      <c r="F143" s="11"/>
      <c r="G143" s="90"/>
      <c r="H143" s="113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</row>
    <row r="144" spans="1:24" ht="21" customHeight="1" x14ac:dyDescent="0.25">
      <c r="A144" s="90"/>
      <c r="B144" s="91"/>
      <c r="C144" s="92"/>
      <c r="D144" s="92"/>
      <c r="E144" s="11"/>
      <c r="F144" s="11"/>
      <c r="G144" s="90"/>
      <c r="H144" s="113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</row>
    <row r="145" spans="1:24" ht="21" customHeight="1" x14ac:dyDescent="0.25">
      <c r="A145" s="90"/>
      <c r="B145" s="91"/>
      <c r="C145" s="92"/>
      <c r="D145" s="92"/>
      <c r="E145" s="11"/>
      <c r="F145" s="11"/>
      <c r="G145" s="90"/>
      <c r="H145" s="113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</row>
    <row r="146" spans="1:24" ht="21" customHeight="1" x14ac:dyDescent="0.25">
      <c r="A146" s="90"/>
      <c r="B146" s="91"/>
      <c r="C146" s="92"/>
      <c r="D146" s="92"/>
      <c r="E146" s="11"/>
      <c r="F146" s="11"/>
      <c r="G146" s="90"/>
      <c r="H146" s="113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</row>
    <row r="147" spans="1:24" ht="21" customHeight="1" x14ac:dyDescent="0.25">
      <c r="A147" s="90"/>
      <c r="B147" s="91"/>
      <c r="C147" s="92"/>
      <c r="D147" s="92"/>
      <c r="E147" s="11"/>
      <c r="F147" s="11"/>
      <c r="G147" s="90"/>
      <c r="H147" s="113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</row>
    <row r="148" spans="1:24" ht="21" customHeight="1" x14ac:dyDescent="0.25">
      <c r="A148" s="90"/>
      <c r="B148" s="91"/>
      <c r="C148" s="92"/>
      <c r="D148" s="92"/>
      <c r="E148" s="11"/>
      <c r="F148" s="11"/>
      <c r="G148" s="90"/>
      <c r="H148" s="113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</row>
    <row r="149" spans="1:24" ht="21" customHeight="1" x14ac:dyDescent="0.25">
      <c r="A149" s="90"/>
      <c r="B149" s="91"/>
      <c r="C149" s="92"/>
      <c r="D149" s="92"/>
      <c r="E149" s="11"/>
      <c r="F149" s="11"/>
      <c r="G149" s="90"/>
      <c r="H149" s="113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</row>
    <row r="150" spans="1:24" ht="21" customHeight="1" x14ac:dyDescent="0.25">
      <c r="A150" s="90"/>
      <c r="B150" s="91"/>
      <c r="C150" s="92"/>
      <c r="D150" s="92"/>
      <c r="E150" s="11"/>
      <c r="F150" s="11"/>
      <c r="G150" s="90"/>
      <c r="H150" s="113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</row>
    <row r="151" spans="1:24" ht="21" customHeight="1" x14ac:dyDescent="0.25">
      <c r="A151" s="90"/>
      <c r="B151" s="91"/>
      <c r="C151" s="92"/>
      <c r="D151" s="92"/>
      <c r="E151" s="11"/>
      <c r="F151" s="11"/>
      <c r="G151" s="90"/>
      <c r="H151" s="113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</row>
    <row r="152" spans="1:24" ht="21" customHeight="1" x14ac:dyDescent="0.25">
      <c r="A152" s="90"/>
      <c r="B152" s="91"/>
      <c r="C152" s="92"/>
      <c r="D152" s="92"/>
      <c r="E152" s="11"/>
      <c r="F152" s="11"/>
      <c r="G152" s="90"/>
      <c r="H152" s="113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</row>
    <row r="153" spans="1:24" ht="21" customHeight="1" x14ac:dyDescent="0.25">
      <c r="A153" s="90"/>
      <c r="B153" s="91"/>
      <c r="C153" s="92"/>
      <c r="D153" s="92"/>
      <c r="E153" s="11"/>
      <c r="F153" s="11"/>
      <c r="G153" s="90"/>
      <c r="H153" s="113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</row>
    <row r="154" spans="1:24" ht="21" customHeight="1" x14ac:dyDescent="0.25">
      <c r="A154" s="90"/>
      <c r="B154" s="91"/>
      <c r="C154" s="92"/>
      <c r="D154" s="92"/>
      <c r="E154" s="11"/>
      <c r="F154" s="11"/>
      <c r="G154" s="90"/>
      <c r="H154" s="113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</row>
    <row r="155" spans="1:24" ht="21" customHeight="1" x14ac:dyDescent="0.25">
      <c r="A155" s="90"/>
      <c r="B155" s="91"/>
      <c r="C155" s="92"/>
      <c r="D155" s="92"/>
      <c r="E155" s="11"/>
      <c r="F155" s="11"/>
      <c r="G155" s="90"/>
      <c r="H155" s="113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</row>
    <row r="156" spans="1:24" ht="21" customHeight="1" x14ac:dyDescent="0.25">
      <c r="A156" s="90"/>
      <c r="B156" s="91"/>
      <c r="C156" s="92"/>
      <c r="D156" s="92"/>
      <c r="E156" s="11"/>
      <c r="F156" s="11"/>
      <c r="G156" s="90"/>
      <c r="H156" s="113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</row>
    <row r="157" spans="1:24" ht="21" customHeight="1" x14ac:dyDescent="0.25">
      <c r="A157" s="90"/>
      <c r="B157" s="91"/>
      <c r="C157" s="92"/>
      <c r="D157" s="92"/>
      <c r="E157" s="11"/>
      <c r="F157" s="11"/>
      <c r="G157" s="90"/>
      <c r="H157" s="113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</row>
    <row r="158" spans="1:24" ht="21" customHeight="1" x14ac:dyDescent="0.25">
      <c r="A158" s="90"/>
      <c r="B158" s="91"/>
      <c r="C158" s="92"/>
      <c r="D158" s="92"/>
      <c r="E158" s="11"/>
      <c r="F158" s="11"/>
      <c r="G158" s="90"/>
      <c r="H158" s="113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</row>
    <row r="159" spans="1:24" ht="21" customHeight="1" x14ac:dyDescent="0.25">
      <c r="A159" s="90"/>
      <c r="B159" s="91"/>
      <c r="C159" s="92"/>
      <c r="D159" s="92"/>
      <c r="E159" s="11"/>
      <c r="F159" s="11"/>
      <c r="G159" s="90"/>
      <c r="H159" s="113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</row>
    <row r="160" spans="1:24" ht="21" customHeight="1" x14ac:dyDescent="0.25">
      <c r="A160" s="90"/>
      <c r="B160" s="91"/>
      <c r="C160" s="92"/>
      <c r="D160" s="92"/>
      <c r="E160" s="11"/>
      <c r="F160" s="11"/>
      <c r="G160" s="90"/>
      <c r="H160" s="113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</row>
    <row r="161" spans="1:24" ht="21" customHeight="1" x14ac:dyDescent="0.25">
      <c r="A161" s="90"/>
      <c r="B161" s="91"/>
      <c r="C161" s="92"/>
      <c r="D161" s="92"/>
      <c r="E161" s="11"/>
      <c r="F161" s="11"/>
      <c r="G161" s="90"/>
      <c r="H161" s="113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</row>
    <row r="162" spans="1:24" ht="21" customHeight="1" x14ac:dyDescent="0.25">
      <c r="A162" s="90"/>
      <c r="B162" s="91"/>
      <c r="C162" s="92"/>
      <c r="D162" s="92"/>
      <c r="E162" s="11"/>
      <c r="F162" s="11"/>
      <c r="G162" s="90"/>
      <c r="H162" s="113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</row>
    <row r="163" spans="1:24" ht="21" customHeight="1" x14ac:dyDescent="0.25">
      <c r="A163" s="90"/>
      <c r="B163" s="91"/>
      <c r="C163" s="92"/>
      <c r="D163" s="92"/>
      <c r="E163" s="11"/>
      <c r="F163" s="11"/>
      <c r="G163" s="90"/>
      <c r="H163" s="113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</row>
    <row r="164" spans="1:24" ht="21" customHeight="1" x14ac:dyDescent="0.25">
      <c r="A164" s="90"/>
      <c r="B164" s="91"/>
      <c r="C164" s="92"/>
      <c r="D164" s="92"/>
      <c r="E164" s="11"/>
      <c r="F164" s="11"/>
      <c r="G164" s="90"/>
      <c r="H164" s="113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</row>
    <row r="165" spans="1:24" ht="21" customHeight="1" x14ac:dyDescent="0.25">
      <c r="A165" s="90"/>
      <c r="B165" s="91"/>
      <c r="C165" s="92"/>
      <c r="D165" s="92"/>
      <c r="E165" s="11"/>
      <c r="F165" s="11"/>
      <c r="G165" s="90"/>
      <c r="H165" s="113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</row>
    <row r="166" spans="1:24" ht="21" customHeight="1" x14ac:dyDescent="0.25">
      <c r="A166" s="90"/>
      <c r="B166" s="91"/>
      <c r="C166" s="92"/>
      <c r="D166" s="92"/>
      <c r="E166" s="11"/>
      <c r="F166" s="11"/>
      <c r="G166" s="90"/>
      <c r="H166" s="113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</row>
    <row r="167" spans="1:24" ht="21" customHeight="1" x14ac:dyDescent="0.25">
      <c r="A167" s="90"/>
      <c r="B167" s="91"/>
      <c r="C167" s="92"/>
      <c r="D167" s="92"/>
      <c r="E167" s="11"/>
      <c r="F167" s="11"/>
      <c r="G167" s="90"/>
      <c r="H167" s="113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</row>
    <row r="168" spans="1:24" ht="21" customHeight="1" x14ac:dyDescent="0.25">
      <c r="A168" s="90"/>
      <c r="B168" s="91"/>
      <c r="C168" s="92"/>
      <c r="D168" s="92"/>
      <c r="E168" s="11"/>
      <c r="F168" s="11"/>
      <c r="G168" s="90"/>
      <c r="H168" s="113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</row>
    <row r="169" spans="1:24" ht="21" customHeight="1" x14ac:dyDescent="0.25">
      <c r="A169" s="90"/>
      <c r="B169" s="91"/>
      <c r="C169" s="92"/>
      <c r="D169" s="92"/>
      <c r="E169" s="11"/>
      <c r="F169" s="11"/>
      <c r="G169" s="90"/>
      <c r="H169" s="113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</row>
    <row r="170" spans="1:24" ht="21" customHeight="1" x14ac:dyDescent="0.25">
      <c r="A170" s="90"/>
      <c r="B170" s="91"/>
      <c r="C170" s="92"/>
      <c r="D170" s="92"/>
      <c r="E170" s="11"/>
      <c r="F170" s="11"/>
      <c r="G170" s="90"/>
      <c r="H170" s="113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</row>
    <row r="171" spans="1:24" ht="21" customHeight="1" x14ac:dyDescent="0.25">
      <c r="A171" s="90"/>
      <c r="B171" s="91"/>
      <c r="C171" s="92"/>
      <c r="D171" s="92"/>
      <c r="E171" s="11"/>
      <c r="F171" s="11"/>
      <c r="G171" s="90"/>
      <c r="H171" s="113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</row>
    <row r="172" spans="1:24" ht="21" customHeight="1" x14ac:dyDescent="0.25">
      <c r="A172" s="90"/>
      <c r="B172" s="91"/>
      <c r="C172" s="92"/>
      <c r="D172" s="92"/>
      <c r="E172" s="11"/>
      <c r="F172" s="11"/>
      <c r="G172" s="90"/>
      <c r="H172" s="113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</row>
    <row r="173" spans="1:24" ht="21" customHeight="1" x14ac:dyDescent="0.25">
      <c r="A173" s="90"/>
      <c r="B173" s="91"/>
      <c r="C173" s="92"/>
      <c r="D173" s="92"/>
      <c r="E173" s="11"/>
      <c r="F173" s="11"/>
      <c r="G173" s="90"/>
      <c r="H173" s="113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</row>
    <row r="174" spans="1:24" ht="21" customHeight="1" x14ac:dyDescent="0.25">
      <c r="A174" s="90"/>
      <c r="B174" s="91"/>
      <c r="C174" s="92"/>
      <c r="D174" s="92"/>
      <c r="E174" s="11"/>
      <c r="F174" s="11"/>
      <c r="G174" s="90"/>
      <c r="H174" s="113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</row>
    <row r="175" spans="1:24" ht="21" customHeight="1" x14ac:dyDescent="0.25">
      <c r="A175" s="90"/>
      <c r="B175" s="91"/>
      <c r="C175" s="92"/>
      <c r="D175" s="92"/>
      <c r="E175" s="11"/>
      <c r="F175" s="11"/>
      <c r="G175" s="90"/>
      <c r="H175" s="113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</row>
    <row r="176" spans="1:24" ht="21" customHeight="1" x14ac:dyDescent="0.25">
      <c r="A176" s="90"/>
      <c r="B176" s="91"/>
      <c r="C176" s="92"/>
      <c r="D176" s="92"/>
      <c r="E176" s="11"/>
      <c r="F176" s="11"/>
      <c r="G176" s="90"/>
      <c r="H176" s="113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</row>
    <row r="177" spans="1:24" ht="21" customHeight="1" x14ac:dyDescent="0.25">
      <c r="A177" s="90"/>
      <c r="B177" s="91"/>
      <c r="C177" s="92"/>
      <c r="D177" s="92"/>
      <c r="E177" s="11"/>
      <c r="F177" s="11"/>
      <c r="G177" s="90"/>
      <c r="H177" s="113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</row>
    <row r="178" spans="1:24" ht="21" customHeight="1" x14ac:dyDescent="0.25">
      <c r="A178" s="90"/>
      <c r="B178" s="91"/>
      <c r="C178" s="92"/>
      <c r="D178" s="92"/>
      <c r="E178" s="11"/>
      <c r="F178" s="11"/>
      <c r="G178" s="90"/>
      <c r="H178" s="113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</row>
    <row r="179" spans="1:24" ht="21" customHeight="1" x14ac:dyDescent="0.25">
      <c r="A179" s="90"/>
      <c r="B179" s="91"/>
      <c r="C179" s="92"/>
      <c r="D179" s="92"/>
      <c r="E179" s="11"/>
      <c r="F179" s="11"/>
      <c r="G179" s="90"/>
      <c r="H179" s="113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</row>
    <row r="180" spans="1:24" ht="21" customHeight="1" x14ac:dyDescent="0.25">
      <c r="A180" s="90"/>
      <c r="B180" s="91"/>
      <c r="C180" s="92"/>
      <c r="D180" s="92"/>
      <c r="E180" s="11"/>
      <c r="F180" s="11"/>
      <c r="G180" s="90"/>
      <c r="H180" s="113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</row>
    <row r="181" spans="1:24" ht="21" customHeight="1" x14ac:dyDescent="0.25">
      <c r="A181" s="90"/>
      <c r="B181" s="91"/>
      <c r="C181" s="92"/>
      <c r="D181" s="92"/>
      <c r="E181" s="11"/>
      <c r="F181" s="11"/>
      <c r="G181" s="90"/>
      <c r="H181" s="113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</row>
    <row r="182" spans="1:24" ht="21" customHeight="1" x14ac:dyDescent="0.25">
      <c r="A182" s="90"/>
      <c r="B182" s="91"/>
      <c r="C182" s="92"/>
      <c r="D182" s="92"/>
      <c r="E182" s="11"/>
      <c r="F182" s="11"/>
      <c r="G182" s="90"/>
      <c r="H182" s="113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</row>
    <row r="183" spans="1:24" ht="21" customHeight="1" x14ac:dyDescent="0.25">
      <c r="A183" s="90"/>
      <c r="B183" s="91"/>
      <c r="C183" s="92"/>
      <c r="D183" s="92"/>
      <c r="E183" s="11"/>
      <c r="F183" s="11"/>
      <c r="G183" s="90"/>
      <c r="H183" s="113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</row>
    <row r="184" spans="1:24" ht="21" customHeight="1" x14ac:dyDescent="0.25">
      <c r="A184" s="90"/>
      <c r="B184" s="91"/>
      <c r="C184" s="92"/>
      <c r="D184" s="92"/>
      <c r="E184" s="11"/>
      <c r="F184" s="11"/>
      <c r="G184" s="90"/>
      <c r="H184" s="113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</row>
    <row r="185" spans="1:24" ht="21" customHeight="1" x14ac:dyDescent="0.25">
      <c r="A185" s="90"/>
      <c r="B185" s="91"/>
      <c r="C185" s="92"/>
      <c r="D185" s="92"/>
      <c r="E185" s="11"/>
      <c r="F185" s="11"/>
      <c r="G185" s="90"/>
      <c r="H185" s="113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</row>
    <row r="186" spans="1:24" ht="21" customHeight="1" x14ac:dyDescent="0.25">
      <c r="A186" s="90"/>
      <c r="B186" s="91"/>
      <c r="C186" s="92"/>
      <c r="D186" s="92"/>
      <c r="E186" s="11"/>
      <c r="F186" s="11"/>
      <c r="G186" s="90"/>
      <c r="H186" s="113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</row>
    <row r="187" spans="1:24" ht="21" customHeight="1" x14ac:dyDescent="0.25">
      <c r="A187" s="90"/>
      <c r="B187" s="91"/>
      <c r="C187" s="92"/>
      <c r="D187" s="92"/>
      <c r="E187" s="11"/>
      <c r="F187" s="11"/>
      <c r="G187" s="90"/>
      <c r="H187" s="113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</row>
    <row r="188" spans="1:24" ht="21" customHeight="1" x14ac:dyDescent="0.25">
      <c r="A188" s="90"/>
      <c r="B188" s="91"/>
      <c r="C188" s="92"/>
      <c r="D188" s="92"/>
      <c r="E188" s="11"/>
      <c r="F188" s="11"/>
      <c r="G188" s="90"/>
      <c r="H188" s="113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</row>
    <row r="189" spans="1:24" ht="21" customHeight="1" x14ac:dyDescent="0.25">
      <c r="A189" s="90"/>
      <c r="B189" s="91"/>
      <c r="C189" s="92"/>
      <c r="D189" s="92"/>
      <c r="E189" s="11"/>
      <c r="F189" s="11"/>
      <c r="G189" s="90"/>
      <c r="H189" s="113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</row>
    <row r="190" spans="1:24" ht="21" customHeight="1" x14ac:dyDescent="0.25">
      <c r="A190" s="90"/>
      <c r="B190" s="91"/>
      <c r="C190" s="92"/>
      <c r="D190" s="92"/>
      <c r="E190" s="11"/>
      <c r="F190" s="11"/>
      <c r="G190" s="90"/>
      <c r="H190" s="113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</row>
    <row r="191" spans="1:24" ht="21" customHeight="1" x14ac:dyDescent="0.25">
      <c r="A191" s="90"/>
      <c r="B191" s="91"/>
      <c r="C191" s="92"/>
      <c r="D191" s="92"/>
      <c r="E191" s="11"/>
      <c r="F191" s="11"/>
      <c r="G191" s="90"/>
      <c r="H191" s="113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</row>
    <row r="192" spans="1:24" ht="21" customHeight="1" x14ac:dyDescent="0.25">
      <c r="A192" s="90"/>
      <c r="B192" s="91"/>
      <c r="C192" s="92"/>
      <c r="D192" s="92"/>
      <c r="E192" s="11"/>
      <c r="F192" s="11"/>
      <c r="G192" s="90"/>
      <c r="H192" s="113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</row>
    <row r="193" spans="1:24" ht="21" customHeight="1" x14ac:dyDescent="0.25">
      <c r="A193" s="90"/>
      <c r="B193" s="91"/>
      <c r="C193" s="92"/>
      <c r="D193" s="92"/>
      <c r="E193" s="11"/>
      <c r="F193" s="11"/>
      <c r="G193" s="90"/>
      <c r="H193" s="113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</row>
    <row r="194" spans="1:24" ht="21" customHeight="1" x14ac:dyDescent="0.25">
      <c r="A194" s="90"/>
      <c r="B194" s="91"/>
      <c r="C194" s="92"/>
      <c r="D194" s="92"/>
      <c r="E194" s="11"/>
      <c r="F194" s="11"/>
      <c r="G194" s="90"/>
      <c r="H194" s="113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</row>
    <row r="195" spans="1:24" ht="21" customHeight="1" x14ac:dyDescent="0.25">
      <c r="A195" s="90"/>
      <c r="B195" s="91"/>
      <c r="C195" s="92"/>
      <c r="D195" s="92"/>
      <c r="E195" s="11"/>
      <c r="F195" s="11"/>
      <c r="G195" s="90"/>
      <c r="H195" s="113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</row>
    <row r="196" spans="1:24" ht="21" customHeight="1" x14ac:dyDescent="0.25">
      <c r="A196" s="90"/>
      <c r="B196" s="91"/>
      <c r="C196" s="92"/>
      <c r="D196" s="92"/>
      <c r="E196" s="11"/>
      <c r="F196" s="11"/>
      <c r="G196" s="90"/>
      <c r="H196" s="113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</row>
    <row r="197" spans="1:24" ht="21" customHeight="1" x14ac:dyDescent="0.25">
      <c r="A197" s="90"/>
      <c r="B197" s="91"/>
      <c r="C197" s="92"/>
      <c r="D197" s="92"/>
      <c r="E197" s="11"/>
      <c r="F197" s="11"/>
      <c r="G197" s="90"/>
      <c r="H197" s="113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</row>
    <row r="198" spans="1:24" ht="21" customHeight="1" x14ac:dyDescent="0.25">
      <c r="A198" s="90"/>
      <c r="B198" s="91"/>
      <c r="C198" s="92"/>
      <c r="D198" s="92"/>
      <c r="E198" s="11"/>
      <c r="F198" s="11"/>
      <c r="G198" s="90"/>
      <c r="H198" s="113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</row>
    <row r="199" spans="1:24" ht="21" customHeight="1" x14ac:dyDescent="0.25">
      <c r="A199" s="90"/>
      <c r="B199" s="91"/>
      <c r="C199" s="92"/>
      <c r="D199" s="92"/>
      <c r="E199" s="11"/>
      <c r="F199" s="11"/>
      <c r="G199" s="90"/>
      <c r="H199" s="113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</row>
    <row r="200" spans="1:24" ht="21" customHeight="1" x14ac:dyDescent="0.25">
      <c r="A200" s="90"/>
      <c r="B200" s="91"/>
      <c r="C200" s="92"/>
      <c r="D200" s="92"/>
      <c r="E200" s="11"/>
      <c r="F200" s="11"/>
      <c r="G200" s="90"/>
      <c r="H200" s="113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</row>
    <row r="201" spans="1:24" ht="21" customHeight="1" x14ac:dyDescent="0.25">
      <c r="A201" s="90"/>
      <c r="B201" s="91"/>
      <c r="C201" s="92"/>
      <c r="D201" s="92"/>
      <c r="E201" s="11"/>
      <c r="F201" s="11"/>
      <c r="G201" s="90"/>
      <c r="H201" s="113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</row>
    <row r="202" spans="1:24" ht="21" customHeight="1" x14ac:dyDescent="0.25">
      <c r="A202" s="90"/>
      <c r="B202" s="91"/>
      <c r="C202" s="92"/>
      <c r="D202" s="92"/>
      <c r="E202" s="11"/>
      <c r="F202" s="11"/>
      <c r="G202" s="90"/>
      <c r="H202" s="113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</row>
    <row r="203" spans="1:24" ht="21" customHeight="1" x14ac:dyDescent="0.25">
      <c r="A203" s="90"/>
      <c r="B203" s="91"/>
      <c r="C203" s="92"/>
      <c r="D203" s="92"/>
      <c r="E203" s="11"/>
      <c r="F203" s="11"/>
      <c r="G203" s="90"/>
      <c r="H203" s="113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</row>
    <row r="204" spans="1:24" ht="21" customHeight="1" x14ac:dyDescent="0.25">
      <c r="A204" s="90"/>
      <c r="B204" s="91"/>
      <c r="C204" s="92"/>
      <c r="D204" s="92"/>
      <c r="E204" s="11"/>
      <c r="F204" s="11"/>
      <c r="G204" s="90"/>
      <c r="H204" s="113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</row>
    <row r="205" spans="1:24" ht="21" customHeight="1" x14ac:dyDescent="0.25">
      <c r="A205" s="90"/>
      <c r="B205" s="91"/>
      <c r="C205" s="92"/>
      <c r="D205" s="92"/>
      <c r="E205" s="11"/>
      <c r="F205" s="11"/>
      <c r="G205" s="90"/>
      <c r="H205" s="113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</row>
    <row r="206" spans="1:24" ht="21" customHeight="1" x14ac:dyDescent="0.25">
      <c r="A206" s="90"/>
      <c r="B206" s="91"/>
      <c r="C206" s="92"/>
      <c r="D206" s="92"/>
      <c r="E206" s="11"/>
      <c r="F206" s="11"/>
      <c r="G206" s="90"/>
      <c r="H206" s="113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</row>
    <row r="207" spans="1:24" ht="21" customHeight="1" x14ac:dyDescent="0.25">
      <c r="A207" s="90"/>
      <c r="B207" s="91"/>
      <c r="C207" s="92"/>
      <c r="D207" s="92"/>
      <c r="E207" s="11"/>
      <c r="F207" s="11"/>
      <c r="G207" s="90"/>
      <c r="H207" s="113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</row>
    <row r="208" spans="1:24" ht="21" customHeight="1" x14ac:dyDescent="0.25">
      <c r="A208" s="90"/>
      <c r="B208" s="91"/>
      <c r="C208" s="92"/>
      <c r="D208" s="92"/>
      <c r="E208" s="11"/>
      <c r="F208" s="11"/>
      <c r="G208" s="90"/>
      <c r="H208" s="113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</row>
    <row r="209" spans="1:24" ht="21" customHeight="1" x14ac:dyDescent="0.25">
      <c r="A209" s="90"/>
      <c r="B209" s="91"/>
      <c r="C209" s="92"/>
      <c r="D209" s="92"/>
      <c r="E209" s="11"/>
      <c r="F209" s="11"/>
      <c r="G209" s="90"/>
      <c r="H209" s="113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</row>
    <row r="210" spans="1:24" ht="21" customHeight="1" x14ac:dyDescent="0.25">
      <c r="A210" s="90"/>
      <c r="B210" s="91"/>
      <c r="C210" s="92"/>
      <c r="D210" s="92"/>
      <c r="E210" s="11"/>
      <c r="F210" s="11"/>
      <c r="G210" s="90"/>
      <c r="H210" s="113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</row>
    <row r="211" spans="1:24" ht="21" customHeight="1" x14ac:dyDescent="0.25">
      <c r="A211" s="90"/>
      <c r="B211" s="91"/>
      <c r="C211" s="92"/>
      <c r="D211" s="92"/>
      <c r="E211" s="11"/>
      <c r="F211" s="11"/>
      <c r="G211" s="90"/>
      <c r="H211" s="113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</row>
    <row r="212" spans="1:24" ht="21" customHeight="1" x14ac:dyDescent="0.25">
      <c r="A212" s="90"/>
      <c r="B212" s="91"/>
      <c r="C212" s="92"/>
      <c r="D212" s="92"/>
      <c r="E212" s="11"/>
      <c r="F212" s="11"/>
      <c r="G212" s="90"/>
      <c r="H212" s="113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</row>
    <row r="213" spans="1:24" ht="21" customHeight="1" x14ac:dyDescent="0.25">
      <c r="A213" s="90"/>
      <c r="B213" s="91"/>
      <c r="C213" s="92"/>
      <c r="D213" s="92"/>
      <c r="E213" s="11"/>
      <c r="F213" s="11"/>
      <c r="G213" s="90"/>
      <c r="H213" s="113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</row>
    <row r="214" spans="1:24" ht="21" customHeight="1" x14ac:dyDescent="0.25">
      <c r="A214" s="90"/>
      <c r="B214" s="91"/>
      <c r="C214" s="92"/>
      <c r="D214" s="92"/>
      <c r="E214" s="11"/>
      <c r="F214" s="11"/>
      <c r="G214" s="90"/>
      <c r="H214" s="113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</row>
    <row r="215" spans="1:24" ht="21" customHeight="1" x14ac:dyDescent="0.25">
      <c r="A215" s="90"/>
      <c r="B215" s="91"/>
      <c r="C215" s="92"/>
      <c r="D215" s="92"/>
      <c r="E215" s="11"/>
      <c r="F215" s="11"/>
      <c r="G215" s="90"/>
      <c r="H215" s="113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</row>
    <row r="216" spans="1:24" ht="21" customHeight="1" x14ac:dyDescent="0.25">
      <c r="A216" s="90"/>
      <c r="B216" s="91"/>
      <c r="C216" s="92"/>
      <c r="D216" s="92"/>
      <c r="E216" s="11"/>
      <c r="F216" s="11"/>
      <c r="G216" s="90"/>
      <c r="H216" s="113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</row>
    <row r="217" spans="1:24" ht="21" customHeight="1" x14ac:dyDescent="0.25">
      <c r="A217" s="90"/>
      <c r="B217" s="91"/>
      <c r="C217" s="92"/>
      <c r="D217" s="92"/>
      <c r="E217" s="11"/>
      <c r="F217" s="11"/>
      <c r="G217" s="90"/>
      <c r="H217" s="113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</row>
    <row r="218" spans="1:24" ht="21" customHeight="1" x14ac:dyDescent="0.25">
      <c r="A218" s="90"/>
      <c r="B218" s="91"/>
      <c r="C218" s="92"/>
      <c r="D218" s="92"/>
      <c r="E218" s="11"/>
      <c r="F218" s="11"/>
      <c r="G218" s="90"/>
      <c r="H218" s="113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</row>
    <row r="219" spans="1:24" ht="21" customHeight="1" x14ac:dyDescent="0.25">
      <c r="A219" s="90"/>
      <c r="B219" s="91"/>
      <c r="C219" s="92"/>
      <c r="D219" s="92"/>
      <c r="E219" s="11"/>
      <c r="F219" s="11"/>
      <c r="G219" s="90"/>
      <c r="H219" s="113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</row>
    <row r="220" spans="1:24" ht="21" customHeight="1" x14ac:dyDescent="0.25">
      <c r="A220" s="90"/>
      <c r="B220" s="91"/>
      <c r="C220" s="92"/>
      <c r="D220" s="92"/>
      <c r="E220" s="11"/>
      <c r="F220" s="11"/>
      <c r="G220" s="90"/>
      <c r="H220" s="113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</row>
    <row r="221" spans="1:24" ht="21" customHeight="1" x14ac:dyDescent="0.25">
      <c r="A221" s="90"/>
      <c r="B221" s="91"/>
      <c r="C221" s="92"/>
      <c r="D221" s="92"/>
      <c r="E221" s="11"/>
      <c r="F221" s="11"/>
      <c r="G221" s="90"/>
      <c r="H221" s="113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</row>
    <row r="222" spans="1:24" ht="21" customHeight="1" x14ac:dyDescent="0.25">
      <c r="A222" s="90"/>
      <c r="B222" s="91"/>
      <c r="C222" s="92"/>
      <c r="D222" s="92"/>
      <c r="E222" s="11"/>
      <c r="F222" s="11"/>
      <c r="G222" s="90"/>
      <c r="H222" s="113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</row>
    <row r="223" spans="1:24" ht="21" customHeight="1" x14ac:dyDescent="0.25">
      <c r="A223" s="90"/>
      <c r="B223" s="91"/>
      <c r="C223" s="92"/>
      <c r="D223" s="92"/>
      <c r="E223" s="11"/>
      <c r="F223" s="11"/>
      <c r="G223" s="90"/>
      <c r="H223" s="113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</row>
    <row r="224" spans="1:24" ht="21" customHeight="1" x14ac:dyDescent="0.25">
      <c r="A224" s="90"/>
      <c r="B224" s="91"/>
      <c r="C224" s="92"/>
      <c r="D224" s="92"/>
      <c r="E224" s="11"/>
      <c r="F224" s="11"/>
      <c r="G224" s="90"/>
      <c r="H224" s="113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</row>
    <row r="225" spans="1:24" ht="21" customHeight="1" x14ac:dyDescent="0.25">
      <c r="A225" s="90"/>
      <c r="B225" s="91"/>
      <c r="C225" s="92"/>
      <c r="D225" s="92"/>
      <c r="E225" s="11"/>
      <c r="F225" s="11"/>
      <c r="G225" s="90"/>
      <c r="H225" s="113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</row>
    <row r="226" spans="1:24" ht="21" customHeight="1" x14ac:dyDescent="0.25">
      <c r="A226" s="90"/>
      <c r="B226" s="91"/>
      <c r="C226" s="92"/>
      <c r="D226" s="92"/>
      <c r="E226" s="11"/>
      <c r="F226" s="11"/>
      <c r="G226" s="90"/>
      <c r="H226" s="113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</row>
    <row r="227" spans="1:24" ht="21" customHeight="1" x14ac:dyDescent="0.25">
      <c r="A227" s="90"/>
      <c r="B227" s="91"/>
      <c r="C227" s="92"/>
      <c r="D227" s="92"/>
      <c r="E227" s="90"/>
      <c r="F227" s="90"/>
      <c r="G227" s="90"/>
      <c r="H227" s="113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</row>
    <row r="228" spans="1:24" ht="21" customHeight="1" x14ac:dyDescent="0.25">
      <c r="A228" s="90"/>
      <c r="B228" s="91"/>
      <c r="C228" s="92"/>
      <c r="D228" s="92"/>
      <c r="E228" s="90"/>
      <c r="F228" s="90"/>
      <c r="G228" s="90"/>
      <c r="H228" s="113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</row>
    <row r="229" spans="1:24" ht="21" customHeight="1" x14ac:dyDescent="0.25">
      <c r="A229" s="90"/>
      <c r="B229" s="91"/>
      <c r="C229" s="92"/>
      <c r="D229" s="92"/>
      <c r="E229" s="90"/>
      <c r="F229" s="90"/>
      <c r="G229" s="90"/>
      <c r="H229" s="113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</row>
    <row r="230" spans="1:24" ht="21" customHeight="1" x14ac:dyDescent="0.25">
      <c r="A230" s="90"/>
      <c r="B230" s="91"/>
      <c r="C230" s="92"/>
      <c r="D230" s="92"/>
      <c r="E230" s="90"/>
      <c r="F230" s="90"/>
      <c r="G230" s="90"/>
      <c r="H230" s="113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</row>
    <row r="231" spans="1:24" ht="21" customHeight="1" x14ac:dyDescent="0.25">
      <c r="A231" s="90"/>
      <c r="B231" s="91"/>
      <c r="C231" s="92"/>
      <c r="D231" s="92"/>
      <c r="E231" s="90"/>
      <c r="F231" s="90"/>
      <c r="G231" s="90"/>
      <c r="H231" s="113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</row>
    <row r="232" spans="1:24" ht="21" customHeight="1" x14ac:dyDescent="0.25">
      <c r="A232" s="90"/>
      <c r="B232" s="91"/>
      <c r="C232" s="92"/>
      <c r="D232" s="92"/>
      <c r="E232" s="90"/>
      <c r="F232" s="90"/>
      <c r="G232" s="90"/>
      <c r="H232" s="113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</row>
    <row r="233" spans="1:24" ht="21" customHeight="1" x14ac:dyDescent="0.25">
      <c r="A233" s="90"/>
      <c r="B233" s="91"/>
      <c r="C233" s="92"/>
      <c r="D233" s="92"/>
      <c r="E233" s="90"/>
      <c r="F233" s="90"/>
      <c r="G233" s="90"/>
      <c r="H233" s="113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</row>
    <row r="234" spans="1:24" ht="21" customHeight="1" x14ac:dyDescent="0.25">
      <c r="A234" s="90"/>
      <c r="B234" s="91"/>
      <c r="C234" s="92"/>
      <c r="D234" s="92"/>
      <c r="E234" s="90"/>
      <c r="F234" s="90"/>
      <c r="G234" s="90"/>
      <c r="H234" s="113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</row>
    <row r="235" spans="1:24" ht="21" customHeight="1" x14ac:dyDescent="0.25">
      <c r="A235" s="90"/>
      <c r="B235" s="91"/>
      <c r="C235" s="92"/>
      <c r="D235" s="92"/>
      <c r="E235" s="90"/>
      <c r="F235" s="90"/>
      <c r="G235" s="90"/>
      <c r="H235" s="113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</row>
    <row r="236" spans="1:24" ht="21" customHeight="1" x14ac:dyDescent="0.25">
      <c r="A236" s="90"/>
      <c r="B236" s="91"/>
      <c r="C236" s="92"/>
      <c r="D236" s="92"/>
      <c r="E236" s="90"/>
      <c r="F236" s="90"/>
      <c r="G236" s="90"/>
      <c r="H236" s="113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</row>
    <row r="237" spans="1:24" ht="21" customHeight="1" x14ac:dyDescent="0.25">
      <c r="A237" s="90"/>
      <c r="B237" s="91"/>
      <c r="C237" s="92"/>
      <c r="D237" s="92"/>
      <c r="E237" s="90"/>
      <c r="F237" s="90"/>
      <c r="G237" s="90"/>
      <c r="H237" s="113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</row>
    <row r="238" spans="1:24" ht="21" customHeight="1" x14ac:dyDescent="0.25">
      <c r="A238" s="90"/>
      <c r="B238" s="91"/>
      <c r="C238" s="92"/>
      <c r="D238" s="92"/>
      <c r="E238" s="90"/>
      <c r="F238" s="90"/>
      <c r="G238" s="90"/>
      <c r="H238" s="113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</row>
    <row r="239" spans="1:24" ht="21" customHeight="1" x14ac:dyDescent="0.25">
      <c r="A239" s="90"/>
      <c r="B239" s="91"/>
      <c r="C239" s="92"/>
      <c r="D239" s="92"/>
      <c r="E239" s="90"/>
      <c r="F239" s="90"/>
      <c r="G239" s="90"/>
      <c r="H239" s="113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</row>
    <row r="240" spans="1:24" ht="21" customHeight="1" x14ac:dyDescent="0.25">
      <c r="A240" s="90"/>
      <c r="B240" s="91"/>
      <c r="C240" s="92"/>
      <c r="D240" s="92"/>
      <c r="E240" s="90"/>
      <c r="F240" s="90"/>
      <c r="G240" s="90"/>
      <c r="H240" s="113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</row>
    <row r="241" spans="1:24" ht="21" customHeight="1" x14ac:dyDescent="0.25">
      <c r="A241" s="90"/>
      <c r="B241" s="91"/>
      <c r="C241" s="92"/>
      <c r="D241" s="92"/>
      <c r="E241" s="90"/>
      <c r="F241" s="90"/>
      <c r="G241" s="90"/>
      <c r="H241" s="113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</row>
    <row r="242" spans="1:24" ht="21" customHeight="1" x14ac:dyDescent="0.25">
      <c r="A242" s="90"/>
      <c r="B242" s="91"/>
      <c r="C242" s="92"/>
      <c r="D242" s="92"/>
      <c r="E242" s="90"/>
      <c r="F242" s="90"/>
      <c r="G242" s="90"/>
      <c r="H242" s="113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</row>
    <row r="243" spans="1:24" ht="21" customHeight="1" x14ac:dyDescent="0.25">
      <c r="A243" s="90"/>
      <c r="B243" s="91"/>
      <c r="C243" s="92"/>
      <c r="D243" s="92"/>
      <c r="E243" s="90"/>
      <c r="F243" s="90"/>
      <c r="G243" s="90"/>
      <c r="H243" s="113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</row>
    <row r="244" spans="1:24" ht="21" customHeight="1" x14ac:dyDescent="0.25">
      <c r="A244" s="90"/>
      <c r="B244" s="91"/>
      <c r="C244" s="92"/>
      <c r="D244" s="92"/>
      <c r="E244" s="90"/>
      <c r="F244" s="90"/>
      <c r="G244" s="90"/>
      <c r="H244" s="113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</row>
    <row r="245" spans="1:24" ht="21" customHeight="1" x14ac:dyDescent="0.25">
      <c r="A245" s="90"/>
      <c r="B245" s="91"/>
      <c r="C245" s="92"/>
      <c r="D245" s="92"/>
      <c r="E245" s="90"/>
      <c r="F245" s="90"/>
      <c r="G245" s="90"/>
      <c r="H245" s="113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</row>
    <row r="246" spans="1:24" ht="21" customHeight="1" x14ac:dyDescent="0.25">
      <c r="A246" s="90"/>
      <c r="B246" s="91"/>
      <c r="C246" s="92"/>
      <c r="D246" s="92"/>
      <c r="E246" s="90"/>
      <c r="F246" s="90"/>
      <c r="G246" s="90"/>
      <c r="H246" s="113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</row>
    <row r="247" spans="1:24" ht="21" customHeight="1" x14ac:dyDescent="0.25">
      <c r="A247" s="90"/>
      <c r="B247" s="91"/>
      <c r="C247" s="92"/>
      <c r="D247" s="92"/>
      <c r="E247" s="90"/>
      <c r="F247" s="90"/>
      <c r="G247" s="90"/>
      <c r="H247" s="113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</row>
    <row r="248" spans="1:24" ht="21" customHeight="1" x14ac:dyDescent="0.25">
      <c r="A248" s="90"/>
      <c r="B248" s="91"/>
      <c r="C248" s="92"/>
      <c r="D248" s="92"/>
      <c r="E248" s="90"/>
      <c r="F248" s="90"/>
      <c r="G248" s="90"/>
      <c r="H248" s="113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</row>
    <row r="249" spans="1:24" ht="21" customHeight="1" x14ac:dyDescent="0.25">
      <c r="A249" s="90"/>
      <c r="B249" s="91"/>
      <c r="C249" s="92"/>
      <c r="D249" s="92"/>
      <c r="E249" s="90"/>
      <c r="F249" s="90"/>
      <c r="G249" s="90"/>
      <c r="H249" s="113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</row>
    <row r="250" spans="1:24" ht="21" customHeight="1" x14ac:dyDescent="0.25">
      <c r="A250" s="90"/>
      <c r="B250" s="91"/>
      <c r="C250" s="92"/>
      <c r="D250" s="92"/>
      <c r="E250" s="90"/>
      <c r="F250" s="90"/>
      <c r="G250" s="90"/>
      <c r="H250" s="113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</row>
    <row r="251" spans="1:24" ht="21" customHeight="1" x14ac:dyDescent="0.25">
      <c r="A251" s="90"/>
      <c r="B251" s="91"/>
      <c r="C251" s="92"/>
      <c r="D251" s="92"/>
      <c r="E251" s="90"/>
      <c r="F251" s="90"/>
      <c r="G251" s="90"/>
      <c r="H251" s="113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</row>
    <row r="252" spans="1:24" ht="21" customHeight="1" x14ac:dyDescent="0.25">
      <c r="A252" s="90"/>
      <c r="B252" s="91"/>
      <c r="C252" s="92"/>
      <c r="D252" s="92"/>
      <c r="E252" s="90"/>
      <c r="F252" s="90"/>
      <c r="G252" s="90"/>
      <c r="H252" s="113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</row>
    <row r="253" spans="1:24" ht="21" customHeight="1" x14ac:dyDescent="0.25">
      <c r="A253" s="90"/>
      <c r="B253" s="91"/>
      <c r="C253" s="92"/>
      <c r="D253" s="92"/>
      <c r="E253" s="90"/>
      <c r="F253" s="90"/>
      <c r="G253" s="90"/>
      <c r="H253" s="113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</row>
    <row r="254" spans="1:24" ht="21" customHeight="1" x14ac:dyDescent="0.25">
      <c r="A254" s="90"/>
      <c r="B254" s="91"/>
      <c r="C254" s="92"/>
      <c r="D254" s="92"/>
      <c r="E254" s="90"/>
      <c r="F254" s="90"/>
      <c r="G254" s="90"/>
      <c r="H254" s="113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</row>
    <row r="255" spans="1:24" ht="21" customHeight="1" x14ac:dyDescent="0.25">
      <c r="A255" s="90"/>
      <c r="B255" s="91"/>
      <c r="C255" s="92"/>
      <c r="D255" s="92"/>
      <c r="E255" s="90"/>
      <c r="F255" s="90"/>
      <c r="G255" s="90"/>
      <c r="H255" s="113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</row>
    <row r="256" spans="1:24" ht="21" customHeight="1" x14ac:dyDescent="0.25">
      <c r="A256" s="90"/>
      <c r="B256" s="91"/>
      <c r="C256" s="92"/>
      <c r="D256" s="92"/>
      <c r="E256" s="90"/>
      <c r="F256" s="90"/>
      <c r="G256" s="90"/>
      <c r="H256" s="113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</row>
    <row r="257" spans="1:24" ht="21" customHeight="1" x14ac:dyDescent="0.25">
      <c r="A257" s="90"/>
      <c r="B257" s="91"/>
      <c r="C257" s="92"/>
      <c r="D257" s="92"/>
      <c r="E257" s="90"/>
      <c r="F257" s="90"/>
      <c r="G257" s="90"/>
      <c r="H257" s="113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</row>
    <row r="258" spans="1:24" ht="21" customHeight="1" x14ac:dyDescent="0.25">
      <c r="A258" s="90"/>
      <c r="B258" s="91"/>
      <c r="C258" s="92"/>
      <c r="D258" s="92"/>
      <c r="E258" s="90"/>
      <c r="F258" s="90"/>
      <c r="G258" s="90"/>
      <c r="H258" s="113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</row>
    <row r="259" spans="1:24" ht="21" customHeight="1" x14ac:dyDescent="0.25">
      <c r="A259" s="90"/>
      <c r="B259" s="91"/>
      <c r="C259" s="92"/>
      <c r="D259" s="92"/>
      <c r="E259" s="90"/>
      <c r="F259" s="90"/>
      <c r="G259" s="90"/>
      <c r="H259" s="113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</row>
    <row r="260" spans="1:24" ht="21" customHeight="1" x14ac:dyDescent="0.25">
      <c r="A260" s="90"/>
      <c r="B260" s="91"/>
      <c r="C260" s="92"/>
      <c r="D260" s="92"/>
      <c r="E260" s="90"/>
      <c r="F260" s="90"/>
      <c r="G260" s="90"/>
      <c r="H260" s="113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</row>
    <row r="261" spans="1:24" ht="21" customHeight="1" x14ac:dyDescent="0.25">
      <c r="A261" s="90"/>
      <c r="B261" s="91"/>
      <c r="C261" s="92"/>
      <c r="D261" s="92"/>
      <c r="E261" s="90"/>
      <c r="F261" s="90"/>
      <c r="G261" s="90"/>
      <c r="H261" s="113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</row>
    <row r="262" spans="1:24" ht="21" customHeight="1" x14ac:dyDescent="0.25">
      <c r="A262" s="90"/>
      <c r="B262" s="91"/>
      <c r="C262" s="92"/>
      <c r="D262" s="92"/>
      <c r="E262" s="90"/>
      <c r="F262" s="90"/>
      <c r="G262" s="90"/>
      <c r="H262" s="113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</row>
    <row r="263" spans="1:24" ht="21" customHeight="1" x14ac:dyDescent="0.25">
      <c r="A263" s="90"/>
      <c r="B263" s="91"/>
      <c r="C263" s="92"/>
      <c r="D263" s="92"/>
      <c r="E263" s="90"/>
      <c r="F263" s="90"/>
      <c r="G263" s="90"/>
      <c r="H263" s="113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</row>
    <row r="264" spans="1:24" ht="21" customHeight="1" x14ac:dyDescent="0.25">
      <c r="A264" s="90"/>
      <c r="B264" s="91"/>
      <c r="C264" s="92"/>
      <c r="D264" s="92"/>
      <c r="E264" s="90"/>
      <c r="F264" s="90"/>
      <c r="G264" s="90"/>
      <c r="H264" s="113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</row>
    <row r="265" spans="1:24" ht="21" customHeight="1" x14ac:dyDescent="0.25">
      <c r="A265" s="90"/>
      <c r="B265" s="91"/>
      <c r="C265" s="92"/>
      <c r="D265" s="92"/>
      <c r="E265" s="90"/>
      <c r="F265" s="90"/>
      <c r="G265" s="90"/>
      <c r="H265" s="113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</row>
    <row r="266" spans="1:24" ht="21" customHeight="1" x14ac:dyDescent="0.25">
      <c r="A266" s="90"/>
      <c r="B266" s="91"/>
      <c r="C266" s="92"/>
      <c r="D266" s="92"/>
      <c r="E266" s="90"/>
      <c r="F266" s="90"/>
      <c r="G266" s="90"/>
      <c r="H266" s="113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</row>
    <row r="267" spans="1:24" ht="15.75" customHeight="1" x14ac:dyDescent="0.2"/>
    <row r="268" spans="1:24" ht="15.75" customHeight="1" x14ac:dyDescent="0.2"/>
    <row r="269" spans="1:24" ht="15.75" customHeight="1" x14ac:dyDescent="0.2"/>
    <row r="270" spans="1:24" ht="15.75" customHeight="1" x14ac:dyDescent="0.2"/>
    <row r="271" spans="1:24" ht="15.75" customHeight="1" x14ac:dyDescent="0.2"/>
    <row r="272" spans="1:2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6">
    <mergeCell ref="A79:C79"/>
    <mergeCell ref="A1:G1"/>
    <mergeCell ref="A2:C2"/>
    <mergeCell ref="A6:B6"/>
    <mergeCell ref="A74:C74"/>
    <mergeCell ref="A75:C7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5"/>
  <sheetViews>
    <sheetView topLeftCell="B1" workbookViewId="0">
      <selection activeCell="H36" sqref="H36"/>
    </sheetView>
  </sheetViews>
  <sheetFormatPr defaultRowHeight="15" x14ac:dyDescent="0.25"/>
  <cols>
    <col min="1" max="1" width="11.5703125" customWidth="1"/>
    <col min="2" max="2" width="19.42578125" customWidth="1"/>
    <col min="3" max="3" width="43" customWidth="1"/>
    <col min="4" max="4" width="19.85546875" customWidth="1"/>
    <col min="5" max="5" width="16.7109375" customWidth="1"/>
    <col min="6" max="6" width="22" customWidth="1"/>
    <col min="7" max="7" width="16.85546875" bestFit="1" customWidth="1"/>
    <col min="8" max="8" width="15.85546875" bestFit="1" customWidth="1"/>
  </cols>
  <sheetData>
    <row r="1" spans="1:7" ht="15" customHeight="1" x14ac:dyDescent="0.25">
      <c r="A1" s="210" t="s">
        <v>0</v>
      </c>
      <c r="B1" s="211" t="s">
        <v>1</v>
      </c>
      <c r="C1" s="212" t="s">
        <v>2</v>
      </c>
      <c r="D1" s="213" t="s">
        <v>3</v>
      </c>
      <c r="E1" s="204" t="s">
        <v>4</v>
      </c>
      <c r="F1" s="205" t="s">
        <v>5</v>
      </c>
    </row>
    <row r="2" spans="1:7" x14ac:dyDescent="0.25">
      <c r="A2" s="210"/>
      <c r="B2" s="211"/>
      <c r="C2" s="212"/>
      <c r="D2" s="213"/>
      <c r="E2" s="204"/>
      <c r="F2" s="206"/>
    </row>
    <row r="3" spans="1:7" s="103" customFormat="1" x14ac:dyDescent="0.25">
      <c r="A3" s="119">
        <v>44084</v>
      </c>
      <c r="B3" s="127" t="s">
        <v>58</v>
      </c>
      <c r="C3" s="128" t="s">
        <v>413</v>
      </c>
      <c r="D3" s="121">
        <v>1000000000</v>
      </c>
      <c r="E3" s="127" t="s">
        <v>154</v>
      </c>
      <c r="F3" s="120"/>
    </row>
    <row r="4" spans="1:7" x14ac:dyDescent="0.25">
      <c r="A4" s="134">
        <v>44093</v>
      </c>
      <c r="B4" s="127" t="s">
        <v>58</v>
      </c>
      <c r="C4" s="128" t="s">
        <v>481</v>
      </c>
      <c r="D4" s="133">
        <v>800000000</v>
      </c>
      <c r="E4" s="127" t="s">
        <v>364</v>
      </c>
      <c r="F4" s="120" t="s">
        <v>157</v>
      </c>
      <c r="G4" s="188"/>
    </row>
    <row r="5" spans="1:7" x14ac:dyDescent="0.25">
      <c r="A5" s="134">
        <v>44096</v>
      </c>
      <c r="B5" s="127" t="s">
        <v>58</v>
      </c>
      <c r="C5" s="128" t="s">
        <v>508</v>
      </c>
      <c r="D5" s="104">
        <v>100000000</v>
      </c>
      <c r="E5" s="123" t="s">
        <v>154</v>
      </c>
      <c r="F5" s="120"/>
    </row>
    <row r="6" spans="1:7" x14ac:dyDescent="0.25">
      <c r="A6" s="134">
        <v>44097</v>
      </c>
      <c r="B6" s="127" t="s">
        <v>58</v>
      </c>
      <c r="C6" s="128" t="s">
        <v>527</v>
      </c>
      <c r="D6" s="133">
        <v>690000000</v>
      </c>
      <c r="E6" s="123" t="s">
        <v>154</v>
      </c>
      <c r="F6" s="120"/>
    </row>
    <row r="7" spans="1:7" x14ac:dyDescent="0.25">
      <c r="A7" s="134"/>
      <c r="B7" s="127"/>
      <c r="C7" s="128"/>
      <c r="D7" s="133"/>
      <c r="E7" s="123"/>
      <c r="F7" s="120"/>
    </row>
    <row r="8" spans="1:7" x14ac:dyDescent="0.25">
      <c r="A8" s="134"/>
      <c r="B8" s="127"/>
      <c r="C8" s="1"/>
      <c r="D8" s="104"/>
      <c r="E8" s="123"/>
      <c r="F8" s="120"/>
    </row>
    <row r="9" spans="1:7" x14ac:dyDescent="0.25">
      <c r="A9" s="134"/>
      <c r="B9" s="127"/>
      <c r="C9" s="128"/>
      <c r="D9" s="133"/>
      <c r="E9" s="123"/>
      <c r="F9" s="120"/>
    </row>
    <row r="10" spans="1:7" x14ac:dyDescent="0.25">
      <c r="A10" s="134"/>
      <c r="B10" s="127"/>
      <c r="C10" s="128"/>
      <c r="D10" s="133"/>
      <c r="E10" s="123"/>
      <c r="F10" s="120"/>
    </row>
    <row r="11" spans="1:7" x14ac:dyDescent="0.25">
      <c r="A11" s="134"/>
      <c r="B11" s="127"/>
      <c r="C11" s="128"/>
      <c r="D11" s="133"/>
      <c r="E11" s="123"/>
      <c r="F11" s="120"/>
    </row>
    <row r="12" spans="1:7" x14ac:dyDescent="0.25">
      <c r="A12" s="122"/>
      <c r="B12" s="123"/>
      <c r="C12" s="128"/>
      <c r="D12" s="133"/>
      <c r="E12" s="123"/>
      <c r="F12" s="122"/>
    </row>
    <row r="13" spans="1:7" x14ac:dyDescent="0.25">
      <c r="A13" s="122"/>
      <c r="B13" s="123"/>
      <c r="C13" s="122"/>
      <c r="D13" s="133"/>
      <c r="E13" s="123"/>
      <c r="F13" s="122"/>
    </row>
    <row r="14" spans="1:7" x14ac:dyDescent="0.25">
      <c r="A14" s="122"/>
      <c r="B14" s="123"/>
      <c r="C14" s="122"/>
      <c r="D14" s="133"/>
      <c r="E14" s="123"/>
      <c r="F14" s="122"/>
    </row>
    <row r="15" spans="1:7" x14ac:dyDescent="0.25">
      <c r="A15" s="122"/>
      <c r="B15" s="123"/>
      <c r="C15" s="122"/>
      <c r="D15" s="133"/>
      <c r="E15" s="123"/>
      <c r="F15" s="122"/>
    </row>
    <row r="16" spans="1:7" x14ac:dyDescent="0.25">
      <c r="A16" s="122"/>
      <c r="B16" s="123"/>
      <c r="C16" s="122"/>
      <c r="D16" s="133"/>
      <c r="E16" s="123"/>
      <c r="F16" s="122"/>
    </row>
    <row r="17" spans="1:8" ht="24" customHeight="1" x14ac:dyDescent="0.25">
      <c r="A17" s="207" t="s">
        <v>228</v>
      </c>
      <c r="B17" s="208"/>
      <c r="C17" s="209"/>
      <c r="D17" s="125">
        <f>SUM(D3:D16)</f>
        <v>2590000000</v>
      </c>
      <c r="E17" s="126"/>
      <c r="F17" s="124"/>
    </row>
    <row r="22" spans="1:8" x14ac:dyDescent="0.25">
      <c r="E22" s="171"/>
      <c r="G22" s="171"/>
    </row>
    <row r="23" spans="1:8" x14ac:dyDescent="0.25">
      <c r="E23" s="188"/>
      <c r="F23" s="187"/>
      <c r="G23" s="171">
        <v>1790000000</v>
      </c>
      <c r="H23" s="171">
        <v>80000000</v>
      </c>
    </row>
    <row r="24" spans="1:8" x14ac:dyDescent="0.25">
      <c r="F24" s="189"/>
      <c r="G24" s="171">
        <v>1833000</v>
      </c>
      <c r="H24" s="171">
        <v>64681198</v>
      </c>
    </row>
    <row r="25" spans="1:8" x14ac:dyDescent="0.25">
      <c r="G25" s="188">
        <f>SUM(G23:G24)</f>
        <v>1791833000</v>
      </c>
      <c r="H25" s="188">
        <f>SUM(H23:H24)</f>
        <v>144681198</v>
      </c>
    </row>
  </sheetData>
  <mergeCells count="7">
    <mergeCell ref="E1:E2"/>
    <mergeCell ref="F1:F2"/>
    <mergeCell ref="A17:C17"/>
    <mergeCell ref="A1:A2"/>
    <mergeCell ref="B1:B2"/>
    <mergeCell ref="C1:C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10"/>
  <sheetViews>
    <sheetView workbookViewId="0">
      <selection activeCell="C3" sqref="C3"/>
    </sheetView>
  </sheetViews>
  <sheetFormatPr defaultRowHeight="15" x14ac:dyDescent="0.25"/>
  <cols>
    <col min="1" max="1" width="14" customWidth="1"/>
    <col min="2" max="2" width="16.42578125" customWidth="1"/>
    <col min="3" max="3" width="51.5703125" customWidth="1"/>
    <col min="4" max="4" width="19.5703125" customWidth="1"/>
    <col min="5" max="5" width="15" customWidth="1"/>
    <col min="6" max="6" width="15.28515625" customWidth="1"/>
    <col min="8" max="8" width="18.42578125" customWidth="1"/>
  </cols>
  <sheetData>
    <row r="1" spans="1:8" ht="15" customHeight="1" x14ac:dyDescent="0.25">
      <c r="A1" s="210" t="s">
        <v>0</v>
      </c>
      <c r="B1" s="211" t="s">
        <v>1</v>
      </c>
      <c r="C1" s="212" t="s">
        <v>2</v>
      </c>
      <c r="D1" s="213" t="s">
        <v>3</v>
      </c>
      <c r="E1" s="204" t="s">
        <v>4</v>
      </c>
      <c r="F1" s="205" t="s">
        <v>5</v>
      </c>
    </row>
    <row r="2" spans="1:8" x14ac:dyDescent="0.25">
      <c r="A2" s="210"/>
      <c r="B2" s="211"/>
      <c r="C2" s="212"/>
      <c r="D2" s="213"/>
      <c r="E2" s="204"/>
      <c r="F2" s="206"/>
    </row>
    <row r="3" spans="1:8" s="103" customFormat="1" x14ac:dyDescent="0.25">
      <c r="A3" s="119">
        <v>44088</v>
      </c>
      <c r="B3" s="127"/>
      <c r="C3" s="156" t="s">
        <v>532</v>
      </c>
      <c r="D3" s="121">
        <v>472330355</v>
      </c>
      <c r="E3" s="120" t="s">
        <v>11</v>
      </c>
      <c r="F3" s="120"/>
      <c r="H3" s="138">
        <v>472330355</v>
      </c>
    </row>
    <row r="4" spans="1:8" x14ac:dyDescent="0.25">
      <c r="A4" s="119">
        <v>44102</v>
      </c>
      <c r="B4" s="127"/>
      <c r="C4" s="156" t="s">
        <v>532</v>
      </c>
      <c r="D4" s="121">
        <v>501481121</v>
      </c>
      <c r="E4" s="120" t="s">
        <v>11</v>
      </c>
      <c r="F4" s="129"/>
      <c r="H4" s="171">
        <v>501481121</v>
      </c>
    </row>
    <row r="5" spans="1:8" x14ac:dyDescent="0.25">
      <c r="A5" s="134">
        <v>44104</v>
      </c>
      <c r="B5" s="127"/>
      <c r="C5" s="156" t="s">
        <v>532</v>
      </c>
      <c r="D5" s="133">
        <v>723070916</v>
      </c>
      <c r="E5" s="129" t="s">
        <v>11</v>
      </c>
      <c r="F5" s="122"/>
      <c r="H5" s="171">
        <v>723070916</v>
      </c>
    </row>
    <row r="6" spans="1:8" x14ac:dyDescent="0.25">
      <c r="A6" s="119"/>
      <c r="B6" s="127"/>
      <c r="C6" s="120"/>
      <c r="D6" s="121"/>
      <c r="E6" s="129"/>
      <c r="F6" s="129"/>
      <c r="H6" s="171">
        <f>SUM(H3:H5)</f>
        <v>1696882392</v>
      </c>
    </row>
    <row r="7" spans="1:8" x14ac:dyDescent="0.25">
      <c r="A7" s="119"/>
      <c r="B7" s="127"/>
      <c r="C7" s="120"/>
      <c r="D7" s="121"/>
      <c r="E7" s="129"/>
      <c r="F7" s="129"/>
      <c r="H7" s="171"/>
    </row>
    <row r="8" spans="1:8" x14ac:dyDescent="0.25">
      <c r="A8" s="149"/>
      <c r="B8" s="127"/>
      <c r="C8" s="148"/>
      <c r="D8" s="121"/>
      <c r="F8" s="122"/>
    </row>
    <row r="9" spans="1:8" x14ac:dyDescent="0.25">
      <c r="A9" s="122"/>
      <c r="B9" s="123"/>
      <c r="C9" s="122"/>
      <c r="D9" s="122"/>
      <c r="E9" s="122"/>
      <c r="F9" s="122"/>
    </row>
    <row r="10" spans="1:8" ht="24" customHeight="1" x14ac:dyDescent="0.25">
      <c r="A10" s="207" t="s">
        <v>228</v>
      </c>
      <c r="B10" s="208"/>
      <c r="C10" s="209"/>
      <c r="D10" s="125">
        <f>SUM(D3:D9)</f>
        <v>1696882392</v>
      </c>
      <c r="E10" s="126"/>
      <c r="F10" s="124"/>
    </row>
  </sheetData>
  <mergeCells count="7">
    <mergeCell ref="A10:C10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4"/>
  <sheetViews>
    <sheetView workbookViewId="0">
      <pane ySplit="1" topLeftCell="A2" activePane="bottomLeft" state="frozen"/>
      <selection pane="bottomLeft" activeCell="F168" sqref="F168"/>
    </sheetView>
  </sheetViews>
  <sheetFormatPr defaultRowHeight="15" x14ac:dyDescent="0.25"/>
  <cols>
    <col min="1" max="1" width="49.7109375" customWidth="1"/>
    <col min="2" max="2" width="32.5703125" customWidth="1"/>
    <col min="4" max="4" width="21" customWidth="1"/>
    <col min="5" max="5" width="21.5703125" customWidth="1"/>
    <col min="6" max="6" width="15.85546875" style="171" customWidth="1"/>
    <col min="7" max="7" width="15.85546875" style="171" bestFit="1" customWidth="1"/>
    <col min="8" max="8" width="15.5703125" style="171" customWidth="1"/>
    <col min="9" max="9" width="14.5703125" style="171" customWidth="1"/>
    <col min="10" max="10" width="14.85546875" style="171" bestFit="1" customWidth="1"/>
    <col min="11" max="11" width="14.5703125" style="171" customWidth="1"/>
    <col min="12" max="12" width="14.85546875" style="171" bestFit="1" customWidth="1"/>
    <col min="13" max="13" width="13" style="171" customWidth="1"/>
    <col min="14" max="15" width="13.28515625" style="171" bestFit="1" customWidth="1"/>
    <col min="16" max="19" width="15.85546875" style="171" bestFit="1" customWidth="1"/>
    <col min="20" max="20" width="14.85546875" style="171" bestFit="1" customWidth="1"/>
    <col min="21" max="21" width="12.140625" style="171" bestFit="1" customWidth="1"/>
    <col min="22" max="22" width="18.140625" style="171" customWidth="1"/>
    <col min="23" max="23" width="15" style="171" customWidth="1"/>
    <col min="24" max="24" width="18.28515625" style="171" customWidth="1"/>
    <col min="25" max="25" width="11.85546875" style="171" customWidth="1"/>
    <col min="26" max="26" width="13.85546875" style="171" customWidth="1"/>
    <col min="27" max="27" width="14.42578125" style="171" customWidth="1"/>
    <col min="28" max="28" width="18.28515625" style="171" customWidth="1"/>
    <col min="29" max="29" width="11.140625" style="171" customWidth="1"/>
    <col min="30" max="30" width="14.140625" style="171" customWidth="1"/>
    <col min="31" max="31" width="10.7109375" style="171" customWidth="1"/>
    <col min="32" max="32" width="19.7109375" style="171" customWidth="1"/>
    <col min="33" max="33" width="17.7109375" style="171" customWidth="1"/>
    <col min="34" max="34" width="14.42578125" style="171" customWidth="1"/>
    <col min="35" max="38" width="9.140625" style="171"/>
  </cols>
  <sheetData>
    <row r="1" spans="1:34" x14ac:dyDescent="0.25">
      <c r="F1" s="171" t="s">
        <v>560</v>
      </c>
      <c r="G1" t="s">
        <v>561</v>
      </c>
      <c r="H1" s="171" t="s">
        <v>562</v>
      </c>
      <c r="I1" s="171" t="s">
        <v>563</v>
      </c>
      <c r="J1" s="171" t="s">
        <v>564</v>
      </c>
      <c r="K1" s="171" t="s">
        <v>565</v>
      </c>
      <c r="L1" s="171" t="s">
        <v>566</v>
      </c>
      <c r="M1" s="171" t="s">
        <v>94</v>
      </c>
      <c r="N1" s="171" t="s">
        <v>567</v>
      </c>
      <c r="O1" s="171" t="s">
        <v>568</v>
      </c>
      <c r="P1" s="171" t="s">
        <v>584</v>
      </c>
      <c r="Q1" s="171" t="s">
        <v>569</v>
      </c>
      <c r="R1" s="171" t="s">
        <v>570</v>
      </c>
      <c r="S1" s="171" t="s">
        <v>295</v>
      </c>
      <c r="T1" s="171" t="s">
        <v>90</v>
      </c>
      <c r="U1" s="171" t="s">
        <v>585</v>
      </c>
      <c r="V1" s="171" t="s">
        <v>582</v>
      </c>
      <c r="W1" s="171" t="s">
        <v>571</v>
      </c>
      <c r="X1" s="171" t="s">
        <v>572</v>
      </c>
      <c r="Y1" s="171" t="s">
        <v>573</v>
      </c>
      <c r="Z1" s="171" t="s">
        <v>574</v>
      </c>
      <c r="AA1" s="171" t="s">
        <v>575</v>
      </c>
      <c r="AB1" s="171" t="s">
        <v>577</v>
      </c>
      <c r="AC1" s="171" t="s">
        <v>578</v>
      </c>
      <c r="AD1" s="171" t="s">
        <v>580</v>
      </c>
      <c r="AE1" s="171" t="s">
        <v>581</v>
      </c>
      <c r="AF1" s="171" t="s">
        <v>122</v>
      </c>
      <c r="AG1" s="171" t="s">
        <v>583</v>
      </c>
      <c r="AH1" s="171" t="s">
        <v>586</v>
      </c>
    </row>
    <row r="2" spans="1:34" ht="15.75" x14ac:dyDescent="0.25">
      <c r="A2" s="148" t="s">
        <v>363</v>
      </c>
      <c r="B2" s="150">
        <v>3240000</v>
      </c>
      <c r="C2" s="151" t="s">
        <v>364</v>
      </c>
      <c r="D2" s="148" t="s">
        <v>159</v>
      </c>
      <c r="E2" s="152" t="s">
        <v>365</v>
      </c>
      <c r="F2" s="171">
        <v>3240000</v>
      </c>
    </row>
    <row r="3" spans="1:34" ht="15.75" x14ac:dyDescent="0.25">
      <c r="A3" s="148" t="s">
        <v>366</v>
      </c>
      <c r="B3" s="150">
        <v>9900000</v>
      </c>
      <c r="C3" s="151" t="s">
        <v>153</v>
      </c>
      <c r="D3" s="148" t="s">
        <v>159</v>
      </c>
      <c r="E3" s="152" t="s">
        <v>365</v>
      </c>
      <c r="F3" s="171">
        <v>9900000</v>
      </c>
      <c r="G3"/>
      <c r="H3"/>
      <c r="I3"/>
      <c r="J3"/>
    </row>
    <row r="4" spans="1:34" ht="15.75" x14ac:dyDescent="0.25">
      <c r="A4" s="148" t="s">
        <v>367</v>
      </c>
      <c r="B4" s="150">
        <v>1782000</v>
      </c>
      <c r="C4" s="151" t="s">
        <v>27</v>
      </c>
      <c r="D4" s="148" t="s">
        <v>368</v>
      </c>
      <c r="E4" s="152" t="s">
        <v>369</v>
      </c>
      <c r="G4"/>
      <c r="H4"/>
      <c r="I4"/>
      <c r="J4"/>
      <c r="V4" s="171">
        <v>1782000</v>
      </c>
    </row>
    <row r="5" spans="1:34" ht="15.75" x14ac:dyDescent="0.25">
      <c r="A5" s="148" t="s">
        <v>370</v>
      </c>
      <c r="B5" s="150">
        <v>500000</v>
      </c>
      <c r="C5" s="151" t="s">
        <v>27</v>
      </c>
      <c r="D5" s="148" t="s">
        <v>368</v>
      </c>
      <c r="E5" s="152" t="s">
        <v>369</v>
      </c>
      <c r="G5"/>
      <c r="H5"/>
      <c r="I5"/>
      <c r="J5"/>
      <c r="AB5" s="171">
        <v>500000</v>
      </c>
    </row>
    <row r="6" spans="1:34" x14ac:dyDescent="0.25">
      <c r="A6" s="148" t="s">
        <v>371</v>
      </c>
      <c r="B6" s="150">
        <v>120000000</v>
      </c>
      <c r="C6" s="151" t="s">
        <v>154</v>
      </c>
      <c r="D6" s="148"/>
      <c r="E6" s="148" t="s">
        <v>372</v>
      </c>
      <c r="G6"/>
      <c r="H6"/>
      <c r="I6"/>
      <c r="J6"/>
    </row>
    <row r="7" spans="1:34" ht="15.75" x14ac:dyDescent="0.25">
      <c r="A7" s="153" t="s">
        <v>373</v>
      </c>
      <c r="B7" s="150">
        <v>221221</v>
      </c>
      <c r="C7" s="151" t="s">
        <v>154</v>
      </c>
      <c r="D7" s="154"/>
      <c r="E7" s="155" t="s">
        <v>369</v>
      </c>
      <c r="G7"/>
      <c r="H7"/>
      <c r="I7"/>
      <c r="J7"/>
    </row>
    <row r="8" spans="1:34" ht="15.75" x14ac:dyDescent="0.25">
      <c r="A8" s="156" t="s">
        <v>374</v>
      </c>
      <c r="B8" s="150">
        <v>300000000</v>
      </c>
      <c r="C8" s="151" t="s">
        <v>154</v>
      </c>
      <c r="D8" s="154"/>
      <c r="E8" s="155" t="s">
        <v>375</v>
      </c>
      <c r="G8"/>
      <c r="H8"/>
      <c r="I8"/>
      <c r="J8"/>
    </row>
    <row r="9" spans="1:34" ht="15.75" x14ac:dyDescent="0.25">
      <c r="A9" s="156" t="s">
        <v>376</v>
      </c>
      <c r="B9" s="150">
        <v>480151370</v>
      </c>
      <c r="C9" s="151" t="s">
        <v>154</v>
      </c>
      <c r="D9" s="154"/>
      <c r="E9" s="152" t="s">
        <v>359</v>
      </c>
      <c r="G9"/>
      <c r="H9"/>
      <c r="I9"/>
      <c r="J9"/>
    </row>
    <row r="10" spans="1:34" ht="15.75" x14ac:dyDescent="0.25">
      <c r="A10" s="156" t="s">
        <v>377</v>
      </c>
      <c r="B10" s="150">
        <v>215000</v>
      </c>
      <c r="C10" s="157" t="s">
        <v>27</v>
      </c>
      <c r="D10" s="154"/>
      <c r="E10" s="152" t="s">
        <v>369</v>
      </c>
      <c r="G10"/>
      <c r="H10"/>
      <c r="I10"/>
      <c r="J10"/>
      <c r="AC10" s="171">
        <v>215000</v>
      </c>
    </row>
    <row r="11" spans="1:34" ht="15.75" x14ac:dyDescent="0.25">
      <c r="A11" s="156" t="s">
        <v>378</v>
      </c>
      <c r="B11" s="150">
        <v>72000000</v>
      </c>
      <c r="C11" s="157" t="s">
        <v>364</v>
      </c>
      <c r="D11" s="154"/>
      <c r="E11" s="152" t="s">
        <v>365</v>
      </c>
      <c r="F11" s="171">
        <v>72000000</v>
      </c>
    </row>
    <row r="12" spans="1:34" ht="30" x14ac:dyDescent="0.25">
      <c r="A12" s="156" t="s">
        <v>379</v>
      </c>
      <c r="B12" s="150">
        <v>212948417</v>
      </c>
      <c r="C12" s="157" t="s">
        <v>153</v>
      </c>
      <c r="D12" s="154"/>
      <c r="E12" s="152" t="s">
        <v>380</v>
      </c>
      <c r="G12"/>
      <c r="H12"/>
      <c r="I12"/>
      <c r="J12"/>
    </row>
    <row r="13" spans="1:34" ht="15.75" x14ac:dyDescent="0.25">
      <c r="A13" s="156" t="s">
        <v>381</v>
      </c>
      <c r="B13" s="150">
        <v>147217488</v>
      </c>
      <c r="C13" s="157" t="s">
        <v>153</v>
      </c>
      <c r="D13" s="154" t="s">
        <v>156</v>
      </c>
      <c r="E13" s="152" t="s">
        <v>365</v>
      </c>
      <c r="F13" s="171">
        <v>147217488</v>
      </c>
      <c r="G13"/>
      <c r="H13"/>
      <c r="I13"/>
      <c r="J13"/>
    </row>
    <row r="14" spans="1:34" ht="15.75" x14ac:dyDescent="0.25">
      <c r="A14" s="156" t="s">
        <v>382</v>
      </c>
      <c r="B14" s="150">
        <v>3649360</v>
      </c>
      <c r="C14" s="157" t="s">
        <v>153</v>
      </c>
      <c r="D14" s="154" t="s">
        <v>368</v>
      </c>
      <c r="E14" s="155" t="s">
        <v>369</v>
      </c>
      <c r="G14"/>
      <c r="H14"/>
      <c r="I14"/>
      <c r="J14"/>
      <c r="AB14" s="171">
        <v>3649360</v>
      </c>
    </row>
    <row r="15" spans="1:34" ht="15.75" x14ac:dyDescent="0.25">
      <c r="A15" s="156" t="s">
        <v>383</v>
      </c>
      <c r="B15" s="150">
        <v>1100000</v>
      </c>
      <c r="C15" s="157" t="s">
        <v>153</v>
      </c>
      <c r="D15" s="154" t="s">
        <v>384</v>
      </c>
      <c r="E15" s="152" t="s">
        <v>359</v>
      </c>
      <c r="G15"/>
      <c r="H15"/>
      <c r="I15"/>
      <c r="J15"/>
      <c r="Q15" s="171">
        <v>1100000</v>
      </c>
    </row>
    <row r="16" spans="1:34" ht="15.75" x14ac:dyDescent="0.25">
      <c r="A16" s="156" t="s">
        <v>385</v>
      </c>
      <c r="B16" s="150">
        <v>264000</v>
      </c>
      <c r="C16" s="157" t="s">
        <v>27</v>
      </c>
      <c r="D16" s="154" t="s">
        <v>368</v>
      </c>
      <c r="E16" s="152" t="s">
        <v>369</v>
      </c>
      <c r="G16"/>
      <c r="H16"/>
      <c r="I16"/>
      <c r="J16"/>
      <c r="V16" s="171">
        <v>264000</v>
      </c>
    </row>
    <row r="17" spans="1:31" ht="15.75" x14ac:dyDescent="0.25">
      <c r="A17" s="156" t="s">
        <v>386</v>
      </c>
      <c r="B17" s="150">
        <v>1820000</v>
      </c>
      <c r="C17" s="157" t="s">
        <v>27</v>
      </c>
      <c r="D17" s="154" t="s">
        <v>368</v>
      </c>
      <c r="E17" s="152" t="s">
        <v>369</v>
      </c>
      <c r="G17"/>
      <c r="H17"/>
      <c r="I17"/>
      <c r="J17"/>
      <c r="AD17" s="171">
        <v>1820000</v>
      </c>
    </row>
    <row r="18" spans="1:31" ht="15.75" x14ac:dyDescent="0.25">
      <c r="A18" s="156" t="s">
        <v>387</v>
      </c>
      <c r="B18" s="150">
        <v>42010000</v>
      </c>
      <c r="C18" s="157" t="s">
        <v>364</v>
      </c>
      <c r="D18" s="154" t="s">
        <v>156</v>
      </c>
      <c r="E18" s="155" t="s">
        <v>359</v>
      </c>
      <c r="F18" s="171">
        <v>42010000</v>
      </c>
    </row>
    <row r="19" spans="1:31" ht="15.75" x14ac:dyDescent="0.25">
      <c r="A19" s="156" t="s">
        <v>388</v>
      </c>
      <c r="B19" s="150">
        <v>5000000</v>
      </c>
      <c r="C19" s="157" t="s">
        <v>364</v>
      </c>
      <c r="D19" s="154" t="s">
        <v>159</v>
      </c>
      <c r="E19" s="155" t="s">
        <v>389</v>
      </c>
      <c r="F19" s="171">
        <v>5000000</v>
      </c>
    </row>
    <row r="20" spans="1:31" ht="15.75" x14ac:dyDescent="0.25">
      <c r="A20" s="156" t="s">
        <v>390</v>
      </c>
      <c r="B20" s="150">
        <v>4000000</v>
      </c>
      <c r="C20" s="157" t="s">
        <v>364</v>
      </c>
      <c r="D20" s="154" t="s">
        <v>159</v>
      </c>
      <c r="E20" s="155" t="s">
        <v>365</v>
      </c>
      <c r="F20" s="171">
        <v>4000000</v>
      </c>
    </row>
    <row r="21" spans="1:31" ht="15.75" x14ac:dyDescent="0.25">
      <c r="A21" s="156" t="s">
        <v>391</v>
      </c>
      <c r="B21" s="150">
        <v>14000000</v>
      </c>
      <c r="C21" s="157" t="s">
        <v>364</v>
      </c>
      <c r="D21" s="154"/>
      <c r="E21" s="152" t="s">
        <v>369</v>
      </c>
      <c r="G21" s="171">
        <v>14000000</v>
      </c>
    </row>
    <row r="22" spans="1:31" ht="15.75" x14ac:dyDescent="0.25">
      <c r="A22" s="156" t="s">
        <v>392</v>
      </c>
      <c r="B22" s="150">
        <v>591000</v>
      </c>
      <c r="C22" s="157" t="s">
        <v>27</v>
      </c>
      <c r="D22" s="148" t="s">
        <v>163</v>
      </c>
      <c r="E22" s="152" t="s">
        <v>369</v>
      </c>
      <c r="G22"/>
      <c r="H22"/>
      <c r="I22"/>
      <c r="J22"/>
      <c r="L22" s="171">
        <v>591000</v>
      </c>
    </row>
    <row r="23" spans="1:31" ht="15.75" x14ac:dyDescent="0.25">
      <c r="A23" s="156" t="s">
        <v>393</v>
      </c>
      <c r="B23" s="150">
        <v>2530000</v>
      </c>
      <c r="C23" s="157" t="s">
        <v>27</v>
      </c>
      <c r="D23" s="148" t="s">
        <v>394</v>
      </c>
      <c r="E23" s="152" t="s">
        <v>369</v>
      </c>
      <c r="G23"/>
      <c r="H23"/>
      <c r="I23"/>
      <c r="J23"/>
      <c r="L23" s="171">
        <v>2530000</v>
      </c>
    </row>
    <row r="24" spans="1:31" ht="15.75" x14ac:dyDescent="0.25">
      <c r="A24" s="156" t="s">
        <v>395</v>
      </c>
      <c r="B24" s="150">
        <v>4488000</v>
      </c>
      <c r="C24" s="157" t="s">
        <v>364</v>
      </c>
      <c r="D24" s="148"/>
      <c r="E24" s="152" t="s">
        <v>369</v>
      </c>
      <c r="H24" s="171">
        <v>4488000</v>
      </c>
    </row>
    <row r="25" spans="1:31" ht="15.75" x14ac:dyDescent="0.25">
      <c r="A25" s="156" t="s">
        <v>396</v>
      </c>
      <c r="B25" s="150">
        <v>900000</v>
      </c>
      <c r="C25" s="157" t="s">
        <v>154</v>
      </c>
      <c r="D25" s="154"/>
      <c r="E25" s="152" t="s">
        <v>369</v>
      </c>
      <c r="G25"/>
      <c r="H25"/>
      <c r="I25"/>
      <c r="J25"/>
    </row>
    <row r="26" spans="1:31" ht="15.75" x14ac:dyDescent="0.25">
      <c r="A26" s="156" t="s">
        <v>397</v>
      </c>
      <c r="B26" s="150">
        <v>82826351</v>
      </c>
      <c r="C26" s="157" t="s">
        <v>153</v>
      </c>
      <c r="D26" s="154"/>
      <c r="E26" s="152" t="s">
        <v>398</v>
      </c>
      <c r="F26" s="171">
        <v>82826351</v>
      </c>
      <c r="G26"/>
      <c r="H26"/>
      <c r="I26"/>
      <c r="J26"/>
    </row>
    <row r="27" spans="1:31" ht="15.75" x14ac:dyDescent="0.25">
      <c r="A27" s="156" t="s">
        <v>399</v>
      </c>
      <c r="B27" s="150">
        <v>750000</v>
      </c>
      <c r="C27" s="157" t="s">
        <v>27</v>
      </c>
      <c r="D27" s="154" t="s">
        <v>400</v>
      </c>
      <c r="E27" s="155" t="s">
        <v>369</v>
      </c>
      <c r="G27"/>
      <c r="H27"/>
      <c r="I27"/>
      <c r="J27"/>
      <c r="L27" s="171">
        <v>750000</v>
      </c>
    </row>
    <row r="28" spans="1:31" ht="15.75" x14ac:dyDescent="0.25">
      <c r="A28" s="156" t="s">
        <v>401</v>
      </c>
      <c r="B28" s="150">
        <v>859050</v>
      </c>
      <c r="C28" s="157" t="s">
        <v>153</v>
      </c>
      <c r="D28" s="148"/>
      <c r="E28" s="155" t="s">
        <v>369</v>
      </c>
      <c r="G28"/>
      <c r="H28"/>
      <c r="I28"/>
      <c r="J28"/>
      <c r="AE28" s="171">
        <v>859050</v>
      </c>
    </row>
    <row r="29" spans="1:31" ht="15.75" x14ac:dyDescent="0.25">
      <c r="A29" s="156" t="s">
        <v>402</v>
      </c>
      <c r="B29" s="150">
        <v>30993000</v>
      </c>
      <c r="C29" s="157" t="s">
        <v>153</v>
      </c>
      <c r="D29" s="148" t="s">
        <v>159</v>
      </c>
      <c r="E29" s="152" t="s">
        <v>403</v>
      </c>
      <c r="F29" s="171">
        <v>30993000</v>
      </c>
      <c r="G29"/>
      <c r="H29"/>
      <c r="I29"/>
      <c r="J29"/>
    </row>
    <row r="30" spans="1:31" ht="15.75" x14ac:dyDescent="0.25">
      <c r="A30" s="156" t="s">
        <v>404</v>
      </c>
      <c r="B30" s="150">
        <v>21000000</v>
      </c>
      <c r="C30" s="157" t="s">
        <v>364</v>
      </c>
      <c r="D30" s="154" t="s">
        <v>405</v>
      </c>
      <c r="E30" s="152" t="s">
        <v>406</v>
      </c>
      <c r="F30" s="171">
        <v>21000000</v>
      </c>
    </row>
    <row r="31" spans="1:31" ht="30" x14ac:dyDescent="0.25">
      <c r="A31" s="181" t="s">
        <v>407</v>
      </c>
      <c r="B31" s="182">
        <v>5790000</v>
      </c>
      <c r="C31" s="183" t="s">
        <v>364</v>
      </c>
      <c r="D31" s="184" t="s">
        <v>159</v>
      </c>
      <c r="E31" s="185" t="s">
        <v>408</v>
      </c>
      <c r="F31" s="186">
        <v>5790000</v>
      </c>
      <c r="G31" s="186"/>
      <c r="H31" s="186"/>
    </row>
    <row r="32" spans="1:31" ht="15.75" x14ac:dyDescent="0.25">
      <c r="A32" s="156" t="s">
        <v>409</v>
      </c>
      <c r="B32" s="150">
        <v>2469000</v>
      </c>
      <c r="C32" s="160" t="s">
        <v>364</v>
      </c>
      <c r="D32" s="161" t="s">
        <v>159</v>
      </c>
      <c r="E32" s="152" t="s">
        <v>365</v>
      </c>
      <c r="F32" s="171">
        <v>2469000</v>
      </c>
    </row>
    <row r="33" spans="1:33" ht="15.75" x14ac:dyDescent="0.25">
      <c r="A33" s="156" t="s">
        <v>410</v>
      </c>
      <c r="B33" s="150">
        <v>76000000</v>
      </c>
      <c r="C33" s="160" t="s">
        <v>364</v>
      </c>
      <c r="D33" s="161" t="s">
        <v>159</v>
      </c>
      <c r="E33" s="152" t="s">
        <v>365</v>
      </c>
      <c r="F33" s="171">
        <v>76000000</v>
      </c>
    </row>
    <row r="34" spans="1:33" ht="15.75" x14ac:dyDescent="0.25">
      <c r="A34" s="156" t="s">
        <v>411</v>
      </c>
      <c r="B34" s="150">
        <v>3255000</v>
      </c>
      <c r="C34" s="160" t="s">
        <v>364</v>
      </c>
      <c r="D34" s="161" t="s">
        <v>159</v>
      </c>
      <c r="E34" s="152" t="s">
        <v>365</v>
      </c>
      <c r="F34" s="171">
        <v>3255000</v>
      </c>
    </row>
    <row r="35" spans="1:33" ht="15.75" x14ac:dyDescent="0.25">
      <c r="A35" s="156" t="s">
        <v>412</v>
      </c>
      <c r="B35" s="150">
        <v>443333837</v>
      </c>
      <c r="C35" s="157" t="s">
        <v>154</v>
      </c>
      <c r="D35" s="148"/>
      <c r="E35" s="155" t="s">
        <v>16</v>
      </c>
      <c r="G35"/>
      <c r="H35"/>
      <c r="I35"/>
      <c r="J35"/>
    </row>
    <row r="36" spans="1:33" ht="15.75" x14ac:dyDescent="0.25">
      <c r="A36" s="156" t="s">
        <v>413</v>
      </c>
      <c r="B36" s="150">
        <v>1000000000</v>
      </c>
      <c r="C36" s="157" t="s">
        <v>154</v>
      </c>
      <c r="D36" s="148"/>
      <c r="E36" s="155" t="s">
        <v>369</v>
      </c>
      <c r="G36"/>
      <c r="H36"/>
      <c r="I36"/>
      <c r="J36"/>
    </row>
    <row r="37" spans="1:33" ht="30" x14ac:dyDescent="0.25">
      <c r="A37" s="156" t="s">
        <v>414</v>
      </c>
      <c r="B37" s="150">
        <v>1000000000</v>
      </c>
      <c r="C37" s="157" t="s">
        <v>364</v>
      </c>
      <c r="D37" s="148"/>
      <c r="E37" s="155" t="s">
        <v>369</v>
      </c>
    </row>
    <row r="38" spans="1:33" ht="15.75" x14ac:dyDescent="0.25">
      <c r="A38" s="156" t="s">
        <v>415</v>
      </c>
      <c r="B38" s="150">
        <v>37523689</v>
      </c>
      <c r="C38" s="157" t="s">
        <v>364</v>
      </c>
      <c r="D38" s="148" t="s">
        <v>160</v>
      </c>
      <c r="E38" s="155" t="s">
        <v>369</v>
      </c>
      <c r="AG38" s="171">
        <v>37523689</v>
      </c>
    </row>
    <row r="39" spans="1:33" ht="15.75" x14ac:dyDescent="0.25">
      <c r="A39" s="156" t="s">
        <v>416</v>
      </c>
      <c r="B39" s="159">
        <v>13400000</v>
      </c>
      <c r="C39" s="157" t="s">
        <v>364</v>
      </c>
      <c r="D39" s="148" t="s">
        <v>156</v>
      </c>
      <c r="E39" s="162" t="s">
        <v>365</v>
      </c>
      <c r="F39" s="171">
        <v>13400000</v>
      </c>
    </row>
    <row r="40" spans="1:33" ht="30" x14ac:dyDescent="0.25">
      <c r="A40" s="156" t="s">
        <v>417</v>
      </c>
      <c r="B40" s="150">
        <v>16075325</v>
      </c>
      <c r="C40" s="157" t="s">
        <v>364</v>
      </c>
      <c r="D40" s="148" t="s">
        <v>156</v>
      </c>
      <c r="E40" s="155" t="s">
        <v>418</v>
      </c>
      <c r="F40" s="171">
        <v>16075325</v>
      </c>
    </row>
    <row r="41" spans="1:33" ht="30" x14ac:dyDescent="0.25">
      <c r="A41" s="156" t="s">
        <v>419</v>
      </c>
      <c r="B41" s="150">
        <v>165000</v>
      </c>
      <c r="C41" s="157" t="s">
        <v>27</v>
      </c>
      <c r="D41" s="148" t="s">
        <v>156</v>
      </c>
      <c r="E41" s="155" t="s">
        <v>369</v>
      </c>
      <c r="G41"/>
      <c r="H41"/>
      <c r="I41"/>
      <c r="J41"/>
      <c r="X41" s="171">
        <v>165000</v>
      </c>
    </row>
    <row r="42" spans="1:33" ht="15.75" x14ac:dyDescent="0.25">
      <c r="A42" s="156" t="s">
        <v>420</v>
      </c>
      <c r="B42" s="150">
        <v>219000</v>
      </c>
      <c r="C42" s="157" t="s">
        <v>27</v>
      </c>
      <c r="D42" s="148" t="s">
        <v>368</v>
      </c>
      <c r="E42" s="155" t="s">
        <v>369</v>
      </c>
      <c r="G42"/>
      <c r="H42"/>
      <c r="I42"/>
      <c r="J42"/>
      <c r="N42" s="171">
        <v>219000</v>
      </c>
    </row>
    <row r="43" spans="1:33" ht="15.75" x14ac:dyDescent="0.25">
      <c r="A43" s="156" t="s">
        <v>421</v>
      </c>
      <c r="B43" s="150">
        <v>186000</v>
      </c>
      <c r="C43" s="157" t="s">
        <v>27</v>
      </c>
      <c r="D43" s="148" t="s">
        <v>384</v>
      </c>
      <c r="E43" s="155" t="s">
        <v>369</v>
      </c>
      <c r="G43"/>
      <c r="H43"/>
      <c r="I43"/>
      <c r="J43" s="171">
        <v>186000</v>
      </c>
    </row>
    <row r="44" spans="1:33" ht="15.75" x14ac:dyDescent="0.25">
      <c r="A44" s="156" t="s">
        <v>422</v>
      </c>
      <c r="B44" s="150">
        <v>8778000</v>
      </c>
      <c r="C44" s="151" t="s">
        <v>153</v>
      </c>
      <c r="D44" s="148" t="s">
        <v>368</v>
      </c>
      <c r="E44" s="155" t="s">
        <v>369</v>
      </c>
      <c r="G44"/>
      <c r="H44"/>
      <c r="I44"/>
      <c r="J44"/>
      <c r="N44" s="171">
        <v>8778000</v>
      </c>
    </row>
    <row r="45" spans="1:33" ht="15.75" x14ac:dyDescent="0.25">
      <c r="A45" s="156" t="s">
        <v>423</v>
      </c>
      <c r="B45" s="150">
        <v>6406400</v>
      </c>
      <c r="C45" s="151" t="s">
        <v>153</v>
      </c>
      <c r="D45" s="148"/>
      <c r="E45" s="155" t="s">
        <v>424</v>
      </c>
      <c r="G45"/>
      <c r="H45"/>
      <c r="I45"/>
      <c r="J45"/>
    </row>
    <row r="46" spans="1:33" ht="15.75" x14ac:dyDescent="0.25">
      <c r="A46" s="163" t="s">
        <v>425</v>
      </c>
      <c r="B46" s="164">
        <v>2500000</v>
      </c>
      <c r="C46" s="151" t="s">
        <v>27</v>
      </c>
      <c r="D46" s="148" t="s">
        <v>155</v>
      </c>
      <c r="E46" s="152" t="s">
        <v>426</v>
      </c>
      <c r="G46"/>
      <c r="H46"/>
      <c r="I46"/>
      <c r="J46"/>
      <c r="Z46" s="171">
        <v>2500000</v>
      </c>
    </row>
    <row r="47" spans="1:33" ht="15.75" x14ac:dyDescent="0.25">
      <c r="A47" s="156" t="s">
        <v>427</v>
      </c>
      <c r="B47" s="150">
        <v>600000</v>
      </c>
      <c r="C47" s="157" t="s">
        <v>364</v>
      </c>
      <c r="D47" s="148" t="s">
        <v>160</v>
      </c>
      <c r="E47" s="152" t="s">
        <v>428</v>
      </c>
      <c r="L47" s="171">
        <v>600000</v>
      </c>
    </row>
    <row r="48" spans="1:33" ht="15.75" x14ac:dyDescent="0.25">
      <c r="A48" s="156" t="s">
        <v>429</v>
      </c>
      <c r="B48" s="150">
        <v>3743000</v>
      </c>
      <c r="C48" s="157" t="s">
        <v>364</v>
      </c>
      <c r="D48" s="148" t="s">
        <v>159</v>
      </c>
      <c r="E48" s="155" t="s">
        <v>430</v>
      </c>
      <c r="F48" s="171">
        <v>3743000</v>
      </c>
    </row>
    <row r="49" spans="1:10" ht="15.75" x14ac:dyDescent="0.25">
      <c r="A49" s="156" t="s">
        <v>429</v>
      </c>
      <c r="B49" s="150">
        <v>1077000</v>
      </c>
      <c r="C49" s="157" t="s">
        <v>364</v>
      </c>
      <c r="D49" s="148" t="s">
        <v>159</v>
      </c>
      <c r="E49" s="162" t="s">
        <v>365</v>
      </c>
      <c r="F49" s="171">
        <v>1077000</v>
      </c>
    </row>
    <row r="50" spans="1:10" ht="15.75" x14ac:dyDescent="0.25">
      <c r="A50" s="156" t="s">
        <v>431</v>
      </c>
      <c r="B50" s="150">
        <v>200000000</v>
      </c>
      <c r="C50" s="151" t="s">
        <v>153</v>
      </c>
      <c r="D50" s="148" t="s">
        <v>159</v>
      </c>
      <c r="E50" s="152" t="s">
        <v>408</v>
      </c>
      <c r="F50" s="171">
        <v>200000000</v>
      </c>
      <c r="G50"/>
      <c r="H50"/>
      <c r="I50"/>
      <c r="J50"/>
    </row>
    <row r="51" spans="1:10" ht="30" x14ac:dyDescent="0.25">
      <c r="A51" s="156" t="s">
        <v>432</v>
      </c>
      <c r="B51" s="150">
        <v>57965600</v>
      </c>
      <c r="C51" s="151" t="s">
        <v>153</v>
      </c>
      <c r="D51" s="148" t="s">
        <v>156</v>
      </c>
      <c r="E51" s="152" t="s">
        <v>365</v>
      </c>
      <c r="F51" s="171">
        <v>57965600</v>
      </c>
      <c r="G51"/>
      <c r="H51"/>
      <c r="I51"/>
      <c r="J51"/>
    </row>
    <row r="52" spans="1:10" ht="15.75" x14ac:dyDescent="0.25">
      <c r="A52" s="156" t="s">
        <v>433</v>
      </c>
      <c r="B52" s="150">
        <f>33632500+24750000+28379670+36229600+17098400+31755970+27500000+40040000+25099800+43976295+39831000+9900000+25500000+28519040+22278080+16500000+21340000</f>
        <v>472330355</v>
      </c>
      <c r="C52" s="151" t="s">
        <v>153</v>
      </c>
      <c r="D52" s="148"/>
      <c r="E52" s="155" t="s">
        <v>369</v>
      </c>
      <c r="F52" s="171">
        <v>472330355</v>
      </c>
      <c r="G52"/>
      <c r="H52"/>
      <c r="I52"/>
      <c r="J52"/>
    </row>
    <row r="53" spans="1:10" ht="30" x14ac:dyDescent="0.25">
      <c r="A53" s="156" t="s">
        <v>434</v>
      </c>
      <c r="B53" s="150">
        <v>113479983</v>
      </c>
      <c r="C53" s="151" t="s">
        <v>153</v>
      </c>
      <c r="D53" s="148" t="s">
        <v>160</v>
      </c>
      <c r="E53" s="152" t="s">
        <v>408</v>
      </c>
      <c r="F53" s="171">
        <v>113479983</v>
      </c>
      <c r="G53"/>
      <c r="H53"/>
      <c r="I53"/>
      <c r="J53"/>
    </row>
    <row r="54" spans="1:10" ht="15.75" x14ac:dyDescent="0.25">
      <c r="A54" s="156" t="s">
        <v>435</v>
      </c>
      <c r="B54" s="150">
        <v>2864400</v>
      </c>
      <c r="C54" s="151" t="s">
        <v>153</v>
      </c>
      <c r="D54" s="148" t="s">
        <v>159</v>
      </c>
      <c r="E54" s="152" t="s">
        <v>16</v>
      </c>
      <c r="F54" s="171">
        <v>2864400</v>
      </c>
      <c r="G54"/>
      <c r="H54"/>
      <c r="I54"/>
      <c r="J54"/>
    </row>
    <row r="55" spans="1:10" ht="15.75" x14ac:dyDescent="0.25">
      <c r="A55" s="156" t="s">
        <v>436</v>
      </c>
      <c r="B55" s="150">
        <v>46600000</v>
      </c>
      <c r="C55" s="151" t="s">
        <v>153</v>
      </c>
      <c r="D55" s="148" t="s">
        <v>159</v>
      </c>
      <c r="E55" s="152" t="s">
        <v>418</v>
      </c>
      <c r="F55" s="171">
        <v>46600000</v>
      </c>
      <c r="G55"/>
      <c r="H55"/>
      <c r="I55"/>
      <c r="J55"/>
    </row>
    <row r="56" spans="1:10" ht="15.75" x14ac:dyDescent="0.25">
      <c r="A56" s="156" t="s">
        <v>437</v>
      </c>
      <c r="B56" s="150">
        <v>166799600</v>
      </c>
      <c r="C56" s="151" t="s">
        <v>153</v>
      </c>
      <c r="D56" s="148" t="s">
        <v>159</v>
      </c>
      <c r="E56" s="152" t="s">
        <v>418</v>
      </c>
      <c r="F56" s="171">
        <v>166799600</v>
      </c>
      <c r="G56"/>
      <c r="H56"/>
      <c r="I56"/>
      <c r="J56"/>
    </row>
    <row r="57" spans="1:10" ht="15.75" x14ac:dyDescent="0.25">
      <c r="A57" s="156" t="s">
        <v>438</v>
      </c>
      <c r="B57" s="150">
        <v>333557653</v>
      </c>
      <c r="C57" s="151" t="s">
        <v>153</v>
      </c>
      <c r="D57" s="148"/>
      <c r="E57" s="152" t="s">
        <v>398</v>
      </c>
      <c r="G57"/>
      <c r="H57"/>
      <c r="I57"/>
      <c r="J57"/>
    </row>
    <row r="58" spans="1:10" ht="15.75" x14ac:dyDescent="0.25">
      <c r="A58" s="156" t="s">
        <v>439</v>
      </c>
      <c r="B58" s="150">
        <v>472330000</v>
      </c>
      <c r="C58" s="151" t="s">
        <v>364</v>
      </c>
      <c r="D58" s="148"/>
      <c r="E58" s="152" t="s">
        <v>369</v>
      </c>
    </row>
    <row r="59" spans="1:10" ht="15.75" x14ac:dyDescent="0.25">
      <c r="A59" s="156" t="s">
        <v>373</v>
      </c>
      <c r="B59" s="150">
        <v>100000</v>
      </c>
      <c r="C59" s="151" t="s">
        <v>364</v>
      </c>
      <c r="D59" s="148"/>
      <c r="E59" s="152" t="s">
        <v>369</v>
      </c>
    </row>
    <row r="60" spans="1:10" ht="15.75" x14ac:dyDescent="0.25">
      <c r="A60" s="156" t="s">
        <v>440</v>
      </c>
      <c r="B60" s="150">
        <v>41112000</v>
      </c>
      <c r="C60" s="151" t="s">
        <v>364</v>
      </c>
      <c r="D60" s="148" t="s">
        <v>159</v>
      </c>
      <c r="E60" s="152" t="s">
        <v>16</v>
      </c>
      <c r="F60" s="171">
        <v>41112000</v>
      </c>
    </row>
    <row r="61" spans="1:10" ht="15.75" x14ac:dyDescent="0.25">
      <c r="A61" s="156" t="s">
        <v>441</v>
      </c>
      <c r="B61" s="150">
        <v>5000000</v>
      </c>
      <c r="C61" s="151" t="s">
        <v>364</v>
      </c>
      <c r="D61" s="148" t="s">
        <v>442</v>
      </c>
      <c r="E61" s="152" t="s">
        <v>418</v>
      </c>
      <c r="F61" s="171">
        <v>5000000</v>
      </c>
    </row>
    <row r="62" spans="1:10" ht="15.75" x14ac:dyDescent="0.25">
      <c r="A62" s="148" t="s">
        <v>443</v>
      </c>
      <c r="B62" s="150">
        <v>4514000</v>
      </c>
      <c r="C62" s="151" t="s">
        <v>364</v>
      </c>
      <c r="D62" s="148"/>
      <c r="E62" s="152" t="s">
        <v>369</v>
      </c>
      <c r="H62" s="171">
        <v>4514000</v>
      </c>
    </row>
    <row r="63" spans="1:10" ht="15.75" x14ac:dyDescent="0.25">
      <c r="A63" s="165" t="s">
        <v>444</v>
      </c>
      <c r="B63" s="150">
        <v>157000</v>
      </c>
      <c r="C63" s="151" t="s">
        <v>364</v>
      </c>
      <c r="D63" s="148" t="s">
        <v>445</v>
      </c>
      <c r="E63" s="152" t="s">
        <v>369</v>
      </c>
      <c r="I63" s="171">
        <v>157000</v>
      </c>
    </row>
    <row r="64" spans="1:10" ht="15.75" x14ac:dyDescent="0.25">
      <c r="A64" s="156" t="s">
        <v>446</v>
      </c>
      <c r="B64" s="150">
        <v>942000</v>
      </c>
      <c r="C64" s="151" t="s">
        <v>364</v>
      </c>
      <c r="D64" s="148" t="s">
        <v>447</v>
      </c>
      <c r="E64" s="152" t="s">
        <v>369</v>
      </c>
      <c r="I64" s="171">
        <v>942000</v>
      </c>
    </row>
    <row r="65" spans="1:35" ht="15.75" x14ac:dyDescent="0.25">
      <c r="A65" s="156" t="s">
        <v>448</v>
      </c>
      <c r="B65" s="150">
        <v>39925000</v>
      </c>
      <c r="C65" s="151" t="s">
        <v>364</v>
      </c>
      <c r="D65" s="148" t="s">
        <v>160</v>
      </c>
      <c r="E65" s="152" t="s">
        <v>424</v>
      </c>
      <c r="F65" s="171">
        <v>39925000</v>
      </c>
    </row>
    <row r="66" spans="1:35" ht="30" x14ac:dyDescent="0.25">
      <c r="A66" s="156" t="s">
        <v>449</v>
      </c>
      <c r="B66" s="150">
        <v>1960000</v>
      </c>
      <c r="C66" s="151" t="s">
        <v>364</v>
      </c>
      <c r="D66" s="148" t="s">
        <v>450</v>
      </c>
      <c r="E66" s="152" t="s">
        <v>369</v>
      </c>
      <c r="J66" s="171">
        <v>1960000</v>
      </c>
    </row>
    <row r="67" spans="1:35" ht="30" x14ac:dyDescent="0.25">
      <c r="A67" s="156" t="s">
        <v>451</v>
      </c>
      <c r="B67" s="159">
        <v>290658776</v>
      </c>
      <c r="C67" s="166" t="s">
        <v>364</v>
      </c>
      <c r="D67" s="167" t="s">
        <v>156</v>
      </c>
      <c r="E67" s="162" t="s">
        <v>365</v>
      </c>
      <c r="F67" s="171">
        <v>290658776</v>
      </c>
    </row>
    <row r="68" spans="1:35" ht="15.75" x14ac:dyDescent="0.25">
      <c r="A68" s="156" t="s">
        <v>452</v>
      </c>
      <c r="B68" s="150">
        <v>1980000</v>
      </c>
      <c r="C68" s="166" t="s">
        <v>364</v>
      </c>
      <c r="D68" s="167" t="s">
        <v>156</v>
      </c>
      <c r="E68" s="152" t="s">
        <v>453</v>
      </c>
      <c r="F68" s="171">
        <v>1980000</v>
      </c>
    </row>
    <row r="69" spans="1:35" ht="15.75" x14ac:dyDescent="0.25">
      <c r="A69" s="156" t="s">
        <v>454</v>
      </c>
      <c r="B69" s="150">
        <v>3704000</v>
      </c>
      <c r="C69" s="166" t="s">
        <v>364</v>
      </c>
      <c r="D69" s="167" t="s">
        <v>156</v>
      </c>
      <c r="E69" s="152" t="s">
        <v>453</v>
      </c>
      <c r="F69" s="171">
        <v>3704000</v>
      </c>
    </row>
    <row r="70" spans="1:35" ht="15.75" x14ac:dyDescent="0.25">
      <c r="A70" s="158" t="s">
        <v>455</v>
      </c>
      <c r="B70" s="159">
        <v>1500000</v>
      </c>
      <c r="C70" s="151" t="s">
        <v>153</v>
      </c>
      <c r="D70" s="148" t="s">
        <v>368</v>
      </c>
      <c r="E70" s="152" t="s">
        <v>369</v>
      </c>
      <c r="G70"/>
      <c r="H70"/>
      <c r="I70"/>
      <c r="J70"/>
      <c r="R70" s="171">
        <v>1500000</v>
      </c>
    </row>
    <row r="71" spans="1:35" ht="15.75" x14ac:dyDescent="0.25">
      <c r="A71" s="158" t="s">
        <v>456</v>
      </c>
      <c r="B71" s="159">
        <v>6270000</v>
      </c>
      <c r="C71" s="151" t="s">
        <v>153</v>
      </c>
      <c r="D71" s="148" t="s">
        <v>156</v>
      </c>
      <c r="E71" s="152" t="s">
        <v>418</v>
      </c>
      <c r="F71" s="171">
        <v>6270000</v>
      </c>
      <c r="G71"/>
      <c r="H71"/>
      <c r="I71"/>
      <c r="J71"/>
    </row>
    <row r="72" spans="1:35" ht="15.75" x14ac:dyDescent="0.25">
      <c r="A72" s="156" t="s">
        <v>457</v>
      </c>
      <c r="B72" s="150">
        <v>6930000</v>
      </c>
      <c r="C72" s="151" t="s">
        <v>153</v>
      </c>
      <c r="D72" s="148" t="s">
        <v>156</v>
      </c>
      <c r="E72" s="152" t="s">
        <v>418</v>
      </c>
      <c r="F72" s="171">
        <v>6930000</v>
      </c>
      <c r="G72"/>
      <c r="H72"/>
      <c r="I72"/>
      <c r="J72"/>
    </row>
    <row r="73" spans="1:35" ht="15.75" x14ac:dyDescent="0.25">
      <c r="A73" s="156" t="s">
        <v>458</v>
      </c>
      <c r="B73" s="150">
        <v>172029000</v>
      </c>
      <c r="C73" s="151" t="s">
        <v>153</v>
      </c>
      <c r="D73" s="148"/>
      <c r="E73" s="152" t="s">
        <v>459</v>
      </c>
      <c r="G73"/>
      <c r="H73"/>
      <c r="I73"/>
      <c r="J73"/>
    </row>
    <row r="74" spans="1:35" ht="15.75" x14ac:dyDescent="0.25">
      <c r="A74" s="158" t="s">
        <v>460</v>
      </c>
      <c r="B74" s="159">
        <v>500000</v>
      </c>
      <c r="C74" s="166" t="s">
        <v>364</v>
      </c>
      <c r="D74" s="167" t="s">
        <v>450</v>
      </c>
      <c r="E74" s="152" t="s">
        <v>369</v>
      </c>
      <c r="K74" s="171">
        <v>500000</v>
      </c>
    </row>
    <row r="75" spans="1:35" ht="15.75" x14ac:dyDescent="0.25">
      <c r="A75" s="148" t="s">
        <v>461</v>
      </c>
      <c r="B75" s="150">
        <v>250000</v>
      </c>
      <c r="C75" s="166" t="s">
        <v>27</v>
      </c>
      <c r="D75" s="148" t="s">
        <v>163</v>
      </c>
      <c r="E75" s="152" t="s">
        <v>369</v>
      </c>
      <c r="G75"/>
      <c r="H75"/>
      <c r="I75"/>
      <c r="J75"/>
      <c r="L75" s="171">
        <v>250000</v>
      </c>
    </row>
    <row r="76" spans="1:35" ht="15.75" x14ac:dyDescent="0.25">
      <c r="A76" s="156" t="s">
        <v>462</v>
      </c>
      <c r="B76" s="150">
        <v>1003000</v>
      </c>
      <c r="C76" s="166" t="s">
        <v>27</v>
      </c>
      <c r="D76" s="148" t="s">
        <v>160</v>
      </c>
      <c r="E76" s="152" t="s">
        <v>369</v>
      </c>
      <c r="G76"/>
      <c r="H76"/>
      <c r="I76"/>
      <c r="J76"/>
      <c r="AH76" s="150">
        <v>1003000</v>
      </c>
      <c r="AI76" s="150"/>
    </row>
    <row r="77" spans="1:35" ht="15.75" x14ac:dyDescent="0.25">
      <c r="A77" s="158" t="s">
        <v>463</v>
      </c>
      <c r="B77" s="159">
        <v>20328864</v>
      </c>
      <c r="C77" s="166" t="s">
        <v>153</v>
      </c>
      <c r="D77" s="148"/>
      <c r="E77" s="152" t="s">
        <v>369</v>
      </c>
      <c r="G77"/>
      <c r="H77"/>
      <c r="I77"/>
      <c r="J77"/>
      <c r="AF77" s="171">
        <v>20328864</v>
      </c>
    </row>
    <row r="78" spans="1:35" ht="15.75" x14ac:dyDescent="0.25">
      <c r="A78" s="156" t="s">
        <v>464</v>
      </c>
      <c r="B78" s="150">
        <v>6683600</v>
      </c>
      <c r="C78" s="166" t="s">
        <v>153</v>
      </c>
      <c r="D78" s="148" t="s">
        <v>159</v>
      </c>
      <c r="E78" s="152" t="s">
        <v>16</v>
      </c>
      <c r="F78" s="171">
        <v>6683600</v>
      </c>
      <c r="G78"/>
      <c r="H78"/>
      <c r="I78"/>
      <c r="J78"/>
    </row>
    <row r="79" spans="1:35" ht="15.75" x14ac:dyDescent="0.25">
      <c r="A79" s="156" t="s">
        <v>465</v>
      </c>
      <c r="B79" s="150">
        <v>30000000</v>
      </c>
      <c r="C79" s="166" t="s">
        <v>153</v>
      </c>
      <c r="D79" s="148" t="s">
        <v>155</v>
      </c>
      <c r="E79" s="152" t="s">
        <v>466</v>
      </c>
      <c r="F79" s="171">
        <v>30000000</v>
      </c>
      <c r="G79"/>
      <c r="H79"/>
      <c r="I79"/>
      <c r="J79"/>
    </row>
    <row r="80" spans="1:35" ht="15.75" x14ac:dyDescent="0.25">
      <c r="A80" s="158" t="s">
        <v>467</v>
      </c>
      <c r="B80" s="159">
        <v>1047000</v>
      </c>
      <c r="C80" s="166" t="s">
        <v>364</v>
      </c>
      <c r="D80" s="167" t="s">
        <v>159</v>
      </c>
      <c r="E80" s="162"/>
      <c r="F80" s="171">
        <v>1047000</v>
      </c>
    </row>
    <row r="81" spans="1:14" ht="15.75" x14ac:dyDescent="0.25">
      <c r="A81" s="156" t="s">
        <v>468</v>
      </c>
      <c r="B81" s="150">
        <v>2513000</v>
      </c>
      <c r="C81" s="166" t="s">
        <v>364</v>
      </c>
      <c r="D81" s="167" t="s">
        <v>159</v>
      </c>
      <c r="E81" s="152" t="s">
        <v>365</v>
      </c>
      <c r="F81" s="171">
        <v>2513000</v>
      </c>
    </row>
    <row r="82" spans="1:14" ht="15.75" x14ac:dyDescent="0.25">
      <c r="A82" s="156" t="s">
        <v>469</v>
      </c>
      <c r="B82" s="150">
        <v>58000000</v>
      </c>
      <c r="C82" s="166" t="s">
        <v>364</v>
      </c>
      <c r="D82" s="167" t="s">
        <v>159</v>
      </c>
      <c r="E82" s="152" t="s">
        <v>365</v>
      </c>
      <c r="F82" s="171">
        <v>58000000</v>
      </c>
    </row>
    <row r="83" spans="1:14" ht="15.75" x14ac:dyDescent="0.25">
      <c r="A83" s="156" t="s">
        <v>470</v>
      </c>
      <c r="B83" s="150">
        <v>13450000</v>
      </c>
      <c r="C83" s="166" t="s">
        <v>364</v>
      </c>
      <c r="D83" s="167" t="s">
        <v>159</v>
      </c>
      <c r="E83" s="152" t="s">
        <v>365</v>
      </c>
      <c r="F83" s="171">
        <v>13450000</v>
      </c>
    </row>
    <row r="84" spans="1:14" ht="30" x14ac:dyDescent="0.25">
      <c r="A84" s="156" t="s">
        <v>471</v>
      </c>
      <c r="B84" s="150">
        <v>9490000</v>
      </c>
      <c r="C84" s="166" t="s">
        <v>364</v>
      </c>
      <c r="D84" s="148" t="s">
        <v>160</v>
      </c>
      <c r="E84" s="152" t="s">
        <v>365</v>
      </c>
      <c r="L84" s="171">
        <v>9490000</v>
      </c>
    </row>
    <row r="85" spans="1:14" ht="15.75" x14ac:dyDescent="0.25">
      <c r="A85" s="156" t="s">
        <v>472</v>
      </c>
      <c r="B85" s="150">
        <v>502348</v>
      </c>
      <c r="C85" s="166" t="s">
        <v>27</v>
      </c>
      <c r="D85" s="148" t="s">
        <v>368</v>
      </c>
      <c r="E85" s="152" t="s">
        <v>369</v>
      </c>
      <c r="G85"/>
      <c r="H85"/>
      <c r="I85"/>
      <c r="J85"/>
      <c r="M85" s="171">
        <v>502348</v>
      </c>
    </row>
    <row r="86" spans="1:14" ht="15.75" x14ac:dyDescent="0.25">
      <c r="A86" s="175" t="s">
        <v>473</v>
      </c>
      <c r="B86" s="176">
        <v>2000000</v>
      </c>
      <c r="C86" s="180" t="s">
        <v>364</v>
      </c>
      <c r="D86" s="178" t="s">
        <v>474</v>
      </c>
      <c r="E86" s="179" t="s">
        <v>372</v>
      </c>
      <c r="F86" s="171">
        <v>2000000</v>
      </c>
    </row>
    <row r="87" spans="1:14" ht="15.75" x14ac:dyDescent="0.25">
      <c r="A87" s="156" t="s">
        <v>475</v>
      </c>
      <c r="B87" s="150">
        <v>9645195</v>
      </c>
      <c r="C87" s="166" t="s">
        <v>364</v>
      </c>
      <c r="D87" s="148" t="s">
        <v>156</v>
      </c>
      <c r="E87" s="152" t="s">
        <v>418</v>
      </c>
      <c r="F87" s="171">
        <v>9645195</v>
      </c>
    </row>
    <row r="88" spans="1:14" ht="30" x14ac:dyDescent="0.25">
      <c r="A88" s="156" t="s">
        <v>476</v>
      </c>
      <c r="B88" s="150">
        <v>10550440</v>
      </c>
      <c r="C88" s="166" t="s">
        <v>364</v>
      </c>
      <c r="D88" s="148" t="s">
        <v>156</v>
      </c>
      <c r="E88" s="152" t="s">
        <v>418</v>
      </c>
      <c r="F88" s="171">
        <v>10550440</v>
      </c>
    </row>
    <row r="89" spans="1:14" ht="15.75" x14ac:dyDescent="0.25">
      <c r="A89" s="156" t="s">
        <v>477</v>
      </c>
      <c r="B89" s="150">
        <v>5880000</v>
      </c>
      <c r="C89" s="166" t="s">
        <v>364</v>
      </c>
      <c r="D89" s="148" t="s">
        <v>159</v>
      </c>
      <c r="E89" s="152" t="s">
        <v>478</v>
      </c>
      <c r="F89" s="171">
        <v>5880000</v>
      </c>
    </row>
    <row r="90" spans="1:14" ht="15.75" x14ac:dyDescent="0.25">
      <c r="A90" s="156" t="s">
        <v>479</v>
      </c>
      <c r="B90" s="150">
        <v>20472800</v>
      </c>
      <c r="C90" s="166" t="s">
        <v>364</v>
      </c>
      <c r="D90" s="148" t="s">
        <v>156</v>
      </c>
      <c r="E90" s="152" t="s">
        <v>16</v>
      </c>
      <c r="F90" s="171">
        <v>20472800</v>
      </c>
    </row>
    <row r="91" spans="1:14" ht="15.75" x14ac:dyDescent="0.25">
      <c r="A91" s="156" t="s">
        <v>480</v>
      </c>
      <c r="B91" s="150">
        <v>18666500</v>
      </c>
      <c r="C91" s="166" t="s">
        <v>364</v>
      </c>
      <c r="D91" s="148" t="s">
        <v>156</v>
      </c>
      <c r="E91" s="152" t="s">
        <v>16</v>
      </c>
      <c r="F91" s="171">
        <v>18666500</v>
      </c>
    </row>
    <row r="92" spans="1:14" ht="15.75" x14ac:dyDescent="0.25">
      <c r="A92" s="156" t="s">
        <v>481</v>
      </c>
      <c r="B92" s="150">
        <v>800000000</v>
      </c>
      <c r="C92" s="166" t="s">
        <v>364</v>
      </c>
      <c r="D92" s="148" t="s">
        <v>157</v>
      </c>
      <c r="E92" s="152" t="s">
        <v>482</v>
      </c>
    </row>
    <row r="93" spans="1:14" ht="15.75" x14ac:dyDescent="0.25">
      <c r="A93" s="156" t="s">
        <v>483</v>
      </c>
      <c r="B93" s="150">
        <v>12400000</v>
      </c>
      <c r="C93" s="166" t="s">
        <v>364</v>
      </c>
      <c r="D93" s="148" t="s">
        <v>159</v>
      </c>
      <c r="E93" s="152" t="s">
        <v>484</v>
      </c>
      <c r="F93" s="171">
        <v>12400000</v>
      </c>
    </row>
    <row r="94" spans="1:14" ht="15.75" x14ac:dyDescent="0.25">
      <c r="A94" s="156" t="s">
        <v>485</v>
      </c>
      <c r="B94" s="150">
        <v>270000</v>
      </c>
      <c r="C94" s="166" t="s">
        <v>364</v>
      </c>
      <c r="D94" s="148" t="s">
        <v>486</v>
      </c>
      <c r="E94" s="152" t="s">
        <v>369</v>
      </c>
      <c r="J94" s="171">
        <v>270000</v>
      </c>
    </row>
    <row r="95" spans="1:14" ht="15.75" x14ac:dyDescent="0.25">
      <c r="A95" s="156" t="s">
        <v>487</v>
      </c>
      <c r="B95" s="150">
        <f>429000+193000</f>
        <v>622000</v>
      </c>
      <c r="C95" s="166" t="s">
        <v>364</v>
      </c>
      <c r="D95" s="148" t="s">
        <v>445</v>
      </c>
      <c r="E95" s="152" t="s">
        <v>369</v>
      </c>
      <c r="I95" s="171">
        <v>622000</v>
      </c>
    </row>
    <row r="96" spans="1:14" ht="15.75" x14ac:dyDescent="0.25">
      <c r="A96" s="156" t="s">
        <v>488</v>
      </c>
      <c r="B96" s="150">
        <v>156000</v>
      </c>
      <c r="C96" s="166" t="s">
        <v>364</v>
      </c>
      <c r="D96" s="148" t="s">
        <v>445</v>
      </c>
      <c r="E96" s="152"/>
      <c r="I96" s="171">
        <v>156000</v>
      </c>
      <c r="N96" s="171">
        <v>156000</v>
      </c>
    </row>
    <row r="97" spans="1:22" ht="15.75" x14ac:dyDescent="0.25">
      <c r="A97" s="156" t="s">
        <v>489</v>
      </c>
      <c r="B97" s="150">
        <v>3200000</v>
      </c>
      <c r="C97" s="166" t="s">
        <v>27</v>
      </c>
      <c r="D97" s="148" t="s">
        <v>159</v>
      </c>
      <c r="E97" s="152" t="s">
        <v>365</v>
      </c>
      <c r="F97" s="171">
        <v>3200000</v>
      </c>
      <c r="G97"/>
      <c r="H97"/>
      <c r="I97"/>
      <c r="J97"/>
    </row>
    <row r="98" spans="1:22" ht="30" x14ac:dyDescent="0.25">
      <c r="A98" s="156" t="s">
        <v>490</v>
      </c>
      <c r="B98" s="150">
        <v>515000</v>
      </c>
      <c r="C98" s="166" t="s">
        <v>27</v>
      </c>
      <c r="D98" s="148" t="s">
        <v>368</v>
      </c>
      <c r="E98" s="152" t="s">
        <v>369</v>
      </c>
      <c r="G98"/>
      <c r="H98"/>
      <c r="I98"/>
      <c r="J98"/>
      <c r="O98" s="171">
        <v>515000</v>
      </c>
    </row>
    <row r="99" spans="1:22" ht="15.75" x14ac:dyDescent="0.25">
      <c r="A99" s="156" t="s">
        <v>491</v>
      </c>
      <c r="B99" s="150">
        <v>6196623</v>
      </c>
      <c r="C99" s="151" t="s">
        <v>153</v>
      </c>
      <c r="D99" s="148" t="s">
        <v>368</v>
      </c>
      <c r="E99" s="152" t="s">
        <v>369</v>
      </c>
      <c r="G99"/>
      <c r="H99"/>
      <c r="I99"/>
      <c r="J99"/>
      <c r="M99" s="171">
        <v>6196623</v>
      </c>
    </row>
    <row r="100" spans="1:22" ht="15.75" x14ac:dyDescent="0.25">
      <c r="A100" s="175" t="s">
        <v>492</v>
      </c>
      <c r="B100" s="176">
        <v>118060316</v>
      </c>
      <c r="C100" s="177" t="s">
        <v>153</v>
      </c>
      <c r="D100" s="178"/>
      <c r="E100" s="179" t="s">
        <v>369</v>
      </c>
      <c r="G100"/>
      <c r="H100"/>
      <c r="I100"/>
      <c r="J100"/>
    </row>
    <row r="101" spans="1:22" ht="15.75" x14ac:dyDescent="0.25">
      <c r="A101" s="156" t="s">
        <v>493</v>
      </c>
      <c r="B101" s="150">
        <v>16535405</v>
      </c>
      <c r="C101" s="151" t="s">
        <v>153</v>
      </c>
      <c r="D101" s="148"/>
      <c r="E101" s="152" t="s">
        <v>369</v>
      </c>
      <c r="G101"/>
      <c r="H101"/>
      <c r="I101"/>
      <c r="J101"/>
      <c r="P101" s="171">
        <v>16535405</v>
      </c>
    </row>
    <row r="102" spans="1:22" ht="15.75" x14ac:dyDescent="0.25">
      <c r="A102" s="156" t="s">
        <v>494</v>
      </c>
      <c r="B102" s="150">
        <v>41529600</v>
      </c>
      <c r="C102" s="151" t="s">
        <v>153</v>
      </c>
      <c r="D102" s="148"/>
      <c r="E102" s="152" t="s">
        <v>369</v>
      </c>
      <c r="G102"/>
      <c r="H102"/>
      <c r="I102"/>
      <c r="J102"/>
      <c r="Q102" s="171">
        <v>41529600</v>
      </c>
    </row>
    <row r="103" spans="1:22" ht="15.75" x14ac:dyDescent="0.25">
      <c r="A103" s="156" t="s">
        <v>495</v>
      </c>
      <c r="B103" s="150">
        <v>24900000</v>
      </c>
      <c r="C103" s="151" t="s">
        <v>153</v>
      </c>
      <c r="D103" s="148"/>
      <c r="E103" s="152" t="s">
        <v>369</v>
      </c>
      <c r="G103"/>
      <c r="H103"/>
      <c r="I103"/>
      <c r="J103"/>
      <c r="R103" s="171">
        <v>24900000</v>
      </c>
    </row>
    <row r="104" spans="1:22" ht="15.75" x14ac:dyDescent="0.25">
      <c r="A104" s="156" t="s">
        <v>496</v>
      </c>
      <c r="B104" s="150">
        <v>28000000</v>
      </c>
      <c r="C104" s="151" t="s">
        <v>364</v>
      </c>
      <c r="D104" s="148"/>
      <c r="E104" s="152" t="s">
        <v>482</v>
      </c>
      <c r="S104" s="171">
        <v>28000000</v>
      </c>
    </row>
    <row r="105" spans="1:22" ht="15.75" x14ac:dyDescent="0.25">
      <c r="A105" s="156" t="s">
        <v>497</v>
      </c>
      <c r="B105" s="150">
        <v>6000000</v>
      </c>
      <c r="C105" s="151" t="s">
        <v>364</v>
      </c>
      <c r="D105" s="148"/>
      <c r="E105" s="152" t="s">
        <v>426</v>
      </c>
      <c r="T105" s="171">
        <v>6000000</v>
      </c>
    </row>
    <row r="106" spans="1:22" ht="15.75" x14ac:dyDescent="0.25">
      <c r="A106" s="156" t="s">
        <v>498</v>
      </c>
      <c r="B106" s="150">
        <v>18450000</v>
      </c>
      <c r="C106" s="151" t="s">
        <v>364</v>
      </c>
      <c r="D106" s="148" t="s">
        <v>156</v>
      </c>
      <c r="E106" s="152" t="s">
        <v>499</v>
      </c>
      <c r="F106" s="171">
        <v>18450000</v>
      </c>
    </row>
    <row r="107" spans="1:22" x14ac:dyDescent="0.25">
      <c r="A107" s="156" t="s">
        <v>500</v>
      </c>
      <c r="B107" s="150">
        <v>22477000</v>
      </c>
      <c r="C107" s="151" t="s">
        <v>364</v>
      </c>
      <c r="D107" s="148" t="s">
        <v>156</v>
      </c>
      <c r="E107" s="148" t="s">
        <v>16</v>
      </c>
      <c r="F107" s="171">
        <v>22477000</v>
      </c>
    </row>
    <row r="108" spans="1:22" x14ac:dyDescent="0.25">
      <c r="A108" s="156" t="s">
        <v>501</v>
      </c>
      <c r="B108" s="150">
        <v>5000000</v>
      </c>
      <c r="C108" s="151" t="s">
        <v>364</v>
      </c>
      <c r="D108" s="148"/>
      <c r="E108" s="148" t="s">
        <v>369</v>
      </c>
      <c r="H108" s="171">
        <v>5000000</v>
      </c>
    </row>
    <row r="109" spans="1:22" x14ac:dyDescent="0.25">
      <c r="A109" s="156" t="s">
        <v>502</v>
      </c>
      <c r="B109" s="150">
        <v>500000</v>
      </c>
      <c r="C109" s="151" t="s">
        <v>27</v>
      </c>
      <c r="D109" s="148"/>
      <c r="E109" s="148" t="s">
        <v>369</v>
      </c>
      <c r="G109"/>
      <c r="H109"/>
      <c r="I109"/>
      <c r="J109"/>
      <c r="U109" s="171">
        <v>500000</v>
      </c>
    </row>
    <row r="110" spans="1:22" x14ac:dyDescent="0.25">
      <c r="A110" s="156" t="s">
        <v>503</v>
      </c>
      <c r="B110" s="150">
        <v>14100000</v>
      </c>
      <c r="C110" s="151" t="s">
        <v>27</v>
      </c>
      <c r="D110" s="148"/>
      <c r="E110" s="148" t="s">
        <v>403</v>
      </c>
      <c r="G110"/>
      <c r="H110"/>
      <c r="I110"/>
      <c r="J110"/>
    </row>
    <row r="111" spans="1:22" x14ac:dyDescent="0.25">
      <c r="A111" s="148" t="s">
        <v>504</v>
      </c>
      <c r="B111" s="150">
        <v>125000</v>
      </c>
      <c r="C111" s="151" t="s">
        <v>27</v>
      </c>
      <c r="D111" s="148"/>
      <c r="E111" s="148" t="s">
        <v>369</v>
      </c>
      <c r="G111"/>
      <c r="H111"/>
      <c r="I111"/>
      <c r="J111"/>
      <c r="V111" s="171">
        <v>125000</v>
      </c>
    </row>
    <row r="112" spans="1:22" x14ac:dyDescent="0.25">
      <c r="A112" s="156" t="s">
        <v>505</v>
      </c>
      <c r="B112" s="150">
        <v>4920000</v>
      </c>
      <c r="C112" s="151" t="s">
        <v>27</v>
      </c>
      <c r="D112" s="148"/>
      <c r="E112" s="148" t="s">
        <v>369</v>
      </c>
      <c r="G112"/>
      <c r="H112"/>
      <c r="I112"/>
      <c r="J112"/>
      <c r="R112" s="171">
        <v>4920000</v>
      </c>
    </row>
    <row r="113" spans="1:23" x14ac:dyDescent="0.25">
      <c r="A113" s="156" t="s">
        <v>506</v>
      </c>
      <c r="B113" s="150">
        <v>100000000</v>
      </c>
      <c r="C113" s="151" t="s">
        <v>27</v>
      </c>
      <c r="D113" s="148"/>
      <c r="E113" s="148" t="s">
        <v>369</v>
      </c>
      <c r="G113"/>
      <c r="H113"/>
      <c r="I113"/>
      <c r="J113"/>
    </row>
    <row r="114" spans="1:23" x14ac:dyDescent="0.25">
      <c r="A114" s="156" t="s">
        <v>507</v>
      </c>
      <c r="B114" s="150">
        <v>55000000</v>
      </c>
      <c r="C114" s="151" t="s">
        <v>27</v>
      </c>
      <c r="D114" s="148"/>
      <c r="E114" s="148" t="s">
        <v>482</v>
      </c>
      <c r="G114"/>
      <c r="H114"/>
      <c r="I114"/>
      <c r="J114"/>
    </row>
    <row r="115" spans="1:23" ht="15.75" x14ac:dyDescent="0.25">
      <c r="A115" s="156" t="s">
        <v>508</v>
      </c>
      <c r="B115" s="150">
        <v>100000000</v>
      </c>
      <c r="C115" s="151" t="s">
        <v>154</v>
      </c>
      <c r="D115" s="148"/>
      <c r="E115" s="152" t="s">
        <v>369</v>
      </c>
      <c r="G115"/>
      <c r="H115"/>
      <c r="I115"/>
      <c r="J115"/>
    </row>
    <row r="116" spans="1:23" ht="15.75" x14ac:dyDescent="0.25">
      <c r="A116" s="156" t="s">
        <v>509</v>
      </c>
      <c r="B116" s="150">
        <v>8733690</v>
      </c>
      <c r="C116" s="151" t="s">
        <v>364</v>
      </c>
      <c r="D116" s="148" t="s">
        <v>159</v>
      </c>
      <c r="E116" s="152" t="s">
        <v>510</v>
      </c>
      <c r="F116" s="171">
        <v>8733690</v>
      </c>
    </row>
    <row r="117" spans="1:23" x14ac:dyDescent="0.25">
      <c r="A117" s="148" t="s">
        <v>511</v>
      </c>
      <c r="B117" s="150">
        <v>39000000</v>
      </c>
      <c r="C117" s="151" t="s">
        <v>153</v>
      </c>
      <c r="D117" s="148"/>
      <c r="E117" s="148" t="s">
        <v>512</v>
      </c>
      <c r="G117"/>
      <c r="H117"/>
      <c r="I117"/>
      <c r="J117"/>
    </row>
    <row r="118" spans="1:23" x14ac:dyDescent="0.25">
      <c r="A118" s="148" t="s">
        <v>513</v>
      </c>
      <c r="B118" s="150">
        <v>108907095</v>
      </c>
      <c r="C118" s="151" t="s">
        <v>153</v>
      </c>
      <c r="D118" s="148"/>
      <c r="E118" s="148" t="s">
        <v>369</v>
      </c>
      <c r="G118"/>
      <c r="H118"/>
      <c r="I118"/>
      <c r="J118"/>
    </row>
    <row r="119" spans="1:23" x14ac:dyDescent="0.25">
      <c r="A119" s="165" t="s">
        <v>514</v>
      </c>
      <c r="B119" s="150">
        <v>108907095</v>
      </c>
      <c r="C119" s="151" t="s">
        <v>153</v>
      </c>
      <c r="D119" s="148"/>
      <c r="E119" s="148" t="s">
        <v>369</v>
      </c>
      <c r="F119" s="171">
        <v>108907095</v>
      </c>
      <c r="G119"/>
      <c r="H119"/>
      <c r="I119"/>
      <c r="J119"/>
    </row>
    <row r="120" spans="1:23" ht="15.75" x14ac:dyDescent="0.25">
      <c r="A120" s="148" t="s">
        <v>515</v>
      </c>
      <c r="B120" s="150">
        <v>5412000</v>
      </c>
      <c r="C120" s="151" t="s">
        <v>153</v>
      </c>
      <c r="D120" s="148" t="s">
        <v>156</v>
      </c>
      <c r="E120" s="152" t="s">
        <v>16</v>
      </c>
      <c r="F120" s="171">
        <v>5412000</v>
      </c>
      <c r="G120"/>
      <c r="H120"/>
      <c r="I120"/>
      <c r="J120"/>
    </row>
    <row r="121" spans="1:23" ht="15.75" x14ac:dyDescent="0.25">
      <c r="A121" s="148" t="s">
        <v>516</v>
      </c>
      <c r="B121" s="150">
        <v>690000000</v>
      </c>
      <c r="C121" s="151" t="s">
        <v>364</v>
      </c>
      <c r="D121" s="148"/>
      <c r="E121" s="152" t="s">
        <v>369</v>
      </c>
    </row>
    <row r="122" spans="1:23" ht="15.75" x14ac:dyDescent="0.25">
      <c r="A122" s="148" t="s">
        <v>517</v>
      </c>
      <c r="B122" s="150">
        <v>7557000</v>
      </c>
      <c r="C122" s="151" t="s">
        <v>364</v>
      </c>
      <c r="D122" s="148" t="s">
        <v>156</v>
      </c>
      <c r="E122" s="152" t="s">
        <v>365</v>
      </c>
      <c r="F122" s="171">
        <v>7557000</v>
      </c>
    </row>
    <row r="123" spans="1:23" ht="15.75" x14ac:dyDescent="0.25">
      <c r="A123" s="148" t="s">
        <v>518</v>
      </c>
      <c r="B123" s="150">
        <v>4860000</v>
      </c>
      <c r="C123" s="151" t="s">
        <v>364</v>
      </c>
      <c r="D123" s="148" t="s">
        <v>156</v>
      </c>
      <c r="E123" s="152" t="s">
        <v>418</v>
      </c>
      <c r="F123" s="171">
        <v>4860000</v>
      </c>
    </row>
    <row r="124" spans="1:23" ht="15.75" x14ac:dyDescent="0.25">
      <c r="A124" s="148" t="s">
        <v>519</v>
      </c>
      <c r="B124" s="150">
        <v>222000</v>
      </c>
      <c r="C124" s="151" t="s">
        <v>364</v>
      </c>
      <c r="D124" s="148" t="s">
        <v>486</v>
      </c>
      <c r="E124" s="152" t="s">
        <v>369</v>
      </c>
      <c r="J124" s="171">
        <v>222000</v>
      </c>
    </row>
    <row r="125" spans="1:23" x14ac:dyDescent="0.25">
      <c r="A125" s="148" t="s">
        <v>520</v>
      </c>
      <c r="B125" s="150">
        <v>1720000</v>
      </c>
      <c r="C125" s="151" t="s">
        <v>364</v>
      </c>
      <c r="D125" s="148" t="s">
        <v>159</v>
      </c>
      <c r="E125" s="148" t="s">
        <v>406</v>
      </c>
      <c r="F125" s="171">
        <v>1720000</v>
      </c>
    </row>
    <row r="126" spans="1:23" x14ac:dyDescent="0.25">
      <c r="A126" s="148" t="s">
        <v>521</v>
      </c>
      <c r="B126" s="150">
        <v>2000000</v>
      </c>
      <c r="C126" s="151" t="s">
        <v>364</v>
      </c>
      <c r="D126" s="148" t="s">
        <v>155</v>
      </c>
      <c r="E126" s="148" t="s">
        <v>466</v>
      </c>
      <c r="F126" s="171">
        <v>2000000</v>
      </c>
    </row>
    <row r="127" spans="1:23" x14ac:dyDescent="0.25">
      <c r="A127" s="148" t="s">
        <v>522</v>
      </c>
      <c r="B127" s="150">
        <v>101500000</v>
      </c>
      <c r="C127" s="151" t="s">
        <v>364</v>
      </c>
      <c r="D127" s="148" t="s">
        <v>368</v>
      </c>
      <c r="E127" s="148" t="s">
        <v>369</v>
      </c>
      <c r="W127" s="171">
        <v>101500000</v>
      </c>
    </row>
    <row r="128" spans="1:23" x14ac:dyDescent="0.25">
      <c r="A128" s="148" t="s">
        <v>523</v>
      </c>
      <c r="B128" s="150">
        <v>63744000</v>
      </c>
      <c r="C128" s="151" t="s">
        <v>153</v>
      </c>
      <c r="D128" s="148" t="s">
        <v>159</v>
      </c>
      <c r="E128" s="148" t="s">
        <v>406</v>
      </c>
      <c r="F128" s="171">
        <v>63744000</v>
      </c>
      <c r="G128"/>
      <c r="H128"/>
      <c r="I128"/>
      <c r="J128"/>
    </row>
    <row r="129" spans="1:26" x14ac:dyDescent="0.25">
      <c r="A129" s="148" t="s">
        <v>524</v>
      </c>
      <c r="B129" s="150">
        <v>114000</v>
      </c>
      <c r="C129" s="151" t="s">
        <v>27</v>
      </c>
      <c r="D129" s="148" t="s">
        <v>160</v>
      </c>
      <c r="E129" s="148" t="s">
        <v>369</v>
      </c>
      <c r="G129"/>
      <c r="H129"/>
      <c r="I129"/>
      <c r="J129"/>
      <c r="X129" s="171">
        <v>114000</v>
      </c>
    </row>
    <row r="130" spans="1:26" x14ac:dyDescent="0.25">
      <c r="A130" s="148" t="s">
        <v>525</v>
      </c>
      <c r="B130" s="150">
        <v>31451200</v>
      </c>
      <c r="C130" s="151" t="s">
        <v>154</v>
      </c>
      <c r="D130" s="148"/>
      <c r="E130" s="148" t="s">
        <v>526</v>
      </c>
      <c r="G130"/>
      <c r="H130"/>
      <c r="I130"/>
      <c r="J130"/>
    </row>
    <row r="131" spans="1:26" ht="15.75" x14ac:dyDescent="0.25">
      <c r="A131" s="148" t="s">
        <v>527</v>
      </c>
      <c r="B131" s="150">
        <v>690000000</v>
      </c>
      <c r="C131" s="151" t="s">
        <v>154</v>
      </c>
      <c r="D131" s="148"/>
      <c r="E131" s="152" t="s">
        <v>369</v>
      </c>
      <c r="G131"/>
      <c r="H131"/>
      <c r="I131"/>
      <c r="J131"/>
    </row>
    <row r="132" spans="1:26" ht="15.75" x14ac:dyDescent="0.25">
      <c r="A132" s="148" t="s">
        <v>528</v>
      </c>
      <c r="B132" s="150">
        <v>11000</v>
      </c>
      <c r="C132" s="151" t="s">
        <v>154</v>
      </c>
      <c r="D132" s="148"/>
      <c r="E132" s="152" t="s">
        <v>369</v>
      </c>
      <c r="G132"/>
      <c r="H132"/>
      <c r="I132"/>
      <c r="J132"/>
      <c r="X132" s="171">
        <v>11000</v>
      </c>
    </row>
    <row r="133" spans="1:26" ht="15.75" x14ac:dyDescent="0.25">
      <c r="A133" s="148" t="s">
        <v>529</v>
      </c>
      <c r="B133" s="150">
        <f>45000000-3287150</f>
        <v>41712850</v>
      </c>
      <c r="C133" s="151" t="s">
        <v>27</v>
      </c>
      <c r="D133" s="148"/>
      <c r="E133" s="152" t="s">
        <v>369</v>
      </c>
      <c r="G133"/>
      <c r="H133"/>
      <c r="I133"/>
      <c r="J133"/>
      <c r="R133" s="171">
        <v>41712850</v>
      </c>
    </row>
    <row r="134" spans="1:26" ht="15.75" x14ac:dyDescent="0.25">
      <c r="A134" s="148" t="s">
        <v>530</v>
      </c>
      <c r="B134" s="150">
        <v>100000</v>
      </c>
      <c r="C134" s="151" t="s">
        <v>27</v>
      </c>
      <c r="D134" s="148"/>
      <c r="E134" s="152" t="s">
        <v>369</v>
      </c>
      <c r="G134"/>
      <c r="H134"/>
      <c r="I134"/>
      <c r="J134"/>
      <c r="Y134" s="171">
        <v>100000</v>
      </c>
    </row>
    <row r="135" spans="1:26" ht="15.75" x14ac:dyDescent="0.25">
      <c r="A135" s="148" t="s">
        <v>531</v>
      </c>
      <c r="B135" s="150">
        <v>10736249</v>
      </c>
      <c r="C135" s="151" t="s">
        <v>153</v>
      </c>
      <c r="D135" s="148"/>
      <c r="E135" s="152" t="s">
        <v>369</v>
      </c>
      <c r="G135"/>
      <c r="H135"/>
      <c r="I135"/>
      <c r="J135"/>
      <c r="Z135" s="171">
        <v>10736249</v>
      </c>
    </row>
    <row r="136" spans="1:26" ht="15.75" x14ac:dyDescent="0.25">
      <c r="A136" s="148" t="s">
        <v>532</v>
      </c>
      <c r="B136" s="150">
        <v>501481121</v>
      </c>
      <c r="C136" s="151" t="s">
        <v>153</v>
      </c>
      <c r="D136" s="148"/>
      <c r="E136" s="152" t="s">
        <v>369</v>
      </c>
      <c r="F136" s="171">
        <v>501481121</v>
      </c>
      <c r="G136"/>
      <c r="H136"/>
      <c r="I136"/>
      <c r="J136"/>
    </row>
    <row r="137" spans="1:26" ht="15.75" x14ac:dyDescent="0.25">
      <c r="A137" s="148" t="s">
        <v>533</v>
      </c>
      <c r="B137" s="150">
        <v>221652700</v>
      </c>
      <c r="C137" s="151" t="s">
        <v>153</v>
      </c>
      <c r="D137" s="148"/>
      <c r="E137" s="152" t="s">
        <v>408</v>
      </c>
      <c r="F137" s="171">
        <v>221652700</v>
      </c>
      <c r="G137"/>
      <c r="H137"/>
      <c r="I137"/>
      <c r="J137"/>
    </row>
    <row r="138" spans="1:26" ht="15.75" x14ac:dyDescent="0.25">
      <c r="A138" s="148" t="s">
        <v>534</v>
      </c>
      <c r="B138" s="150">
        <v>5122000</v>
      </c>
      <c r="C138" s="151" t="s">
        <v>364</v>
      </c>
      <c r="D138" s="148"/>
      <c r="E138" s="152" t="s">
        <v>369</v>
      </c>
      <c r="H138" s="171">
        <v>5122000</v>
      </c>
    </row>
    <row r="139" spans="1:26" ht="15.75" x14ac:dyDescent="0.25">
      <c r="A139" s="148" t="s">
        <v>535</v>
      </c>
      <c r="B139" s="150">
        <v>1200000</v>
      </c>
      <c r="C139" s="151" t="s">
        <v>364</v>
      </c>
      <c r="D139" s="148" t="s">
        <v>156</v>
      </c>
      <c r="E139" s="152" t="s">
        <v>499</v>
      </c>
      <c r="F139" s="171">
        <v>1200000</v>
      </c>
    </row>
    <row r="140" spans="1:26" ht="15.75" x14ac:dyDescent="0.25">
      <c r="A140" s="148" t="s">
        <v>536</v>
      </c>
      <c r="B140" s="150">
        <v>14000000</v>
      </c>
      <c r="C140" s="151" t="s">
        <v>364</v>
      </c>
      <c r="D140" s="148" t="s">
        <v>159</v>
      </c>
      <c r="E140" s="152" t="s">
        <v>484</v>
      </c>
      <c r="F140" s="171">
        <v>14000000</v>
      </c>
    </row>
    <row r="141" spans="1:26" ht="15.75" x14ac:dyDescent="0.25">
      <c r="A141" s="148" t="s">
        <v>537</v>
      </c>
      <c r="B141" s="150">
        <v>12400000</v>
      </c>
      <c r="C141" s="151" t="s">
        <v>364</v>
      </c>
      <c r="D141" s="148" t="s">
        <v>159</v>
      </c>
      <c r="E141" s="152" t="s">
        <v>484</v>
      </c>
      <c r="F141" s="171">
        <v>12400000</v>
      </c>
    </row>
    <row r="142" spans="1:26" ht="15.75" x14ac:dyDescent="0.25">
      <c r="A142" s="148" t="s">
        <v>538</v>
      </c>
      <c r="B142" s="150">
        <v>2651000</v>
      </c>
      <c r="C142" s="151" t="s">
        <v>364</v>
      </c>
      <c r="D142" s="148" t="s">
        <v>156</v>
      </c>
      <c r="E142" s="152" t="s">
        <v>16</v>
      </c>
      <c r="F142" s="171">
        <v>2651000</v>
      </c>
    </row>
    <row r="143" spans="1:26" ht="15.75" x14ac:dyDescent="0.25">
      <c r="A143" s="148" t="s">
        <v>539</v>
      </c>
      <c r="B143" s="150">
        <v>63574725</v>
      </c>
      <c r="C143" s="151" t="s">
        <v>364</v>
      </c>
      <c r="D143" s="148" t="s">
        <v>156</v>
      </c>
      <c r="E143" s="152" t="s">
        <v>16</v>
      </c>
      <c r="F143" s="171">
        <v>63574725</v>
      </c>
    </row>
    <row r="144" spans="1:26" ht="15.75" x14ac:dyDescent="0.25">
      <c r="A144" s="148" t="s">
        <v>540</v>
      </c>
      <c r="B144" s="150">
        <v>5100000</v>
      </c>
      <c r="C144" s="151" t="s">
        <v>364</v>
      </c>
      <c r="D144" s="148"/>
      <c r="E144" s="152" t="s">
        <v>369</v>
      </c>
      <c r="F144" s="171">
        <v>5100000</v>
      </c>
    </row>
    <row r="145" spans="1:27" ht="15.75" x14ac:dyDescent="0.25">
      <c r="A145" s="148" t="s">
        <v>541</v>
      </c>
      <c r="B145" s="150">
        <f>201481000+300000000</f>
        <v>501481000</v>
      </c>
      <c r="C145" s="151" t="s">
        <v>364</v>
      </c>
      <c r="D145" s="148"/>
      <c r="E145" s="152"/>
    </row>
    <row r="146" spans="1:27" ht="15.75" x14ac:dyDescent="0.25">
      <c r="A146" s="168" t="s">
        <v>542</v>
      </c>
      <c r="B146" s="169">
        <v>36372</v>
      </c>
      <c r="C146" s="151" t="s">
        <v>364</v>
      </c>
      <c r="D146" s="148"/>
      <c r="E146" s="152"/>
    </row>
    <row r="147" spans="1:27" ht="15.75" x14ac:dyDescent="0.25">
      <c r="A147" s="148" t="s">
        <v>543</v>
      </c>
      <c r="B147" s="150">
        <v>100000</v>
      </c>
      <c r="C147" s="151" t="s">
        <v>364</v>
      </c>
      <c r="D147" s="148"/>
      <c r="E147" s="152"/>
      <c r="M147" s="171">
        <v>100000</v>
      </c>
    </row>
    <row r="148" spans="1:27" ht="15.75" x14ac:dyDescent="0.25">
      <c r="A148" s="168" t="s">
        <v>544</v>
      </c>
      <c r="B148" s="169">
        <v>900000</v>
      </c>
      <c r="C148" s="151" t="s">
        <v>154</v>
      </c>
      <c r="D148" s="167"/>
      <c r="E148" s="162" t="s">
        <v>545</v>
      </c>
      <c r="G148"/>
      <c r="H148"/>
      <c r="I148"/>
      <c r="J148"/>
      <c r="X148" s="171">
        <v>900000</v>
      </c>
      <c r="AA148" s="171">
        <v>900000</v>
      </c>
    </row>
    <row r="149" spans="1:27" ht="15.75" x14ac:dyDescent="0.25">
      <c r="A149" s="148" t="s">
        <v>546</v>
      </c>
      <c r="B149" s="150">
        <v>22000</v>
      </c>
      <c r="C149" s="151" t="s">
        <v>154</v>
      </c>
      <c r="D149" s="148"/>
      <c r="E149" s="152"/>
      <c r="G149"/>
      <c r="H149"/>
      <c r="I149"/>
      <c r="J149"/>
      <c r="X149" s="171">
        <v>22000</v>
      </c>
    </row>
    <row r="150" spans="1:27" ht="15.75" x14ac:dyDescent="0.25">
      <c r="A150" s="148" t="s">
        <v>533</v>
      </c>
      <c r="B150" s="150">
        <v>51762900</v>
      </c>
      <c r="C150" s="151" t="s">
        <v>364</v>
      </c>
      <c r="D150" s="148" t="s">
        <v>159</v>
      </c>
      <c r="E150" s="152" t="s">
        <v>408</v>
      </c>
      <c r="F150" s="171">
        <v>51762900</v>
      </c>
    </row>
    <row r="151" spans="1:27" ht="15.75" x14ac:dyDescent="0.25">
      <c r="A151" s="148" t="s">
        <v>547</v>
      </c>
      <c r="B151" s="170">
        <v>4730000</v>
      </c>
      <c r="C151" s="151" t="s">
        <v>364</v>
      </c>
      <c r="D151" s="148" t="s">
        <v>548</v>
      </c>
      <c r="E151" s="152" t="s">
        <v>369</v>
      </c>
      <c r="J151" s="171">
        <v>4730000</v>
      </c>
    </row>
    <row r="152" spans="1:27" ht="15.75" x14ac:dyDescent="0.25">
      <c r="A152" s="148" t="s">
        <v>549</v>
      </c>
      <c r="B152" s="170">
        <v>1000000</v>
      </c>
      <c r="C152" s="151" t="s">
        <v>153</v>
      </c>
      <c r="D152" s="148" t="s">
        <v>168</v>
      </c>
      <c r="E152" s="152" t="s">
        <v>369</v>
      </c>
      <c r="F152" s="171">
        <v>1000000</v>
      </c>
      <c r="G152"/>
      <c r="H152"/>
      <c r="I152"/>
      <c r="J152"/>
    </row>
    <row r="153" spans="1:27" ht="15.75" x14ac:dyDescent="0.25">
      <c r="A153" s="148" t="s">
        <v>550</v>
      </c>
      <c r="B153" s="170">
        <v>1110165761</v>
      </c>
      <c r="C153" s="151" t="s">
        <v>153</v>
      </c>
      <c r="D153" s="148"/>
      <c r="E153" s="152" t="s">
        <v>551</v>
      </c>
      <c r="G153"/>
      <c r="H153"/>
      <c r="I153"/>
      <c r="J153"/>
    </row>
    <row r="154" spans="1:27" ht="15.75" x14ac:dyDescent="0.25">
      <c r="A154" s="148" t="s">
        <v>552</v>
      </c>
      <c r="B154" s="170">
        <v>1220000</v>
      </c>
      <c r="C154" s="151" t="s">
        <v>27</v>
      </c>
      <c r="D154" s="148" t="s">
        <v>368</v>
      </c>
      <c r="E154" s="152" t="s">
        <v>369</v>
      </c>
      <c r="G154"/>
      <c r="H154"/>
      <c r="I154"/>
      <c r="J154"/>
      <c r="L154" s="171">
        <v>1220000</v>
      </c>
    </row>
    <row r="155" spans="1:27" ht="15.75" x14ac:dyDescent="0.25">
      <c r="A155" s="148" t="s">
        <v>542</v>
      </c>
      <c r="B155" s="170">
        <v>167738</v>
      </c>
      <c r="C155" s="151" t="s">
        <v>153</v>
      </c>
      <c r="D155" s="148"/>
      <c r="E155" s="152" t="s">
        <v>369</v>
      </c>
      <c r="G155"/>
      <c r="H155"/>
      <c r="I155"/>
      <c r="J155"/>
    </row>
    <row r="156" spans="1:27" ht="15.75" x14ac:dyDescent="0.25">
      <c r="A156" s="148" t="s">
        <v>532</v>
      </c>
      <c r="B156" s="170">
        <v>723070916</v>
      </c>
      <c r="C156" s="151" t="s">
        <v>153</v>
      </c>
      <c r="D156" s="148"/>
      <c r="E156" s="152" t="s">
        <v>369</v>
      </c>
      <c r="F156" s="171">
        <v>723070916</v>
      </c>
      <c r="G156"/>
      <c r="H156"/>
      <c r="I156"/>
      <c r="J156"/>
    </row>
    <row r="157" spans="1:27" ht="15.75" x14ac:dyDescent="0.25">
      <c r="A157" s="148" t="s">
        <v>553</v>
      </c>
      <c r="B157" s="170">
        <v>22387200</v>
      </c>
      <c r="C157" s="151" t="s">
        <v>153</v>
      </c>
      <c r="D157" s="148"/>
      <c r="E157" s="152" t="s">
        <v>406</v>
      </c>
      <c r="F157" s="171">
        <v>22387200</v>
      </c>
      <c r="G157"/>
      <c r="H157"/>
      <c r="I157"/>
      <c r="J157"/>
    </row>
    <row r="158" spans="1:27" ht="15.75" x14ac:dyDescent="0.25">
      <c r="A158" s="148" t="s">
        <v>554</v>
      </c>
      <c r="B158" s="170">
        <v>57860000</v>
      </c>
      <c r="C158" s="151" t="s">
        <v>153</v>
      </c>
      <c r="D158" s="148"/>
      <c r="E158" s="152" t="s">
        <v>484</v>
      </c>
      <c r="G158"/>
      <c r="H158"/>
      <c r="I158"/>
      <c r="J158"/>
    </row>
    <row r="159" spans="1:27" ht="15.75" x14ac:dyDescent="0.25">
      <c r="A159" s="148" t="s">
        <v>541</v>
      </c>
      <c r="B159" s="170">
        <v>723070000</v>
      </c>
      <c r="C159" s="151" t="s">
        <v>364</v>
      </c>
      <c r="D159" s="148"/>
      <c r="E159" s="152" t="s">
        <v>369</v>
      </c>
    </row>
    <row r="160" spans="1:27" ht="15.75" x14ac:dyDescent="0.25">
      <c r="A160" s="148" t="s">
        <v>555</v>
      </c>
      <c r="B160" s="170">
        <v>17798000</v>
      </c>
      <c r="C160" s="151" t="s">
        <v>364</v>
      </c>
      <c r="D160" s="148" t="s">
        <v>159</v>
      </c>
      <c r="E160" s="152" t="s">
        <v>16</v>
      </c>
      <c r="F160" s="171">
        <v>17798000</v>
      </c>
    </row>
    <row r="161" spans="1:34" ht="15.75" x14ac:dyDescent="0.25">
      <c r="A161" s="148" t="s">
        <v>556</v>
      </c>
      <c r="B161" s="170">
        <v>3000000</v>
      </c>
      <c r="C161" s="151" t="s">
        <v>364</v>
      </c>
      <c r="D161" s="148" t="s">
        <v>405</v>
      </c>
      <c r="E161" s="152" t="s">
        <v>557</v>
      </c>
      <c r="K161" s="171">
        <v>3000000</v>
      </c>
    </row>
    <row r="162" spans="1:34" ht="15.75" x14ac:dyDescent="0.25">
      <c r="A162" s="148" t="s">
        <v>558</v>
      </c>
      <c r="B162" s="170">
        <v>200000</v>
      </c>
      <c r="C162" s="151" t="s">
        <v>364</v>
      </c>
      <c r="D162" s="148" t="s">
        <v>368</v>
      </c>
      <c r="E162" s="152" t="s">
        <v>369</v>
      </c>
      <c r="J162" s="171">
        <v>200000</v>
      </c>
    </row>
    <row r="163" spans="1:34" ht="15.75" x14ac:dyDescent="0.25">
      <c r="A163" s="148" t="s">
        <v>559</v>
      </c>
      <c r="B163" s="170">
        <v>219000</v>
      </c>
      <c r="C163" s="151" t="s">
        <v>364</v>
      </c>
      <c r="D163" s="148" t="s">
        <v>368</v>
      </c>
      <c r="E163" s="152" t="s">
        <v>369</v>
      </c>
      <c r="N163" s="171">
        <v>219000</v>
      </c>
    </row>
    <row r="164" spans="1:34" x14ac:dyDescent="0.25">
      <c r="F164" s="174">
        <f>SUBTOTAL(9,F2:F163)</f>
        <v>4072063760</v>
      </c>
      <c r="G164" s="174">
        <f t="shared" ref="G164:AG164" si="0">SUBTOTAL(9,G2:G163)</f>
        <v>14000000</v>
      </c>
      <c r="H164" s="174">
        <f t="shared" si="0"/>
        <v>19124000</v>
      </c>
      <c r="I164" s="174">
        <f t="shared" si="0"/>
        <v>1877000</v>
      </c>
      <c r="J164" s="174">
        <f t="shared" si="0"/>
        <v>7568000</v>
      </c>
      <c r="K164" s="174">
        <f t="shared" si="0"/>
        <v>3500000</v>
      </c>
      <c r="L164" s="174">
        <f t="shared" si="0"/>
        <v>15431000</v>
      </c>
      <c r="M164" s="174">
        <f t="shared" si="0"/>
        <v>6798971</v>
      </c>
      <c r="N164" s="174">
        <f t="shared" si="0"/>
        <v>9372000</v>
      </c>
      <c r="O164" s="174">
        <f t="shared" si="0"/>
        <v>515000</v>
      </c>
      <c r="P164" s="174">
        <f t="shared" si="0"/>
        <v>16535405</v>
      </c>
      <c r="Q164" s="174">
        <f t="shared" si="0"/>
        <v>42629600</v>
      </c>
      <c r="R164" s="174">
        <f t="shared" si="0"/>
        <v>73032850</v>
      </c>
      <c r="S164" s="174">
        <f t="shared" si="0"/>
        <v>28000000</v>
      </c>
      <c r="T164" s="174">
        <f t="shared" si="0"/>
        <v>6000000</v>
      </c>
      <c r="U164" s="174">
        <f t="shared" si="0"/>
        <v>500000</v>
      </c>
      <c r="V164" s="174">
        <f t="shared" si="0"/>
        <v>2171000</v>
      </c>
      <c r="W164" s="174">
        <f t="shared" si="0"/>
        <v>101500000</v>
      </c>
      <c r="X164" s="174">
        <f t="shared" si="0"/>
        <v>1212000</v>
      </c>
      <c r="Y164" s="174">
        <f t="shared" si="0"/>
        <v>100000</v>
      </c>
      <c r="Z164" s="174">
        <f t="shared" si="0"/>
        <v>13236249</v>
      </c>
      <c r="AA164" s="174">
        <f t="shared" si="0"/>
        <v>900000</v>
      </c>
      <c r="AB164" s="174">
        <f t="shared" si="0"/>
        <v>4149360</v>
      </c>
      <c r="AC164" s="174">
        <f t="shared" si="0"/>
        <v>215000</v>
      </c>
      <c r="AD164" s="174">
        <f t="shared" si="0"/>
        <v>1820000</v>
      </c>
      <c r="AE164" s="174">
        <f t="shared" si="0"/>
        <v>859050</v>
      </c>
      <c r="AF164" s="174">
        <f t="shared" si="0"/>
        <v>20328864</v>
      </c>
      <c r="AG164" s="174">
        <f t="shared" si="0"/>
        <v>37523689</v>
      </c>
      <c r="AH164" s="174">
        <f>SUBTOTAL(9,AH2:AH163)</f>
        <v>1003000</v>
      </c>
    </row>
  </sheetData>
  <autoFilter ref="A1:AL1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TONG CHI NB T08.20</vt:lpstr>
      <vt:lpstr>BC CHI PHI T09.2020</vt:lpstr>
      <vt:lpstr>CHI KHAC(K PHAI CHI PHI)</vt:lpstr>
      <vt:lpstr>HOP THUC CHI PHI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2020-08-03T01:47:26Z</dcterms:created>
  <dcterms:modified xsi:type="dcterms:W3CDTF">2020-10-03T03:47:21Z</dcterms:modified>
</cp:coreProperties>
</file>