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3_Tools\03_linhtinh\GitHub\NhungLe\2020.10.04\"/>
    </mc:Choice>
  </mc:AlternateContent>
  <bookViews>
    <workbookView xWindow="0" yWindow="0" windowWidth="28770" windowHeight="11400" firstSheet="1" activeTab="1"/>
  </bookViews>
  <sheets>
    <sheet name="TONG CHI NB T08.20" sheetId="1" state="hidden" r:id="rId1"/>
    <sheet name="BC CHI PHI T08.2020 (2)" sheetId="5" r:id="rId2"/>
    <sheet name="HOP THUC CHI PHI (2)" sheetId="6" r:id="rId3"/>
    <sheet name="BC CHI PHI T08.2020" sheetId="2" r:id="rId4"/>
    <sheet name="CHI KHAC(K PHAI CHI PHI)" sheetId="3" r:id="rId5"/>
    <sheet name="HOP THUC CHI PHI" sheetId="4" r:id="rId6"/>
  </sheets>
  <definedNames>
    <definedName name="_xlnm._FilterDatabase" localSheetId="0" hidden="1">'TONG CHI NB T08.20'!$A$4:$K$143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6" l="1"/>
  <c r="M70" i="5"/>
  <c r="M68" i="5" s="1"/>
  <c r="M69" i="5"/>
  <c r="N68" i="5"/>
  <c r="L68" i="5"/>
  <c r="K68" i="5"/>
  <c r="J68" i="5"/>
  <c r="I68" i="5"/>
  <c r="G68" i="5"/>
  <c r="E68" i="5"/>
  <c r="D68" i="5"/>
  <c r="C68" i="5"/>
  <c r="M66" i="5"/>
  <c r="E66" i="5"/>
  <c r="E65" i="5"/>
  <c r="I63" i="5"/>
  <c r="M63" i="5" s="1"/>
  <c r="M62" i="5"/>
  <c r="I61" i="5"/>
  <c r="M61" i="5" s="1"/>
  <c r="M60" i="5" s="1"/>
  <c r="L60" i="5"/>
  <c r="K60" i="5"/>
  <c r="J60" i="5"/>
  <c r="I60" i="5"/>
  <c r="G60" i="5"/>
  <c r="E60" i="5"/>
  <c r="D60" i="5"/>
  <c r="C60" i="5"/>
  <c r="M59" i="5"/>
  <c r="I59" i="5"/>
  <c r="M58" i="5"/>
  <c r="M57" i="5"/>
  <c r="I57" i="5"/>
  <c r="M56" i="5"/>
  <c r="M55" i="5"/>
  <c r="M54" i="5"/>
  <c r="M53" i="5"/>
  <c r="M52" i="5" s="1"/>
  <c r="L52" i="5"/>
  <c r="K52" i="5"/>
  <c r="J52" i="5"/>
  <c r="I52" i="5"/>
  <c r="G52" i="5"/>
  <c r="E52" i="5"/>
  <c r="D52" i="5"/>
  <c r="C52" i="5"/>
  <c r="M51" i="5"/>
  <c r="M50" i="5"/>
  <c r="M48" i="5" s="1"/>
  <c r="I50" i="5"/>
  <c r="M49" i="5"/>
  <c r="L48" i="5"/>
  <c r="K48" i="5"/>
  <c r="J48" i="5"/>
  <c r="I48" i="5"/>
  <c r="G48" i="5"/>
  <c r="E48" i="5"/>
  <c r="D48" i="5"/>
  <c r="C48" i="5"/>
  <c r="M47" i="5"/>
  <c r="I47" i="5"/>
  <c r="J46" i="5"/>
  <c r="I46" i="5"/>
  <c r="M46" i="5" s="1"/>
  <c r="M44" i="5" s="1"/>
  <c r="M45" i="5"/>
  <c r="I45" i="5"/>
  <c r="E45" i="5"/>
  <c r="E44" i="5" s="1"/>
  <c r="L44" i="5"/>
  <c r="K44" i="5"/>
  <c r="J44" i="5"/>
  <c r="I44" i="5"/>
  <c r="G44" i="5"/>
  <c r="D44" i="5"/>
  <c r="C44" i="5"/>
  <c r="M41" i="5"/>
  <c r="J40" i="5"/>
  <c r="I40" i="5"/>
  <c r="M40" i="5" s="1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J22" i="5"/>
  <c r="M22" i="5" s="1"/>
  <c r="M21" i="5"/>
  <c r="M20" i="5"/>
  <c r="M19" i="5"/>
  <c r="I18" i="5"/>
  <c r="I17" i="5" s="1"/>
  <c r="L17" i="5"/>
  <c r="K17" i="5"/>
  <c r="J17" i="5"/>
  <c r="G17" i="5"/>
  <c r="M16" i="5"/>
  <c r="M15" i="5"/>
  <c r="M14" i="5"/>
  <c r="J14" i="5"/>
  <c r="K13" i="5"/>
  <c r="M13" i="5" s="1"/>
  <c r="M12" i="5"/>
  <c r="K11" i="5"/>
  <c r="M11" i="5" s="1"/>
  <c r="M10" i="5" s="1"/>
  <c r="L10" i="5"/>
  <c r="J10" i="5"/>
  <c r="J8" i="5" s="1"/>
  <c r="I10" i="5"/>
  <c r="G10" i="5"/>
  <c r="L8" i="5"/>
  <c r="G8" i="5"/>
  <c r="M7" i="5"/>
  <c r="I7" i="5"/>
  <c r="L6" i="5"/>
  <c r="J6" i="5"/>
  <c r="M6" i="5" s="1"/>
  <c r="M5" i="5"/>
  <c r="J5" i="5"/>
  <c r="L4" i="5"/>
  <c r="G4" i="5"/>
  <c r="I8" i="5" l="1"/>
  <c r="I4" i="5" s="1"/>
  <c r="M18" i="5"/>
  <c r="M17" i="5" s="1"/>
  <c r="M8" i="5" s="1"/>
  <c r="M4" i="5" s="1"/>
  <c r="J4" i="5"/>
  <c r="K10" i="5"/>
  <c r="K8" i="5" s="1"/>
  <c r="K4" i="5" s="1"/>
  <c r="M37" i="2"/>
  <c r="M38" i="2"/>
  <c r="M39" i="2"/>
  <c r="M41" i="2"/>
  <c r="M21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20" i="2"/>
  <c r="M16" i="2"/>
  <c r="M15" i="2"/>
  <c r="M12" i="2"/>
  <c r="L17" i="2"/>
  <c r="L10" i="2"/>
  <c r="L6" i="2"/>
  <c r="D10" i="4"/>
  <c r="M70" i="2"/>
  <c r="M69" i="2"/>
  <c r="M62" i="2"/>
  <c r="M54" i="2"/>
  <c r="M55" i="2"/>
  <c r="M56" i="2"/>
  <c r="M58" i="2"/>
  <c r="M53" i="2"/>
  <c r="M51" i="2"/>
  <c r="M49" i="2"/>
  <c r="L68" i="2"/>
  <c r="L60" i="2"/>
  <c r="L52" i="2"/>
  <c r="L48" i="2"/>
  <c r="L44" i="2"/>
  <c r="K44" i="2"/>
  <c r="M19" i="2"/>
  <c r="L8" i="2" l="1"/>
  <c r="L4" i="2"/>
  <c r="D139" i="1"/>
  <c r="D151" i="1" l="1"/>
  <c r="D150" i="1" s="1"/>
  <c r="K11" i="2" l="1"/>
  <c r="M11" i="2" s="1"/>
  <c r="K13" i="2"/>
  <c r="M13" i="2" s="1"/>
  <c r="K17" i="2"/>
  <c r="K68" i="2" l="1"/>
  <c r="K60" i="2"/>
  <c r="K52" i="2"/>
  <c r="K48" i="2"/>
  <c r="K10" i="2"/>
  <c r="K8" i="2" l="1"/>
  <c r="K4" i="2" s="1"/>
  <c r="J6" i="2"/>
  <c r="M6" i="2" s="1"/>
  <c r="J5" i="2"/>
  <c r="M5" i="2" s="1"/>
  <c r="D17" i="3"/>
  <c r="J40" i="2" l="1"/>
  <c r="M68" i="2"/>
  <c r="M66" i="2"/>
  <c r="J14" i="2" l="1"/>
  <c r="M14" i="2" s="1"/>
  <c r="M10" i="2" s="1"/>
  <c r="J10" i="2" l="1"/>
  <c r="J46" i="2"/>
  <c r="J22" i="2"/>
  <c r="M22" i="2" s="1"/>
  <c r="J17" i="2" l="1"/>
  <c r="J52" i="2"/>
  <c r="J44" i="2"/>
  <c r="J68" i="2" l="1"/>
  <c r="J60" i="2"/>
  <c r="J48" i="2"/>
  <c r="J8" i="2" l="1"/>
  <c r="J4" i="2" s="1"/>
  <c r="I46" i="2"/>
  <c r="M46" i="2" s="1"/>
  <c r="I40" i="2"/>
  <c r="M40" i="2" s="1"/>
  <c r="I10" i="2"/>
  <c r="N68" i="2" l="1"/>
  <c r="I68" i="2"/>
  <c r="I7" i="2" s="1"/>
  <c r="M7" i="2" s="1"/>
  <c r="G68" i="2"/>
  <c r="D68" i="2"/>
  <c r="C68" i="2"/>
  <c r="E66" i="2"/>
  <c r="E65" i="2"/>
  <c r="G60" i="2"/>
  <c r="D60" i="2"/>
  <c r="C60" i="2"/>
  <c r="I57" i="2"/>
  <c r="M57" i="2" s="1"/>
  <c r="I52" i="2"/>
  <c r="G52" i="2"/>
  <c r="D52" i="2"/>
  <c r="C52" i="2"/>
  <c r="G48" i="2"/>
  <c r="D48" i="2"/>
  <c r="C48" i="2"/>
  <c r="E45" i="2"/>
  <c r="G44" i="2"/>
  <c r="D44" i="2"/>
  <c r="C44" i="2"/>
  <c r="G17" i="2"/>
  <c r="G10" i="2"/>
  <c r="E68" i="2" l="1"/>
  <c r="I63" i="2"/>
  <c r="M63" i="2" s="1"/>
  <c r="I50" i="2"/>
  <c r="M50" i="2" s="1"/>
  <c r="I59" i="2"/>
  <c r="I47" i="2"/>
  <c r="M47" i="2" s="1"/>
  <c r="G8" i="2"/>
  <c r="E48" i="2"/>
  <c r="E52" i="2"/>
  <c r="E60" i="2"/>
  <c r="I18" i="2"/>
  <c r="M18" i="2" s="1"/>
  <c r="M17" i="2" s="1"/>
  <c r="E44" i="2"/>
  <c r="I45" i="2"/>
  <c r="M45" i="2" s="1"/>
  <c r="I61" i="2"/>
  <c r="M61" i="2" s="1"/>
  <c r="D19" i="1"/>
  <c r="M44" i="2" l="1"/>
  <c r="M59" i="2"/>
  <c r="M52" i="2" s="1"/>
  <c r="I48" i="2"/>
  <c r="M48" i="2"/>
  <c r="I17" i="2"/>
  <c r="G4" i="2"/>
  <c r="I44" i="2"/>
  <c r="I60" i="2"/>
  <c r="M60" i="2"/>
  <c r="D10" i="1"/>
  <c r="M8" i="2" l="1"/>
  <c r="M4" i="2" s="1"/>
  <c r="I8" i="2"/>
  <c r="I4" i="2" l="1"/>
</calcChain>
</file>

<file path=xl/sharedStrings.xml><?xml version="1.0" encoding="utf-8"?>
<sst xmlns="http://schemas.openxmlformats.org/spreadsheetml/2006/main" count="1260" uniqueCount="396">
  <si>
    <t>NGÀY</t>
  </si>
  <si>
    <t>CÔNG TRÌNH</t>
  </si>
  <si>
    <t>NỘI DUNG CHI</t>
  </si>
  <si>
    <t>SỐ TIỀN CHI</t>
  </si>
  <si>
    <t>HÌNH THỨC TT</t>
  </si>
  <si>
    <t>NGƯỜI ĐỀ XUẤT</t>
  </si>
  <si>
    <t>NGƯỜI NHẬN</t>
  </si>
  <si>
    <t>GHI CHÚ HÓA ĐƠN</t>
  </si>
  <si>
    <t>PHÂN LOẠI CHI PHÍ</t>
  </si>
  <si>
    <t>JACCS</t>
  </si>
  <si>
    <t>Ván ép</t>
  </si>
  <si>
    <t>TECH</t>
  </si>
  <si>
    <t>NHA QS</t>
  </si>
  <si>
    <t>Giấy cuộn</t>
  </si>
  <si>
    <t>KT</t>
  </si>
  <si>
    <t>BẢNG KÊ CHI THÁNG 08 NĂM 2020</t>
  </si>
  <si>
    <t>IPS</t>
  </si>
  <si>
    <t>Lương thợ</t>
  </si>
  <si>
    <t>THẮNG</t>
  </si>
  <si>
    <t>Bạt kẻ sọc 3.8x50m</t>
  </si>
  <si>
    <t>Băng keo giấy/trong</t>
  </si>
  <si>
    <t>NPP Tiền Trường</t>
  </si>
  <si>
    <t>Cty Băng Keo Miền Tây</t>
  </si>
  <si>
    <t>Phí vệ sinh T7/20</t>
  </si>
  <si>
    <t>Vietin</t>
  </si>
  <si>
    <t>Dung NS</t>
  </si>
  <si>
    <t>Phi gửi xe NV T7/20</t>
  </si>
  <si>
    <t>TM</t>
  </si>
  <si>
    <t>Thay lõi máy lọc nước</t>
  </si>
  <si>
    <t>Phí hủy HĐ FPT</t>
  </si>
  <si>
    <t>IT</t>
  </si>
  <si>
    <t>Viễn Thông Miền Nam</t>
  </si>
  <si>
    <t>CAC CONG TRINH</t>
  </si>
  <si>
    <t>Nhãn in 9mmx8m</t>
  </si>
  <si>
    <t>NCC</t>
  </si>
  <si>
    <t>LUONG THO</t>
  </si>
  <si>
    <t>VE SINH VP</t>
  </si>
  <si>
    <t>GIU XE VP</t>
  </si>
  <si>
    <t>SUA CHUA THIET BI</t>
  </si>
  <si>
    <t>CP PS KHAC</t>
  </si>
  <si>
    <t>Phí bảo hiểm Oto</t>
  </si>
  <si>
    <t>BH Liberty</t>
  </si>
  <si>
    <t>CP VP</t>
  </si>
  <si>
    <t>Thuê VP T8/20</t>
  </si>
  <si>
    <t>THUE VP</t>
  </si>
  <si>
    <t>Tạm ứng vật tư điện CT JACCS</t>
  </si>
  <si>
    <t>ANH MỸ</t>
  </si>
  <si>
    <t>Tạm ứng đợt 1</t>
  </si>
  <si>
    <t>AN THỊNH</t>
  </si>
  <si>
    <t>05/08 TECH</t>
  </si>
  <si>
    <t>Bảo Minh</t>
  </si>
  <si>
    <t>05/08 VTB</t>
  </si>
  <si>
    <t>Thay máy lọc khí</t>
  </si>
  <si>
    <t>Bảo hiểm tai nạn</t>
  </si>
  <si>
    <t>Bảo hiểm công trình dự án</t>
  </si>
  <si>
    <t>x</t>
  </si>
  <si>
    <t>HD SỔ 4897137</t>
  </si>
  <si>
    <t>ĐÃ TT</t>
  </si>
  <si>
    <t>VACONS</t>
  </si>
  <si>
    <t xml:space="preserve">VLXD </t>
  </si>
  <si>
    <t>PHAM TUONG</t>
  </si>
  <si>
    <t>TT06/8 TECH</t>
  </si>
  <si>
    <t>Tạm ứng công trình Jaccs</t>
  </si>
  <si>
    <t>MR.KIÊN</t>
  </si>
  <si>
    <t>Phí dự thi VMARK 2020</t>
  </si>
  <si>
    <t>MR.HÒA</t>
  </si>
  <si>
    <t>Máy lọc khí Samsung</t>
  </si>
  <si>
    <t xml:space="preserve">MS.QUYÊN </t>
  </si>
  <si>
    <t>TT06/8 TM</t>
  </si>
  <si>
    <t>Nội thất</t>
  </si>
  <si>
    <t>NHA MS QUYNH</t>
  </si>
  <si>
    <t>KO NHAP FILE DU AN</t>
  </si>
  <si>
    <t>TỔNG CỘNG</t>
  </si>
  <si>
    <t>CÁC KHOẢN HỢP THỨC CHI PHÍ</t>
  </si>
  <si>
    <t>Ko phải CP (Sheet Hợp thức)</t>
  </si>
  <si>
    <t xml:space="preserve">               CHI KHÁC: RÚT TIỀN &amp; CÁC KHOẢN CHI ĐÃ HOÀN</t>
  </si>
  <si>
    <t>Ko phải CP (Sheet Chi khác)</t>
  </si>
  <si>
    <t>CHI CÁ NHÂN</t>
  </si>
  <si>
    <t>CHI PHÍ CÔNG TY</t>
  </si>
  <si>
    <t>STT</t>
  </si>
  <si>
    <t>NỘI DUNG</t>
  </si>
  <si>
    <t>01.08 - 04.08</t>
  </si>
  <si>
    <t>GHI CHÚ</t>
  </si>
  <si>
    <t>A</t>
  </si>
  <si>
    <t>CHI PHÍ CÔNG TRÌNH</t>
  </si>
  <si>
    <t>Chi trả cho Nhà cung cấp</t>
  </si>
  <si>
    <t>Chi mua trang thiết bị vật tư (thi công phụ trách)</t>
  </si>
  <si>
    <t>Lương thợ phụ các công trình</t>
  </si>
  <si>
    <t>B</t>
  </si>
  <si>
    <t>CHI PHÍ VĂN PHÒNG</t>
  </si>
  <si>
    <t>BHXH</t>
  </si>
  <si>
    <t>Thuê kho</t>
  </si>
  <si>
    <t>Điện nước văn phòng</t>
  </si>
  <si>
    <t>Điện nước kho</t>
  </si>
  <si>
    <t>Internet, gia hạn tên miền</t>
  </si>
  <si>
    <t>Điện thoại</t>
  </si>
  <si>
    <t>Rác</t>
  </si>
  <si>
    <t>Vệ sinh văn phòng</t>
  </si>
  <si>
    <t>Giữ xe nhân viên</t>
  </si>
  <si>
    <t>Grab</t>
  </si>
  <si>
    <t>Sữa chữa kho, văn phòng</t>
  </si>
  <si>
    <t>Chi phi tuyển dụng nhân sự</t>
  </si>
  <si>
    <t>Sửa xe, Bảo dưỡng xe, Bảo hiểm xe</t>
  </si>
  <si>
    <t>Từ thiện</t>
  </si>
  <si>
    <t>C</t>
  </si>
  <si>
    <t>MUA SẮM TRANG THIẾT BỊ</t>
  </si>
  <si>
    <t>Máy tính</t>
  </si>
  <si>
    <t>Khác,…</t>
  </si>
  <si>
    <t>D</t>
  </si>
  <si>
    <t>CÔNG TÁC PHÍ</t>
  </si>
  <si>
    <t>Thuê xe, xăng xe</t>
  </si>
  <si>
    <t>Khách sạn, phòng nghỉ</t>
  </si>
  <si>
    <t>E</t>
  </si>
  <si>
    <t>PHÚC LỢI</t>
  </si>
  <si>
    <t>Chi sinh nhật</t>
  </si>
  <si>
    <t>Chi tiền cưới hỏi, thăm bệnh, tang lễ, …</t>
  </si>
  <si>
    <t>Chi tiền thưởng, quà tặng nhân viên</t>
  </si>
  <si>
    <t>Chi phí liên hoan, du lịch, …</t>
  </si>
  <si>
    <t>Khám sức khỏe, bảo hiểm, hoàn tiền bảo hiểm,..</t>
  </si>
  <si>
    <t>Phụ cấp cô dọn vệ sinh</t>
  </si>
  <si>
    <t>F</t>
  </si>
  <si>
    <t>THUẾ, PHÍ, LỆ PHÍ</t>
  </si>
  <si>
    <t>Thuế môn bài</t>
  </si>
  <si>
    <t>Thuế GTGT</t>
  </si>
  <si>
    <t>Khác</t>
  </si>
  <si>
    <t>G</t>
  </si>
  <si>
    <t>CHI KHÁC: QUẢNG BÁ THƯƠNG HIỆU</t>
  </si>
  <si>
    <t>H</t>
  </si>
  <si>
    <t>KÝ QUỸ TÒA NHÀ, ĐẶT CỌC THI CÔNG CÔNG TRÌNH</t>
  </si>
  <si>
    <t>I</t>
  </si>
  <si>
    <t>K</t>
  </si>
  <si>
    <t>CÁ NHÂN SẾP MỸ</t>
  </si>
  <si>
    <t>Mua sắm….</t>
  </si>
  <si>
    <t xml:space="preserve">                                                       Người lập</t>
  </si>
  <si>
    <t>BÁO CÁO CHI PHÍ THÁNG 08.2020</t>
  </si>
  <si>
    <t>FILE DU AN</t>
  </si>
  <si>
    <t>WH</t>
  </si>
  <si>
    <t>TYME</t>
  </si>
  <si>
    <t>NAM THUẬN T15</t>
  </si>
  <si>
    <t>NAM THUẬN T19</t>
  </si>
  <si>
    <t>LAVIE</t>
  </si>
  <si>
    <t>VIETCREDIT</t>
  </si>
  <si>
    <t>CÁ NHÂN</t>
  </si>
  <si>
    <t>Giải chi CT Ms Quỳnh House</t>
  </si>
  <si>
    <t>Giải chi CT Tyme bảo hành, vận chuyển</t>
  </si>
  <si>
    <t>Giải chi CT HTMB T5 Nam Thuận vệ sinh</t>
  </si>
  <si>
    <t>Giải chi CT HTMB T19 Server</t>
  </si>
  <si>
    <t>TT sản xuất nội thất - Hợp Nhất</t>
  </si>
  <si>
    <t>Tạm ứng cho thi công Mr Phú</t>
  </si>
  <si>
    <t>Chi phí Logo Lavie</t>
  </si>
  <si>
    <t>Chi phí căng Holding</t>
  </si>
  <si>
    <t>Chi phí căng Holding+Decal+Nhân công</t>
  </si>
  <si>
    <t>Phụ kiện BLS VVP</t>
  </si>
  <si>
    <t>Sản xuất nội thất - Hợp Nhất</t>
  </si>
  <si>
    <t>Phí phát hành thẻ thay thế</t>
  </si>
  <si>
    <t>VTB</t>
  </si>
  <si>
    <t>SHB</t>
  </si>
  <si>
    <t>Mr Khoa TC</t>
  </si>
  <si>
    <t>Mr Nhã QS</t>
  </si>
  <si>
    <t>Sếp</t>
  </si>
  <si>
    <t>Mr Phú TC</t>
  </si>
  <si>
    <t>Mr Lil QS</t>
  </si>
  <si>
    <t>Ms Tuyết KT</t>
  </si>
  <si>
    <t>TT máy lọc SamSung</t>
  </si>
  <si>
    <t>TT ky hốt rác</t>
  </si>
  <si>
    <t>Ms Quyên TK</t>
  </si>
  <si>
    <t>Lương thợ Tuần 1 Tháng 8/2020</t>
  </si>
  <si>
    <t>Đơn hàng ống nước - Phước Thành</t>
  </si>
  <si>
    <t>Phí dịch vụ nộp ngân hàng</t>
  </si>
  <si>
    <t>Chi mua trái cây</t>
  </si>
  <si>
    <t>Ms Ngọc KT</t>
  </si>
  <si>
    <t>VACONS (Ứng cho Sếp)</t>
  </si>
  <si>
    <t>Đơn hàng ghế - Trọng Tín</t>
  </si>
  <si>
    <t>Mua đồ dùng và hóa phẩm dùng cho Tháng 8, Tháng 9/2020</t>
  </si>
  <si>
    <t>HĐ 4957162</t>
  </si>
  <si>
    <t>THI CONG</t>
  </si>
  <si>
    <t>HỢP NHẤT</t>
  </si>
  <si>
    <t>TRỌNG TÍN</t>
  </si>
  <si>
    <t>THẮNG QC</t>
  </si>
  <si>
    <t>KHÁNH LINH</t>
  </si>
  <si>
    <t>PHƯỚC THÀNH</t>
  </si>
  <si>
    <t>TT tạm ứng 40% đơn hàng thẩm duyệt PCCC Phú Hưng</t>
  </si>
  <si>
    <t>chua có HD</t>
  </si>
  <si>
    <t>NAM THUẬN Enegry</t>
  </si>
  <si>
    <t>AQUA SONATUS</t>
  </si>
  <si>
    <t>k chứng từ</t>
  </si>
  <si>
    <t>CP BAO LANH</t>
  </si>
  <si>
    <t>NAM THUẬN MRT19</t>
  </si>
  <si>
    <t>PCCC</t>
  </si>
  <si>
    <t>ĐỨC PHƯƠNG</t>
  </si>
  <si>
    <t>GVS văn phòng T8/2020</t>
  </si>
  <si>
    <t>TG Giấy</t>
  </si>
  <si>
    <t>Phí ngân hàng, phí phát hành thẻ mới</t>
  </si>
  <si>
    <t>Chi hoa hồng CT PANA,BUNGE,SHINWON</t>
  </si>
  <si>
    <t>MR.TOÀN</t>
  </si>
  <si>
    <t>CHIET KHAU</t>
  </si>
  <si>
    <t>Chi chiết khấu : PANA,BUNGE,SHINWON</t>
  </si>
  <si>
    <t>Phí bảo lãnh 5% CT WH</t>
  </si>
  <si>
    <t xml:space="preserve">                                                     Nguyễn Thị Mỹ Hanh</t>
  </si>
  <si>
    <t>Mua áo phản quang - Kho công ty</t>
  </si>
  <si>
    <t>Việt First</t>
  </si>
  <si>
    <t>hàng kho</t>
  </si>
  <si>
    <t xml:space="preserve">Chi phí điện thoại VNPT T7/2020 </t>
  </si>
  <si>
    <t>VNPT</t>
  </si>
  <si>
    <t>chưa có HĐ</t>
  </si>
  <si>
    <t>Chi phí grap T7/2020</t>
  </si>
  <si>
    <t>GRAP</t>
  </si>
  <si>
    <t xml:space="preserve">Chi phí huấn luyện , đào tạo nhân sự </t>
  </si>
  <si>
    <t>TT Nhân Lực BCC</t>
  </si>
  <si>
    <t>Chi mua loa JBL cho P.thiết kế</t>
  </si>
  <si>
    <t>QUYEN TK</t>
  </si>
  <si>
    <t>Mai Nguyên</t>
  </si>
  <si>
    <t>Chi mua túi nylong,mỡ bò</t>
  </si>
  <si>
    <t>Mr.Đồng</t>
  </si>
  <si>
    <t>Chi tạm ứng mua bình chữa cháy 5kg CO2 - CT REETECH</t>
  </si>
  <si>
    <t>Trí GS</t>
  </si>
  <si>
    <t>Cty PVD</t>
  </si>
  <si>
    <t>Nhân công sơn nước</t>
  </si>
  <si>
    <t>Thi công sắt</t>
  </si>
  <si>
    <t>Phước Giang</t>
  </si>
  <si>
    <t>Thanh toán tạm ứng đợt 1 - thảm CT Jaccs</t>
  </si>
  <si>
    <t>Vinafloor</t>
  </si>
  <si>
    <t>NVG</t>
  </si>
  <si>
    <t>THUY KD</t>
  </si>
  <si>
    <t>Chi hoa hồng cho Mr.Bình - CT NVG</t>
  </si>
  <si>
    <t>Chi hoa hồng - CT NVG</t>
  </si>
  <si>
    <t>Chi mua bao xà bần</t>
  </si>
  <si>
    <t>Chi hỗ trợ điện ,nước,xăng xe AB</t>
  </si>
  <si>
    <t>Chi mua đồ dùng VP (Bông,sữa…)</t>
  </si>
  <si>
    <t xml:space="preserve">Chi lương T8+T9(10 ngày) và trợ cấp thất nghiệp </t>
  </si>
  <si>
    <t>TỔNG CỘNG:</t>
  </si>
  <si>
    <t>Rút tài khoản</t>
  </si>
  <si>
    <t>Ms.Tuyết</t>
  </si>
  <si>
    <t xml:space="preserve">Chi mua túi rác cuộn </t>
  </si>
  <si>
    <t>Rút tiền từ tài khoản</t>
  </si>
  <si>
    <t>CHI KHAC</t>
  </si>
  <si>
    <t>K PHAI CHI PHI</t>
  </si>
  <si>
    <t>IPS (Sala)</t>
  </si>
  <si>
    <t>Tạm ứng đợt 2</t>
  </si>
  <si>
    <t>Tạm ứng đợt 1 - lắp đặt ghế Pantry</t>
  </si>
  <si>
    <t xml:space="preserve">Đại Thuận </t>
  </si>
  <si>
    <t>Mr.Tâm</t>
  </si>
  <si>
    <t>Thanh toán ống nước,máy bơm CT IPS Sala</t>
  </si>
  <si>
    <t>Lil</t>
  </si>
  <si>
    <t>Phước Thành</t>
  </si>
  <si>
    <t>TT tạm ứng 70% đợt 1 - thảm CT Jaccs</t>
  </si>
  <si>
    <t>Minh Thiện (Mr.Quân)</t>
  </si>
  <si>
    <t>HOP THUC CP</t>
  </si>
  <si>
    <t>Data Center Tân Thuận</t>
  </si>
  <si>
    <t>Hồ sơ thầu CMC Telecom</t>
  </si>
  <si>
    <t>Tiên KD</t>
  </si>
  <si>
    <t>CMC</t>
  </si>
  <si>
    <t>TT tạm ứng 50% đèn trang trí CT IPS sala</t>
  </si>
  <si>
    <t>Bon</t>
  </si>
  <si>
    <t>DAT COC</t>
  </si>
  <si>
    <t>Phí giao hàng kho cho A.Hiệp</t>
  </si>
  <si>
    <t>Hiệp</t>
  </si>
  <si>
    <t>Chi mua ổ khóa kho Cty</t>
  </si>
  <si>
    <t>TT tạm ứng đợt 1(50%) đơn hàng lạnh,hút khói - CT JACCS</t>
  </si>
  <si>
    <t>TRUNG KIÊN</t>
  </si>
  <si>
    <t>TT đợt 1 trần thạch cao USG - CT JACCS</t>
  </si>
  <si>
    <t>I.S</t>
  </si>
  <si>
    <t>TT tạm ứng đợt 1(50%) cung cấp lắp đặt cửa chống cháy</t>
  </si>
  <si>
    <t>Mr.Giàu</t>
  </si>
  <si>
    <t>TT tiền điện sinh hoạt VP T8/20</t>
  </si>
  <si>
    <t>TT phí thuê vp Đà Nẵng từ 15/8/2020-15/02/2021</t>
  </si>
  <si>
    <t>Ms.Ngọc</t>
  </si>
  <si>
    <t>Lương thợ từ 07/8-13/8/20</t>
  </si>
  <si>
    <t xml:space="preserve">Phí ngân hàng </t>
  </si>
  <si>
    <t xml:space="preserve">Mua quà(rượu) tặng đối tác </t>
  </si>
  <si>
    <t>TT phí vận chuyển mẫu trần Armstrong&amp;USG</t>
  </si>
  <si>
    <t>TT vay mua xe Peugeot T8/20</t>
  </si>
  <si>
    <t>Ms.Tuyết KT</t>
  </si>
  <si>
    <t>TT phí thuê kho Vacons T8/20</t>
  </si>
  <si>
    <t>BHXH T8/2020</t>
  </si>
  <si>
    <t xml:space="preserve">TT tiền mua nhà </t>
  </si>
  <si>
    <t xml:space="preserve">Sếp </t>
  </si>
  <si>
    <t>CP CA NHAN</t>
  </si>
  <si>
    <t>TT tạm ứng đợt 1 (30%) cung cấp lắp đặt nội thất</t>
  </si>
  <si>
    <t>Chi phí tiếp khách - CT LOCALIZE</t>
  </si>
  <si>
    <t>LOCALIZE</t>
  </si>
  <si>
    <t>Mr.Phú</t>
  </si>
  <si>
    <t>THUE KHO</t>
  </si>
  <si>
    <t>XE</t>
  </si>
  <si>
    <t>TT bàn gỗ P.Thiết kế</t>
  </si>
  <si>
    <t>TT phí nước sinh hoạt T8/20</t>
  </si>
  <si>
    <t>TT tiền thùng carton</t>
  </si>
  <si>
    <t>Chung Thành</t>
  </si>
  <si>
    <t>TT vật tư sơn CT WH,VIETCREDIT,HTMB,MS.QUYNH</t>
  </si>
  <si>
    <t>CP KHAC</t>
  </si>
  <si>
    <t>Thuê văn phòng: Đà nẵng(3tr960),VPC (14tr)</t>
  </si>
  <si>
    <t>05.08 - 11.08</t>
  </si>
  <si>
    <t>Lãi gốc vay mua xe T8/2020</t>
  </si>
  <si>
    <t>REETECH</t>
  </si>
  <si>
    <t>Tiền công thợ M&amp;E</t>
  </si>
  <si>
    <t xml:space="preserve">Mr.Trí </t>
  </si>
  <si>
    <t>TT bình chữa cháy, phí vận chuyển , giữ xe</t>
  </si>
  <si>
    <t>TT mua sách công ty</t>
  </si>
  <si>
    <t>Đồ dùng văn phòng:Ky rác, GVS, ổ khóa…</t>
  </si>
  <si>
    <t>Công cụ, dụng Cụ: Máy lọc khí Samsung, Bàn làm việc,loa JBL……</t>
  </si>
  <si>
    <t>Vay mua nhà</t>
  </si>
  <si>
    <t>CỌC DỰ THẦU:CT Data Center Tân Thuận</t>
  </si>
  <si>
    <t xml:space="preserve">Khác </t>
  </si>
  <si>
    <t>Gửi chuyển phát nhanh ra Hà Nội bản lãnh 2 card đồ họa GTX 750</t>
  </si>
  <si>
    <t>Chi tiền cho sếp</t>
  </si>
  <si>
    <t>Sếp Mỹ</t>
  </si>
  <si>
    <t>Mr.Trí TC</t>
  </si>
  <si>
    <t>Bánh kem sinh nhật NV</t>
  </si>
  <si>
    <t>Mua ổ khóa cty</t>
  </si>
  <si>
    <t>The Mia</t>
  </si>
  <si>
    <t xml:space="preserve">Ghế </t>
  </si>
  <si>
    <t>Mâm kệ kho</t>
  </si>
  <si>
    <t>lấy HĐ</t>
  </si>
  <si>
    <t>Ngọc Tín</t>
  </si>
  <si>
    <t>Hoàng GS</t>
  </si>
  <si>
    <t>Tạm ứng mua vật tư thi công</t>
  </si>
  <si>
    <t>HD367</t>
  </si>
  <si>
    <t>Đèn văn phòng</t>
  </si>
  <si>
    <t>Thành Thi công</t>
  </si>
  <si>
    <t>Tâm Luật</t>
  </si>
  <si>
    <t>BAO HANH</t>
  </si>
  <si>
    <t>PUBLICIS (Bảo hành)</t>
  </si>
  <si>
    <t>DIAG</t>
  </si>
  <si>
    <t xml:space="preserve">Chi phí dự phòng </t>
  </si>
  <si>
    <t xml:space="preserve">TT 40% nhân công điện </t>
  </si>
  <si>
    <t>Mr.Thuận</t>
  </si>
  <si>
    <t xml:space="preserve">Dây HDMI </t>
  </si>
  <si>
    <t>Quốc Duy</t>
  </si>
  <si>
    <t>Vệ sinh máy pha cà phê VP</t>
  </si>
  <si>
    <t>DungNS</t>
  </si>
  <si>
    <t>TT đợt 1 30% lắp vách và trần thạch cao</t>
  </si>
  <si>
    <t>Mr.Thường</t>
  </si>
  <si>
    <t>TT đợt 2 30% thi công nền</t>
  </si>
  <si>
    <t>In danh thiếp cho NV</t>
  </si>
  <si>
    <t>TT đợt 1 30% cung cấp lắp đặt ghế</t>
  </si>
  <si>
    <t xml:space="preserve">Máy lạnh </t>
  </si>
  <si>
    <t xml:space="preserve">Claim chi phí tiếp khách </t>
  </si>
  <si>
    <t>Thương KD</t>
  </si>
  <si>
    <t xml:space="preserve">Tạm ứng thay mực máy in </t>
  </si>
  <si>
    <t>Đạm IT</t>
  </si>
  <si>
    <t>12.08-18.08</t>
  </si>
  <si>
    <t>HD 173 ngày 21/8</t>
  </si>
  <si>
    <t>Cty IOT VN</t>
  </si>
  <si>
    <t>Lương thợ từ 14/8-20/8/20</t>
  </si>
  <si>
    <t>TT lương bổ sung T9/2020</t>
  </si>
  <si>
    <t xml:space="preserve">Trang </t>
  </si>
  <si>
    <t>CP LUONG</t>
  </si>
  <si>
    <t>TT phí tiệc VP 19/8/20</t>
  </si>
  <si>
    <t>Phí mua đồ dùng VP</t>
  </si>
  <si>
    <t>TECH+TM</t>
  </si>
  <si>
    <t>Dfurni</t>
  </si>
  <si>
    <t>Tạm ứng - cảm ơn Localize</t>
  </si>
  <si>
    <t>Tạm ứng đơn hàng đèn CT Jaccs</t>
  </si>
  <si>
    <t>VnLite</t>
  </si>
  <si>
    <t>đợi HD</t>
  </si>
  <si>
    <t>In ấn hồ sơ dự thầu, in bao thư, công chứng hồ sơ, in danh thiếp</t>
  </si>
  <si>
    <t>Tiệc VP 19/8/20</t>
  </si>
  <si>
    <t>Lương nhân viên :chi lương T9/20 bổ sung NV Trang</t>
  </si>
  <si>
    <t>Sữa chữa máy móc, thiết bị: Thay máy lọc khí, thay mực máy in</t>
  </si>
  <si>
    <t>Tiếp khách CT Localize…</t>
  </si>
  <si>
    <t>Chi phí cảm ơn Localize</t>
  </si>
  <si>
    <t>Rút tiền mặt từ tài khoản</t>
  </si>
  <si>
    <t>Bảo lãnh ngân hàng-Ký quỹ AQUA</t>
  </si>
  <si>
    <t>Bảo lãnh ngân hàng-Phí phát hành</t>
  </si>
  <si>
    <t>Bảo lãnh ngân hàng-Phí dịch thuật</t>
  </si>
  <si>
    <t>CP NGAN HANG</t>
  </si>
  <si>
    <t>CP tài chính: bảo lãnh Aqua</t>
  </si>
  <si>
    <t>CA NHAN</t>
  </si>
  <si>
    <t>Diag Q10</t>
  </si>
  <si>
    <t>TT TƯ đợt 1 (40%) cung cấp và thi công lắp đặt khung sắt</t>
  </si>
  <si>
    <t xml:space="preserve">                                                    Ngày 28 tháng 08 năm 2020</t>
  </si>
  <si>
    <t>01.08-28.08</t>
  </si>
  <si>
    <t>19.08-25.08</t>
  </si>
  <si>
    <t>26.08-28.08</t>
  </si>
  <si>
    <t>Rút tiền tài khoản qua Vietinbank</t>
  </si>
  <si>
    <t>Rút tiền tài khoản</t>
  </si>
  <si>
    <t>Công Đoàn</t>
  </si>
  <si>
    <t>CP phát sinh khác:  Mua trái cây, CPN,Phí hủy HĐ, mua quà tặng đối tác,cúng rằm ,mua cá</t>
  </si>
  <si>
    <t>TT -</t>
  </si>
  <si>
    <t>TT Lương thợ phụ</t>
  </si>
  <si>
    <t>TT BHXH cho người lao động</t>
  </si>
  <si>
    <t xml:space="preserve">TT tiền thuê VP Vacons </t>
  </si>
  <si>
    <t>TT kho Vacons</t>
  </si>
  <si>
    <t>TT tiền nước Vacons,TT tiền điện Vacons</t>
  </si>
  <si>
    <t>Internet</t>
  </si>
  <si>
    <t>điện thoại</t>
  </si>
  <si>
    <t>rác</t>
  </si>
  <si>
    <t>vệ sinh</t>
  </si>
  <si>
    <t>giữ xe, gửi xe</t>
  </si>
  <si>
    <t>đồ dùng văn phòng</t>
  </si>
  <si>
    <t>In ấn</t>
  </si>
  <si>
    <t>CPN, mua hoa, mua quà</t>
  </si>
  <si>
    <t>phí ngân hàng</t>
  </si>
  <si>
    <t>GTGT</t>
  </si>
  <si>
    <t>lãi vay  mua xe</t>
  </si>
  <si>
    <t>TT  mua nhà của sếp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</si>
</sst>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_₫_-;\-* #,##0.00\ _₫_-;_-* &quot;-&quot;??\ _₫_-;_-@_-"/>
    <numFmt numFmtId="165" formatCode="_-* #,##0\ _₫_-;\-* #,##0\ _₫_-;_-* &quot;-&quot;??\ _₫_-;_-@_-"/>
    <numFmt numFmtId="166" formatCode="_-* #,##0.0\ _₫_-;\-* #,##0.0\ _₫_-;_-* &quot;-&quot;??\ _₫_-;_-@_-"/>
    <numFmt numFmtId="167" formatCode="_-* #,##0.0\ _₫_-;\-* #,##0.0\ _₫_-;_-* &quot;-&quot;?\ _₫_-;_-@_-"/>
  </numFmts>
  <fonts count="32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8"/>
      <color rgb="FFFF0000"/>
      <name val="Times New Roman"/>
      <family val="1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26"/>
      <color theme="1"/>
      <name val="Times New Roman"/>
      <family val="1"/>
    </font>
    <font>
      <sz val="13"/>
      <color theme="1"/>
      <name val="Times New Roman"/>
      <family val="1"/>
    </font>
    <font>
      <sz val="10"/>
      <color rgb="FF000000"/>
      <name val="Times New Roman"/>
      <family val="1"/>
    </font>
    <font>
      <b/>
      <i/>
      <sz val="20"/>
      <color theme="1"/>
      <name val="Times New Roman"/>
      <family val="1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name val="Times New Roman"/>
      <family val="1"/>
    </font>
    <font>
      <b/>
      <sz val="17"/>
      <color theme="1"/>
      <name val="Times New Roman"/>
      <family val="1"/>
    </font>
    <font>
      <b/>
      <sz val="17"/>
      <color rgb="FF000000"/>
      <name val="Times New Roman"/>
      <family val="1"/>
    </font>
    <font>
      <sz val="17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name val="Times New Roman"/>
      <family val="1"/>
    </font>
    <font>
      <sz val="13"/>
      <name val="Times New Roman"/>
      <family val="1"/>
    </font>
    <font>
      <b/>
      <sz val="13"/>
      <color theme="1"/>
      <name val="Calibri"/>
      <family val="2"/>
      <scheme val="minor"/>
    </font>
    <font>
      <b/>
      <sz val="15"/>
      <name val="Times New Roman"/>
      <family val="1"/>
    </font>
    <font>
      <b/>
      <sz val="18"/>
      <name val="Times New Roman"/>
      <family val="1"/>
    </font>
    <font>
      <b/>
      <sz val="11"/>
      <name val="Times New Roman"/>
      <family val="1"/>
    </font>
    <font>
      <b/>
      <sz val="11"/>
      <color theme="0"/>
      <name val="Times New Roman"/>
      <family val="1"/>
    </font>
    <font>
      <sz val="11"/>
      <color rgb="FFFF0000"/>
      <name val="Times New Roman"/>
      <family val="1"/>
    </font>
    <font>
      <sz val="11"/>
      <color theme="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9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7">
    <xf numFmtId="0" fontId="0" fillId="0" borderId="0" xfId="0"/>
    <xf numFmtId="0" fontId="3" fillId="0" borderId="0" xfId="0" applyFont="1"/>
    <xf numFmtId="14" fontId="4" fillId="0" borderId="0" xfId="0" applyNumberFormat="1" applyFont="1" applyAlignment="1">
      <alignment horizontal="center"/>
    </xf>
    <xf numFmtId="14" fontId="3" fillId="0" borderId="0" xfId="0" applyNumberFormat="1" applyFont="1"/>
    <xf numFmtId="0" fontId="3" fillId="0" borderId="4" xfId="0" applyFont="1" applyBorder="1"/>
    <xf numFmtId="0" fontId="3" fillId="0" borderId="6" xfId="0" applyFont="1" applyBorder="1"/>
    <xf numFmtId="0" fontId="3" fillId="0" borderId="5" xfId="0" applyFont="1" applyBorder="1"/>
    <xf numFmtId="0" fontId="3" fillId="0" borderId="7" xfId="0" applyFont="1" applyBorder="1"/>
    <xf numFmtId="0" fontId="3" fillId="0" borderId="6" xfId="0" quotePrefix="1" applyFont="1" applyBorder="1"/>
    <xf numFmtId="0" fontId="3" fillId="0" borderId="9" xfId="0" applyFont="1" applyBorder="1"/>
    <xf numFmtId="14" fontId="3" fillId="0" borderId="9" xfId="0" applyNumberFormat="1" applyFont="1" applyBorder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>
      <alignment horizontal="center"/>
    </xf>
    <xf numFmtId="165" fontId="7" fillId="0" borderId="0" xfId="0" applyNumberFormat="1" applyFont="1" applyAlignment="1"/>
    <xf numFmtId="0" fontId="9" fillId="0" borderId="10" xfId="0" applyFont="1" applyBorder="1" applyAlignment="1">
      <alignment horizontal="center"/>
    </xf>
    <xf numFmtId="0" fontId="7" fillId="0" borderId="11" xfId="0" applyFont="1" applyBorder="1" applyAlignment="1"/>
    <xf numFmtId="0" fontId="9" fillId="0" borderId="8" xfId="0" applyFont="1" applyBorder="1" applyAlignment="1">
      <alignment horizontal="center"/>
    </xf>
    <xf numFmtId="0" fontId="11" fillId="0" borderId="0" xfId="0" applyFont="1" applyBorder="1" applyAlignment="1">
      <alignment horizontal="right" wrapText="1"/>
    </xf>
    <xf numFmtId="165" fontId="11" fillId="0" borderId="9" xfId="1" applyNumberFormat="1" applyFont="1" applyBorder="1" applyAlignment="1">
      <alignment wrapText="1"/>
    </xf>
    <xf numFmtId="165" fontId="11" fillId="0" borderId="6" xfId="1" applyNumberFormat="1" applyFont="1" applyBorder="1" applyAlignment="1">
      <alignment wrapText="1"/>
    </xf>
    <xf numFmtId="0" fontId="12" fillId="0" borderId="9" xfId="0" applyFont="1" applyBorder="1" applyAlignment="1"/>
    <xf numFmtId="0" fontId="7" fillId="0" borderId="8" xfId="0" applyFont="1" applyBorder="1" applyAlignment="1">
      <alignment horizontal="center"/>
    </xf>
    <xf numFmtId="0" fontId="10" fillId="0" borderId="0" xfId="0" applyFont="1" applyFill="1" applyBorder="1" applyAlignment="1">
      <alignment horizontal="right" wrapText="1"/>
    </xf>
    <xf numFmtId="165" fontId="10" fillId="0" borderId="9" xfId="1" quotePrefix="1" applyNumberFormat="1" applyFont="1" applyFill="1" applyBorder="1" applyAlignment="1">
      <alignment wrapText="1"/>
    </xf>
    <xf numFmtId="165" fontId="10" fillId="0" borderId="6" xfId="1" quotePrefix="1" applyNumberFormat="1" applyFont="1" applyFill="1" applyBorder="1" applyAlignment="1">
      <alignment wrapText="1"/>
    </xf>
    <xf numFmtId="0" fontId="7" fillId="0" borderId="9" xfId="0" applyFont="1" applyBorder="1" applyAlignment="1"/>
    <xf numFmtId="0" fontId="7" fillId="0" borderId="12" xfId="0" applyFont="1" applyBorder="1" applyAlignment="1">
      <alignment horizontal="center"/>
    </xf>
    <xf numFmtId="0" fontId="13" fillId="0" borderId="7" xfId="0" applyFont="1" applyFill="1" applyBorder="1" applyAlignment="1">
      <alignment horizontal="right" wrapText="1"/>
    </xf>
    <xf numFmtId="165" fontId="13" fillId="0" borderId="13" xfId="1" quotePrefix="1" applyNumberFormat="1" applyFont="1" applyFill="1" applyBorder="1" applyAlignment="1">
      <alignment wrapText="1"/>
    </xf>
    <xf numFmtId="165" fontId="13" fillId="0" borderId="5" xfId="1" quotePrefix="1" applyNumberFormat="1" applyFont="1" applyFill="1" applyBorder="1" applyAlignment="1">
      <alignment wrapText="1"/>
    </xf>
    <xf numFmtId="165" fontId="7" fillId="0" borderId="13" xfId="0" quotePrefix="1" applyNumberFormat="1" applyFont="1" applyBorder="1" applyAlignment="1"/>
    <xf numFmtId="0" fontId="14" fillId="3" borderId="14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 wrapText="1"/>
    </xf>
    <xf numFmtId="165" fontId="15" fillId="3" borderId="16" xfId="1" applyNumberFormat="1" applyFont="1" applyFill="1" applyBorder="1" applyAlignment="1">
      <alignment horizontal="center" vertical="center"/>
    </xf>
    <xf numFmtId="165" fontId="15" fillId="3" borderId="17" xfId="1" applyNumberFormat="1" applyFont="1" applyFill="1" applyBorder="1" applyAlignment="1">
      <alignment horizontal="center" vertical="center"/>
    </xf>
    <xf numFmtId="165" fontId="15" fillId="3" borderId="18" xfId="1" applyNumberFormat="1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4" borderId="14" xfId="0" applyFont="1" applyFill="1" applyBorder="1" applyAlignment="1">
      <alignment horizontal="center"/>
    </xf>
    <xf numFmtId="0" fontId="17" fillId="4" borderId="18" xfId="0" applyFont="1" applyFill="1" applyBorder="1" applyAlignment="1">
      <alignment horizontal="left" wrapText="1"/>
    </xf>
    <xf numFmtId="165" fontId="17" fillId="4" borderId="16" xfId="1" applyNumberFormat="1" applyFont="1" applyFill="1" applyBorder="1" applyAlignment="1">
      <alignment horizontal="left" wrapText="1"/>
    </xf>
    <xf numFmtId="165" fontId="17" fillId="4" borderId="18" xfId="1" applyNumberFormat="1" applyFont="1" applyFill="1" applyBorder="1" applyAlignment="1">
      <alignment horizontal="left" wrapText="1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left" wrapText="1"/>
    </xf>
    <xf numFmtId="165" fontId="7" fillId="0" borderId="9" xfId="1" applyNumberFormat="1" applyFont="1" applyBorder="1" applyAlignment="1">
      <alignment horizontal="left" wrapText="1"/>
    </xf>
    <xf numFmtId="165" fontId="7" fillId="0" borderId="20" xfId="1" applyNumberFormat="1" applyFont="1" applyBorder="1" applyAlignment="1">
      <alignment horizontal="left" wrapText="1"/>
    </xf>
    <xf numFmtId="165" fontId="7" fillId="0" borderId="9" xfId="1" applyNumberFormat="1" applyFont="1" applyFill="1" applyBorder="1" applyAlignment="1">
      <alignment horizontal="left" wrapText="1"/>
    </xf>
    <xf numFmtId="165" fontId="7" fillId="0" borderId="20" xfId="1" applyNumberFormat="1" applyFont="1" applyFill="1" applyBorder="1" applyAlignment="1">
      <alignment horizontal="left" wrapText="1"/>
    </xf>
    <xf numFmtId="0" fontId="17" fillId="4" borderId="21" xfId="0" applyFont="1" applyFill="1" applyBorder="1" applyAlignment="1">
      <alignment horizontal="center"/>
    </xf>
    <xf numFmtId="0" fontId="17" fillId="4" borderId="22" xfId="0" applyFont="1" applyFill="1" applyBorder="1" applyAlignment="1">
      <alignment horizontal="left" wrapText="1"/>
    </xf>
    <xf numFmtId="165" fontId="17" fillId="4" borderId="23" xfId="1" applyNumberFormat="1" applyFont="1" applyFill="1" applyBorder="1" applyAlignment="1">
      <alignment horizontal="left" wrapText="1"/>
    </xf>
    <xf numFmtId="165" fontId="17" fillId="4" borderId="1" xfId="1" applyNumberFormat="1" applyFont="1" applyFill="1" applyBorder="1" applyAlignment="1">
      <alignment horizontal="left" wrapText="1"/>
    </xf>
    <xf numFmtId="165" fontId="17" fillId="4" borderId="22" xfId="1" applyNumberFormat="1" applyFont="1" applyFill="1" applyBorder="1" applyAlignment="1">
      <alignment horizontal="left" wrapText="1"/>
    </xf>
    <xf numFmtId="0" fontId="17" fillId="0" borderId="0" xfId="0" applyFont="1" applyAlignment="1"/>
    <xf numFmtId="0" fontId="7" fillId="0" borderId="20" xfId="0" applyFont="1" applyBorder="1" applyAlignment="1">
      <alignment wrapText="1"/>
    </xf>
    <xf numFmtId="165" fontId="7" fillId="0" borderId="9" xfId="1" applyNumberFormat="1" applyFont="1" applyFill="1" applyBorder="1" applyAlignment="1">
      <alignment horizontal="right" wrapText="1"/>
    </xf>
    <xf numFmtId="165" fontId="7" fillId="0" borderId="20" xfId="1" applyNumberFormat="1" applyFont="1" applyFill="1" applyBorder="1" applyAlignment="1">
      <alignment horizontal="right" wrapText="1"/>
    </xf>
    <xf numFmtId="0" fontId="11" fillId="0" borderId="0" xfId="0" applyFont="1" applyAlignment="1"/>
    <xf numFmtId="0" fontId="7" fillId="0" borderId="20" xfId="0" applyFont="1" applyBorder="1" applyAlignment="1">
      <alignment horizontal="left"/>
    </xf>
    <xf numFmtId="165" fontId="7" fillId="0" borderId="9" xfId="1" applyNumberFormat="1" applyFont="1" applyBorder="1" applyAlignment="1">
      <alignment horizontal="left"/>
    </xf>
    <xf numFmtId="165" fontId="7" fillId="0" borderId="20" xfId="1" applyNumberFormat="1" applyFont="1" applyBorder="1" applyAlignment="1">
      <alignment horizontal="left"/>
    </xf>
    <xf numFmtId="0" fontId="18" fillId="0" borderId="0" xfId="0" applyFont="1" applyAlignment="1"/>
    <xf numFmtId="0" fontId="11" fillId="4" borderId="21" xfId="0" applyFont="1" applyFill="1" applyBorder="1" applyAlignment="1">
      <alignment horizontal="center"/>
    </xf>
    <xf numFmtId="0" fontId="11" fillId="4" borderId="22" xfId="0" applyFont="1" applyFill="1" applyBorder="1" applyAlignment="1">
      <alignment horizontal="left" wrapText="1"/>
    </xf>
    <xf numFmtId="165" fontId="11" fillId="4" borderId="23" xfId="1" applyNumberFormat="1" applyFont="1" applyFill="1" applyBorder="1" applyAlignment="1">
      <alignment horizontal="left" wrapText="1"/>
    </xf>
    <xf numFmtId="165" fontId="11" fillId="4" borderId="22" xfId="1" applyNumberFormat="1" applyFont="1" applyFill="1" applyBorder="1" applyAlignment="1">
      <alignment horizontal="left" wrapText="1"/>
    </xf>
    <xf numFmtId="0" fontId="19" fillId="5" borderId="14" xfId="0" applyFont="1" applyFill="1" applyBorder="1" applyAlignment="1">
      <alignment horizontal="center"/>
    </xf>
    <xf numFmtId="0" fontId="19" fillId="5" borderId="18" xfId="0" applyFont="1" applyFill="1" applyBorder="1" applyAlignment="1">
      <alignment horizontal="left" wrapText="1"/>
    </xf>
    <xf numFmtId="165" fontId="19" fillId="5" borderId="16" xfId="1" applyNumberFormat="1" applyFont="1" applyFill="1" applyBorder="1" applyAlignment="1">
      <alignment horizontal="left" wrapText="1"/>
    </xf>
    <xf numFmtId="165" fontId="19" fillId="5" borderId="18" xfId="1" applyNumberFormat="1" applyFont="1" applyFill="1" applyBorder="1" applyAlignment="1">
      <alignment horizontal="left" wrapText="1"/>
    </xf>
    <xf numFmtId="0" fontId="19" fillId="5" borderId="21" xfId="0" applyFont="1" applyFill="1" applyBorder="1" applyAlignment="1">
      <alignment horizontal="center" vertical="center"/>
    </xf>
    <xf numFmtId="0" fontId="19" fillId="5" borderId="22" xfId="0" applyFont="1" applyFill="1" applyBorder="1" applyAlignment="1">
      <alignment horizontal="left" wrapText="1"/>
    </xf>
    <xf numFmtId="165" fontId="19" fillId="5" borderId="23" xfId="1" applyNumberFormat="1" applyFont="1" applyFill="1" applyBorder="1" applyAlignment="1">
      <alignment horizontal="left" wrapText="1"/>
    </xf>
    <xf numFmtId="165" fontId="19" fillId="5" borderId="22" xfId="1" applyNumberFormat="1" applyFont="1" applyFill="1" applyBorder="1" applyAlignment="1">
      <alignment horizontal="left" wrapText="1"/>
    </xf>
    <xf numFmtId="0" fontId="8" fillId="0" borderId="0" xfId="0" applyFont="1" applyFill="1" applyAlignment="1"/>
    <xf numFmtId="0" fontId="19" fillId="5" borderId="24" xfId="0" applyFont="1" applyFill="1" applyBorder="1" applyAlignment="1">
      <alignment horizontal="center"/>
    </xf>
    <xf numFmtId="0" fontId="19" fillId="5" borderId="25" xfId="0" applyFont="1" applyFill="1" applyBorder="1" applyAlignment="1">
      <alignment horizontal="left" wrapText="1"/>
    </xf>
    <xf numFmtId="165" fontId="19" fillId="5" borderId="13" xfId="1" applyNumberFormat="1" applyFont="1" applyFill="1" applyBorder="1" applyAlignment="1">
      <alignment horizontal="left" wrapText="1"/>
    </xf>
    <xf numFmtId="0" fontId="7" fillId="0" borderId="0" xfId="0" applyFont="1" applyBorder="1" applyAlignment="1"/>
    <xf numFmtId="0" fontId="19" fillId="5" borderId="26" xfId="0" applyFont="1" applyFill="1" applyBorder="1" applyAlignment="1">
      <alignment horizontal="center"/>
    </xf>
    <xf numFmtId="0" fontId="19" fillId="5" borderId="27" xfId="0" applyFont="1" applyFill="1" applyBorder="1" applyAlignment="1">
      <alignment horizontal="left" wrapText="1"/>
    </xf>
    <xf numFmtId="165" fontId="19" fillId="5" borderId="28" xfId="1" applyNumberFormat="1" applyFont="1" applyFill="1" applyBorder="1" applyAlignment="1">
      <alignment horizontal="left" wrapText="1"/>
    </xf>
    <xf numFmtId="165" fontId="17" fillId="4" borderId="29" xfId="1" applyNumberFormat="1" applyFont="1" applyFill="1" applyBorder="1" applyAlignment="1">
      <alignment horizontal="left" wrapText="1"/>
    </xf>
    <xf numFmtId="0" fontId="20" fillId="0" borderId="14" xfId="0" applyFont="1" applyFill="1" applyBorder="1" applyAlignment="1">
      <alignment horizontal="center"/>
    </xf>
    <xf numFmtId="0" fontId="20" fillId="0" borderId="18" xfId="0" applyFont="1" applyFill="1" applyBorder="1" applyAlignment="1">
      <alignment horizontal="left" wrapText="1"/>
    </xf>
    <xf numFmtId="165" fontId="20" fillId="0" borderId="16" xfId="1" applyNumberFormat="1" applyFont="1" applyFill="1" applyBorder="1" applyAlignment="1">
      <alignment horizontal="left" wrapText="1"/>
    </xf>
    <xf numFmtId="165" fontId="7" fillId="0" borderId="1" xfId="1" applyNumberFormat="1" applyFont="1" applyBorder="1" applyAlignment="1">
      <alignment horizontal="left" wrapText="1"/>
    </xf>
    <xf numFmtId="165" fontId="20" fillId="0" borderId="18" xfId="1" applyNumberFormat="1" applyFont="1" applyFill="1" applyBorder="1" applyAlignment="1">
      <alignment horizontal="left" wrapText="1"/>
    </xf>
    <xf numFmtId="0" fontId="20" fillId="0" borderId="24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left" wrapText="1"/>
    </xf>
    <xf numFmtId="165" fontId="20" fillId="0" borderId="13" xfId="1" applyNumberFormat="1" applyFont="1" applyFill="1" applyBorder="1" applyAlignment="1">
      <alignment horizontal="left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left" wrapText="1"/>
    </xf>
    <xf numFmtId="165" fontId="21" fillId="0" borderId="0" xfId="1" applyNumberFormat="1" applyFont="1" applyAlignment="1">
      <alignment horizontal="left" wrapText="1"/>
    </xf>
    <xf numFmtId="165" fontId="22" fillId="0" borderId="0" xfId="1" applyNumberFormat="1" applyFont="1" applyAlignment="1">
      <alignment horizontal="center" wrapText="1"/>
    </xf>
    <xf numFmtId="0" fontId="21" fillId="0" borderId="0" xfId="0" applyFont="1" applyAlignment="1">
      <alignment horizontal="center" wrapText="1"/>
    </xf>
    <xf numFmtId="165" fontId="8" fillId="0" borderId="0" xfId="1" applyNumberFormat="1" applyFont="1" applyAlignment="1"/>
    <xf numFmtId="0" fontId="10" fillId="6" borderId="1" xfId="0" applyFont="1" applyFill="1" applyBorder="1" applyAlignment="1">
      <alignment horizontal="right" wrapText="1"/>
    </xf>
    <xf numFmtId="165" fontId="10" fillId="6" borderId="1" xfId="1" quotePrefix="1" applyNumberFormat="1" applyFont="1" applyFill="1" applyBorder="1" applyAlignment="1">
      <alignment wrapText="1"/>
    </xf>
    <xf numFmtId="0" fontId="3" fillId="0" borderId="0" xfId="0" applyFont="1" applyAlignment="1">
      <alignment horizontal="left"/>
    </xf>
    <xf numFmtId="0" fontId="3" fillId="0" borderId="11" xfId="0" applyFont="1" applyBorder="1"/>
    <xf numFmtId="0" fontId="3" fillId="0" borderId="13" xfId="0" applyFont="1" applyBorder="1"/>
    <xf numFmtId="14" fontId="23" fillId="0" borderId="0" xfId="0" applyNumberFormat="1" applyFont="1"/>
    <xf numFmtId="0" fontId="23" fillId="0" borderId="6" xfId="0" applyFont="1" applyBorder="1"/>
    <xf numFmtId="0" fontId="23" fillId="0" borderId="0" xfId="0" applyFont="1"/>
    <xf numFmtId="165" fontId="23" fillId="0" borderId="6" xfId="1" applyNumberFormat="1" applyFont="1" applyBorder="1"/>
    <xf numFmtId="0" fontId="23" fillId="0" borderId="6" xfId="0" applyFont="1" applyFill="1" applyBorder="1"/>
    <xf numFmtId="0" fontId="23" fillId="0" borderId="9" xfId="0" applyFont="1" applyBorder="1"/>
    <xf numFmtId="166" fontId="7" fillId="0" borderId="0" xfId="1" applyNumberFormat="1" applyFont="1" applyAlignment="1"/>
    <xf numFmtId="165" fontId="24" fillId="0" borderId="9" xfId="1" applyNumberFormat="1" applyFont="1" applyBorder="1" applyAlignment="1">
      <alignment horizontal="left" wrapText="1"/>
    </xf>
    <xf numFmtId="165" fontId="23" fillId="0" borderId="4" xfId="1" applyNumberFormat="1" applyFont="1" applyBorder="1"/>
    <xf numFmtId="165" fontId="23" fillId="0" borderId="8" xfId="1" applyNumberFormat="1" applyFont="1" applyBorder="1"/>
    <xf numFmtId="166" fontId="17" fillId="0" borderId="0" xfId="1" applyNumberFormat="1" applyFont="1" applyAlignment="1"/>
    <xf numFmtId="166" fontId="11" fillId="0" borderId="0" xfId="1" applyNumberFormat="1" applyFont="1" applyAlignment="1"/>
    <xf numFmtId="166" fontId="18" fillId="0" borderId="0" xfId="1" applyNumberFormat="1" applyFont="1" applyAlignment="1"/>
    <xf numFmtId="166" fontId="21" fillId="0" borderId="0" xfId="1" applyNumberFormat="1" applyFont="1" applyAlignment="1">
      <alignment horizontal="left"/>
    </xf>
    <xf numFmtId="166" fontId="8" fillId="0" borderId="0" xfId="1" applyNumberFormat="1" applyFont="1" applyAlignment="1"/>
    <xf numFmtId="165" fontId="7" fillId="0" borderId="30" xfId="1" applyNumberFormat="1" applyFont="1" applyBorder="1" applyAlignment="1">
      <alignment horizontal="left" wrapText="1"/>
    </xf>
    <xf numFmtId="165" fontId="7" fillId="0" borderId="6" xfId="1" applyNumberFormat="1" applyFont="1" applyBorder="1" applyAlignment="1">
      <alignment horizontal="left" wrapText="1"/>
    </xf>
    <xf numFmtId="0" fontId="23" fillId="0" borderId="6" xfId="0" applyFont="1" applyFill="1" applyBorder="1" applyAlignment="1" applyProtection="1">
      <alignment horizontal="left"/>
      <protection locked="0"/>
    </xf>
    <xf numFmtId="0" fontId="3" fillId="0" borderId="8" xfId="0" applyFont="1" applyBorder="1"/>
    <xf numFmtId="14" fontId="23" fillId="0" borderId="1" xfId="0" applyNumberFormat="1" applyFont="1" applyBorder="1"/>
    <xf numFmtId="0" fontId="23" fillId="0" borderId="1" xfId="0" applyFont="1" applyBorder="1"/>
    <xf numFmtId="165" fontId="23" fillId="0" borderId="1" xfId="1" applyNumberFormat="1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vertical="center"/>
    </xf>
    <xf numFmtId="165" fontId="25" fillId="6" borderId="1" xfId="0" applyNumberFormat="1" applyFont="1" applyFill="1" applyBorder="1" applyAlignment="1">
      <alignment vertical="center"/>
    </xf>
    <xf numFmtId="0" fontId="25" fillId="6" borderId="1" xfId="0" applyFont="1" applyFill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23" fillId="0" borderId="1" xfId="0" applyFont="1" applyFill="1" applyBorder="1" applyAlignment="1" applyProtection="1">
      <alignment horizontal="left" wrapText="1"/>
      <protection locked="0"/>
    </xf>
    <xf numFmtId="0" fontId="3" fillId="0" borderId="1" xfId="0" applyFont="1" applyBorder="1"/>
    <xf numFmtId="165" fontId="11" fillId="0" borderId="4" xfId="1" applyNumberFormat="1" applyFont="1" applyBorder="1" applyAlignment="1">
      <alignment wrapText="1"/>
    </xf>
    <xf numFmtId="14" fontId="3" fillId="0" borderId="0" xfId="0" applyNumberFormat="1" applyFont="1" applyFill="1"/>
    <xf numFmtId="0" fontId="3" fillId="0" borderId="6" xfId="0" applyFont="1" applyFill="1" applyBorder="1"/>
    <xf numFmtId="0" fontId="3" fillId="0" borderId="0" xfId="0" applyFont="1" applyFill="1"/>
    <xf numFmtId="165" fontId="0" fillId="0" borderId="1" xfId="1" applyNumberFormat="1" applyFont="1" applyBorder="1"/>
    <xf numFmtId="14" fontId="0" fillId="0" borderId="1" xfId="0" applyNumberFormat="1" applyBorder="1"/>
    <xf numFmtId="167" fontId="7" fillId="0" borderId="0" xfId="0" applyNumberFormat="1" applyFont="1" applyAlignment="1"/>
    <xf numFmtId="165" fontId="26" fillId="4" borderId="1" xfId="1" applyNumberFormat="1" applyFont="1" applyFill="1" applyBorder="1" applyAlignment="1">
      <alignment horizontal="left" wrapText="1"/>
    </xf>
    <xf numFmtId="165" fontId="10" fillId="0" borderId="9" xfId="1" applyNumberFormat="1" applyFont="1" applyBorder="1" applyAlignment="1">
      <alignment wrapText="1"/>
    </xf>
    <xf numFmtId="165" fontId="27" fillId="0" borderId="0" xfId="1" applyNumberFormat="1" applyFont="1" applyAlignment="1">
      <alignment horizontal="center"/>
    </xf>
    <xf numFmtId="165" fontId="23" fillId="0" borderId="6" xfId="1" applyNumberFormat="1" applyFont="1" applyFill="1" applyBorder="1"/>
    <xf numFmtId="165" fontId="23" fillId="0" borderId="0" xfId="1" applyNumberFormat="1" applyFont="1"/>
    <xf numFmtId="165" fontId="5" fillId="2" borderId="1" xfId="1" applyNumberFormat="1" applyFont="1" applyFill="1" applyBorder="1" applyAlignment="1">
      <alignment vertical="center"/>
    </xf>
    <xf numFmtId="165" fontId="29" fillId="0" borderId="5" xfId="1" applyNumberFormat="1" applyFont="1" applyFill="1" applyBorder="1" applyAlignment="1">
      <alignment vertical="center"/>
    </xf>
    <xf numFmtId="165" fontId="3" fillId="0" borderId="0" xfId="0" applyNumberFormat="1" applyFont="1"/>
    <xf numFmtId="0" fontId="3" fillId="0" borderId="0" xfId="0" applyFont="1" applyBorder="1"/>
    <xf numFmtId="165" fontId="30" fillId="0" borderId="6" xfId="1" applyNumberFormat="1" applyFont="1" applyBorder="1"/>
    <xf numFmtId="165" fontId="3" fillId="0" borderId="0" xfId="1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31" fillId="0" borderId="4" xfId="0" applyFont="1" applyBorder="1"/>
    <xf numFmtId="0" fontId="31" fillId="0" borderId="6" xfId="0" applyFont="1" applyBorder="1"/>
    <xf numFmtId="0" fontId="23" fillId="0" borderId="32" xfId="0" applyFont="1" applyFill="1" applyBorder="1" applyAlignment="1" applyProtection="1">
      <alignment horizontal="left"/>
      <protection locked="0"/>
    </xf>
    <xf numFmtId="14" fontId="0" fillId="0" borderId="0" xfId="0" applyNumberFormat="1"/>
    <xf numFmtId="165" fontId="3" fillId="0" borderId="6" xfId="1" applyNumberFormat="1" applyFont="1" applyBorder="1"/>
    <xf numFmtId="0" fontId="21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11" fillId="0" borderId="0" xfId="0" applyFont="1" applyBorder="1" applyAlignment="1">
      <alignment horizontal="right" wrapText="1"/>
    </xf>
    <xf numFmtId="0" fontId="5" fillId="2" borderId="1" xfId="0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65" fontId="28" fillId="2" borderId="3" xfId="1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8" xfId="0" applyFont="1" applyBorder="1" applyAlignment="1">
      <alignment horizontal="right" wrapText="1"/>
    </xf>
    <xf numFmtId="0" fontId="11" fillId="0" borderId="0" xfId="0" applyFont="1" applyBorder="1" applyAlignment="1">
      <alignment horizontal="right" wrapText="1"/>
    </xf>
    <xf numFmtId="0" fontId="22" fillId="0" borderId="0" xfId="0" applyFont="1" applyAlignment="1">
      <alignment horizont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25" fillId="6" borderId="3" xfId="0" applyFont="1" applyFill="1" applyBorder="1" applyAlignment="1">
      <alignment horizontal="center" vertical="center"/>
    </xf>
    <xf numFmtId="0" fontId="25" fillId="6" borderId="2" xfId="0" applyFont="1" applyFill="1" applyBorder="1" applyAlignment="1">
      <alignment horizontal="center" vertical="center"/>
    </xf>
    <xf numFmtId="0" fontId="25" fillId="6" borderId="31" xfId="0" applyFont="1" applyFill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165" fontId="5" fillId="6" borderId="3" xfId="1" applyNumberFormat="1" applyFont="1" applyFill="1" applyBorder="1" applyAlignment="1">
      <alignment horizontal="center" vertical="center" wrapText="1"/>
    </xf>
    <xf numFmtId="165" fontId="19" fillId="5" borderId="9" xfId="1" applyNumberFormat="1" applyFont="1" applyFill="1" applyBorder="1" applyAlignment="1">
      <alignment horizontal="left" wrapText="1"/>
    </xf>
    <xf numFmtId="165" fontId="20" fillId="0" borderId="9" xfId="1" applyNumberFormat="1" applyFont="1" applyFill="1" applyBorder="1" applyAlignment="1">
      <alignment horizontal="left" wrapText="1"/>
    </xf>
    <xf numFmtId="165" fontId="7" fillId="0" borderId="9" xfId="1" applyNumberFormat="1" applyFont="1" applyFill="1" applyBorder="1" applyAlignment="1">
      <alignment horizontal="right"/>
    </xf>
    <xf numFmtId="0" fontId="0" fillId="0" borderId="0" xfId="0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99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K162"/>
  <sheetViews>
    <sheetView workbookViewId="0">
      <pane xSplit="5" ySplit="4" topLeftCell="F125" activePane="bottomRight" state="frozen"/>
      <selection pane="topRight" activeCell="F1" sqref="F1"/>
      <selection pane="bottomLeft" activeCell="A5" sqref="A5"/>
      <selection pane="bottomRight" activeCell="D139" sqref="D139"/>
    </sheetView>
  </sheetViews>
  <sheetFormatPr defaultRowHeight="15" x14ac:dyDescent="0.25"/>
  <cols>
    <col min="1" max="1" width="10.7109375" style="1" bestFit="1" customWidth="1"/>
    <col min="2" max="2" width="22.42578125" style="1" customWidth="1"/>
    <col min="3" max="3" width="51.42578125" style="1" customWidth="1"/>
    <col min="4" max="4" width="17.85546875" style="143" customWidth="1"/>
    <col min="5" max="5" width="13" style="1" customWidth="1"/>
    <col min="6" max="6" width="17.7109375" style="1" customWidth="1"/>
    <col min="7" max="7" width="22.28515625" style="1" customWidth="1"/>
    <col min="8" max="8" width="17.7109375" style="1" customWidth="1"/>
    <col min="9" max="9" width="22.140625" style="1" customWidth="1"/>
    <col min="10" max="10" width="24.140625" style="1" customWidth="1"/>
    <col min="11" max="11" width="27" style="1" customWidth="1"/>
    <col min="12" max="16384" width="9.140625" style="1"/>
  </cols>
  <sheetData>
    <row r="1" spans="1:11" ht="22.5" x14ac:dyDescent="0.3">
      <c r="A1" s="160" t="s">
        <v>15</v>
      </c>
      <c r="B1" s="160"/>
      <c r="C1" s="160"/>
      <c r="D1" s="160"/>
      <c r="E1" s="160"/>
      <c r="F1" s="160"/>
      <c r="G1" s="160"/>
      <c r="H1" s="160"/>
    </row>
    <row r="2" spans="1:11" ht="22.5" x14ac:dyDescent="0.3">
      <c r="A2" s="2"/>
      <c r="B2" s="2"/>
      <c r="C2" s="2"/>
      <c r="D2" s="141"/>
      <c r="E2" s="2"/>
      <c r="F2" s="2"/>
      <c r="G2" s="2"/>
      <c r="H2" s="2"/>
    </row>
    <row r="3" spans="1:11" x14ac:dyDescent="0.25">
      <c r="A3" s="161" t="s">
        <v>0</v>
      </c>
      <c r="B3" s="162" t="s">
        <v>1</v>
      </c>
      <c r="C3" s="163" t="s">
        <v>2</v>
      </c>
      <c r="D3" s="164" t="s">
        <v>3</v>
      </c>
      <c r="E3" s="163" t="s">
        <v>4</v>
      </c>
      <c r="F3" s="159" t="s">
        <v>5</v>
      </c>
      <c r="G3" s="159" t="s">
        <v>6</v>
      </c>
      <c r="H3" s="165" t="s">
        <v>7</v>
      </c>
      <c r="I3" s="159" t="s">
        <v>8</v>
      </c>
      <c r="J3" s="159" t="s">
        <v>135</v>
      </c>
      <c r="K3" s="159" t="s">
        <v>82</v>
      </c>
    </row>
    <row r="4" spans="1:11" x14ac:dyDescent="0.25">
      <c r="A4" s="161"/>
      <c r="B4" s="162"/>
      <c r="C4" s="163"/>
      <c r="D4" s="164"/>
      <c r="E4" s="163"/>
      <c r="F4" s="159"/>
      <c r="G4" s="159"/>
      <c r="H4" s="166"/>
      <c r="I4" s="159"/>
      <c r="J4" s="159"/>
      <c r="K4" s="159"/>
    </row>
    <row r="5" spans="1:11" x14ac:dyDescent="0.25">
      <c r="A5" s="3">
        <v>44044</v>
      </c>
      <c r="B5" s="4" t="s">
        <v>9</v>
      </c>
      <c r="C5" s="1" t="s">
        <v>10</v>
      </c>
      <c r="D5" s="110">
        <v>1900000</v>
      </c>
      <c r="E5" s="1" t="s">
        <v>11</v>
      </c>
      <c r="F5" s="4" t="s">
        <v>12</v>
      </c>
      <c r="H5" s="4"/>
      <c r="I5" s="4" t="s">
        <v>34</v>
      </c>
      <c r="J5" s="151"/>
      <c r="K5" s="100"/>
    </row>
    <row r="6" spans="1:11" x14ac:dyDescent="0.25">
      <c r="A6" s="3">
        <v>44044</v>
      </c>
      <c r="B6" s="5" t="s">
        <v>9</v>
      </c>
      <c r="C6" s="1" t="s">
        <v>13</v>
      </c>
      <c r="D6" s="111">
        <v>2282000</v>
      </c>
      <c r="E6" s="5" t="s">
        <v>11</v>
      </c>
      <c r="F6" s="5" t="s">
        <v>12</v>
      </c>
      <c r="H6" s="5"/>
      <c r="I6" s="5" t="s">
        <v>34</v>
      </c>
      <c r="J6" s="152"/>
      <c r="K6" s="9"/>
    </row>
    <row r="7" spans="1:11" x14ac:dyDescent="0.25">
      <c r="A7" s="3">
        <v>44046</v>
      </c>
      <c r="B7" s="5" t="s">
        <v>16</v>
      </c>
      <c r="C7" s="1" t="s">
        <v>17</v>
      </c>
      <c r="D7" s="111">
        <v>1920000</v>
      </c>
      <c r="E7" s="5" t="s">
        <v>11</v>
      </c>
      <c r="F7" s="5"/>
      <c r="G7" s="1" t="s">
        <v>18</v>
      </c>
      <c r="H7" s="5"/>
      <c r="I7" s="5" t="s">
        <v>35</v>
      </c>
      <c r="J7" s="152"/>
      <c r="K7" s="9"/>
    </row>
    <row r="8" spans="1:11" x14ac:dyDescent="0.25">
      <c r="A8" s="3">
        <v>44046</v>
      </c>
      <c r="B8" s="5" t="s">
        <v>32</v>
      </c>
      <c r="C8" s="1" t="s">
        <v>19</v>
      </c>
      <c r="D8" s="111">
        <v>5250000</v>
      </c>
      <c r="E8" s="5" t="s">
        <v>11</v>
      </c>
      <c r="F8" s="5" t="s">
        <v>14</v>
      </c>
      <c r="G8" s="5" t="s">
        <v>21</v>
      </c>
      <c r="I8" s="5" t="s">
        <v>34</v>
      </c>
      <c r="J8" s="152"/>
      <c r="K8" s="9"/>
    </row>
    <row r="9" spans="1:11" x14ac:dyDescent="0.25">
      <c r="A9" s="3">
        <v>44046</v>
      </c>
      <c r="B9" s="5" t="s">
        <v>32</v>
      </c>
      <c r="C9" s="1" t="s">
        <v>33</v>
      </c>
      <c r="D9" s="111">
        <v>4650000</v>
      </c>
      <c r="E9" s="5" t="s">
        <v>11</v>
      </c>
      <c r="F9" s="5" t="s">
        <v>14</v>
      </c>
      <c r="G9" s="5" t="s">
        <v>31</v>
      </c>
      <c r="I9" s="5" t="s">
        <v>34</v>
      </c>
      <c r="J9" s="152"/>
      <c r="K9" s="9"/>
    </row>
    <row r="10" spans="1:11" x14ac:dyDescent="0.25">
      <c r="A10" s="3">
        <v>44046</v>
      </c>
      <c r="B10" s="5" t="s">
        <v>32</v>
      </c>
      <c r="C10" s="1" t="s">
        <v>20</v>
      </c>
      <c r="D10" s="111">
        <f>1800000+1290000</f>
        <v>3090000</v>
      </c>
      <c r="E10" s="5" t="s">
        <v>11</v>
      </c>
      <c r="F10" s="5" t="s">
        <v>14</v>
      </c>
      <c r="G10" s="1" t="s">
        <v>22</v>
      </c>
      <c r="H10" s="5"/>
      <c r="I10" s="5" t="s">
        <v>34</v>
      </c>
      <c r="J10" s="152"/>
      <c r="K10" s="9"/>
    </row>
    <row r="11" spans="1:11" x14ac:dyDescent="0.25">
      <c r="A11" s="3">
        <v>44046</v>
      </c>
      <c r="B11" s="5" t="s">
        <v>58</v>
      </c>
      <c r="C11" s="1" t="s">
        <v>23</v>
      </c>
      <c r="D11" s="111">
        <v>3581779</v>
      </c>
      <c r="E11" s="5" t="s">
        <v>24</v>
      </c>
      <c r="F11" s="5" t="s">
        <v>25</v>
      </c>
      <c r="H11" s="5"/>
      <c r="I11" s="5" t="s">
        <v>36</v>
      </c>
      <c r="J11" s="152"/>
      <c r="K11" s="9"/>
    </row>
    <row r="12" spans="1:11" x14ac:dyDescent="0.25">
      <c r="A12" s="3">
        <v>44046</v>
      </c>
      <c r="B12" s="5" t="s">
        <v>58</v>
      </c>
      <c r="C12" s="1" t="s">
        <v>26</v>
      </c>
      <c r="D12" s="111">
        <v>1935000</v>
      </c>
      <c r="E12" s="5" t="s">
        <v>27</v>
      </c>
      <c r="F12" s="5" t="s">
        <v>25</v>
      </c>
      <c r="H12" s="5"/>
      <c r="I12" s="5" t="s">
        <v>37</v>
      </c>
      <c r="J12" s="152"/>
      <c r="K12" s="9"/>
    </row>
    <row r="13" spans="1:11" x14ac:dyDescent="0.25">
      <c r="A13" s="3">
        <v>44046</v>
      </c>
      <c r="B13" s="5" t="s">
        <v>58</v>
      </c>
      <c r="C13" s="1" t="s">
        <v>28</v>
      </c>
      <c r="D13" s="105">
        <v>2210000</v>
      </c>
      <c r="E13" s="1" t="s">
        <v>24</v>
      </c>
      <c r="F13" s="5" t="s">
        <v>25</v>
      </c>
      <c r="H13" s="5"/>
      <c r="I13" s="5" t="s">
        <v>38</v>
      </c>
      <c r="J13" s="152"/>
      <c r="K13" s="9"/>
    </row>
    <row r="14" spans="1:11" x14ac:dyDescent="0.25">
      <c r="A14" s="3">
        <v>44046</v>
      </c>
      <c r="B14" s="5" t="s">
        <v>58</v>
      </c>
      <c r="C14" s="1" t="s">
        <v>29</v>
      </c>
      <c r="D14" s="105">
        <v>1648000</v>
      </c>
      <c r="E14" s="1" t="s">
        <v>27</v>
      </c>
      <c r="F14" s="5" t="s">
        <v>30</v>
      </c>
      <c r="H14" s="5"/>
      <c r="I14" s="5" t="s">
        <v>39</v>
      </c>
      <c r="J14" s="152"/>
      <c r="K14" s="9"/>
    </row>
    <row r="15" spans="1:11" x14ac:dyDescent="0.25">
      <c r="A15" s="3">
        <v>44047</v>
      </c>
      <c r="B15" s="5" t="s">
        <v>58</v>
      </c>
      <c r="C15" s="1" t="s">
        <v>40</v>
      </c>
      <c r="D15" s="105">
        <v>16801092</v>
      </c>
      <c r="E15" s="1" t="s">
        <v>24</v>
      </c>
      <c r="F15" s="5" t="s">
        <v>14</v>
      </c>
      <c r="G15" s="1" t="s">
        <v>41</v>
      </c>
      <c r="H15" s="5"/>
      <c r="I15" s="5" t="s">
        <v>42</v>
      </c>
      <c r="J15" s="152"/>
      <c r="K15" s="9"/>
    </row>
    <row r="16" spans="1:11" x14ac:dyDescent="0.25">
      <c r="A16" s="3">
        <v>44047</v>
      </c>
      <c r="B16" s="5" t="s">
        <v>58</v>
      </c>
      <c r="C16" s="1" t="s">
        <v>43</v>
      </c>
      <c r="D16" s="105">
        <v>14000000</v>
      </c>
      <c r="E16" s="5" t="s">
        <v>11</v>
      </c>
      <c r="F16" s="5"/>
      <c r="H16" s="5"/>
      <c r="I16" s="5" t="s">
        <v>44</v>
      </c>
      <c r="J16" s="152"/>
      <c r="K16" s="9"/>
    </row>
    <row r="17" spans="1:11" x14ac:dyDescent="0.25">
      <c r="A17" s="3">
        <v>44047</v>
      </c>
      <c r="B17" s="5" t="s">
        <v>9</v>
      </c>
      <c r="C17" s="1" t="s">
        <v>45</v>
      </c>
      <c r="D17" s="105">
        <v>200000000</v>
      </c>
      <c r="E17" s="119" t="s">
        <v>24</v>
      </c>
      <c r="F17" s="5" t="s">
        <v>46</v>
      </c>
      <c r="G17" s="99">
        <v>126</v>
      </c>
      <c r="H17" s="5"/>
      <c r="I17" s="5" t="s">
        <v>34</v>
      </c>
      <c r="J17" s="152"/>
      <c r="K17" s="9"/>
    </row>
    <row r="18" spans="1:11" x14ac:dyDescent="0.25">
      <c r="A18" s="3">
        <v>44048</v>
      </c>
      <c r="B18" s="5" t="s">
        <v>16</v>
      </c>
      <c r="C18" s="1" t="s">
        <v>47</v>
      </c>
      <c r="D18" s="111">
        <v>15000000</v>
      </c>
      <c r="E18" s="120" t="s">
        <v>11</v>
      </c>
      <c r="F18" s="9" t="s">
        <v>12</v>
      </c>
      <c r="G18" s="1" t="s">
        <v>48</v>
      </c>
      <c r="H18" s="5"/>
      <c r="I18" s="5" t="s">
        <v>34</v>
      </c>
      <c r="J18" s="152" t="s">
        <v>71</v>
      </c>
      <c r="K18" s="9" t="s">
        <v>49</v>
      </c>
    </row>
    <row r="19" spans="1:11" x14ac:dyDescent="0.25">
      <c r="A19" s="3">
        <v>44048</v>
      </c>
      <c r="B19" s="5" t="s">
        <v>9</v>
      </c>
      <c r="C19" s="1" t="s">
        <v>53</v>
      </c>
      <c r="D19" s="105">
        <f>645000</f>
        <v>645000</v>
      </c>
      <c r="E19" s="1" t="s">
        <v>24</v>
      </c>
      <c r="F19" s="5" t="s">
        <v>12</v>
      </c>
      <c r="G19" s="1" t="s">
        <v>50</v>
      </c>
      <c r="H19" s="5"/>
      <c r="I19" s="5" t="s">
        <v>34</v>
      </c>
      <c r="J19" s="152" t="s">
        <v>55</v>
      </c>
      <c r="K19" s="9" t="s">
        <v>51</v>
      </c>
    </row>
    <row r="20" spans="1:11" x14ac:dyDescent="0.25">
      <c r="A20" s="3">
        <v>44048</v>
      </c>
      <c r="B20" s="5" t="s">
        <v>9</v>
      </c>
      <c r="C20" s="1" t="s">
        <v>54</v>
      </c>
      <c r="D20" s="105">
        <v>16108313</v>
      </c>
      <c r="E20" s="1" t="s">
        <v>24</v>
      </c>
      <c r="F20" s="5" t="s">
        <v>12</v>
      </c>
      <c r="G20" s="1" t="s">
        <v>50</v>
      </c>
      <c r="H20" s="5"/>
      <c r="I20" s="5" t="s">
        <v>34</v>
      </c>
      <c r="J20" s="152" t="s">
        <v>55</v>
      </c>
      <c r="K20" s="9" t="s">
        <v>51</v>
      </c>
    </row>
    <row r="21" spans="1:11" ht="15.75" customHeight="1" x14ac:dyDescent="0.25">
      <c r="A21" s="3">
        <v>44048</v>
      </c>
      <c r="B21" s="5" t="s">
        <v>58</v>
      </c>
      <c r="C21" s="1" t="s">
        <v>52</v>
      </c>
      <c r="D21" s="105">
        <v>4075000</v>
      </c>
      <c r="E21" s="1" t="s">
        <v>27</v>
      </c>
      <c r="F21" s="5" t="s">
        <v>30</v>
      </c>
      <c r="H21" s="5"/>
      <c r="I21" s="5" t="s">
        <v>42</v>
      </c>
      <c r="J21" s="152"/>
      <c r="K21" s="9"/>
    </row>
    <row r="22" spans="1:11" x14ac:dyDescent="0.25">
      <c r="A22" s="3">
        <v>44049</v>
      </c>
      <c r="B22" s="5" t="s">
        <v>16</v>
      </c>
      <c r="C22" s="1" t="s">
        <v>59</v>
      </c>
      <c r="D22" s="105">
        <v>20951000</v>
      </c>
      <c r="E22" s="1" t="s">
        <v>11</v>
      </c>
      <c r="F22" s="5" t="s">
        <v>12</v>
      </c>
      <c r="G22" s="1" t="s">
        <v>60</v>
      </c>
      <c r="H22" s="5"/>
      <c r="I22" s="5" t="s">
        <v>34</v>
      </c>
      <c r="J22" s="152" t="s">
        <v>55</v>
      </c>
      <c r="K22" s="9" t="s">
        <v>61</v>
      </c>
    </row>
    <row r="23" spans="1:11" x14ac:dyDescent="0.25">
      <c r="A23" s="3">
        <v>44049</v>
      </c>
      <c r="B23" s="5" t="s">
        <v>9</v>
      </c>
      <c r="C23" s="1" t="s">
        <v>62</v>
      </c>
      <c r="D23" s="105">
        <v>5000000</v>
      </c>
      <c r="E23" s="1" t="s">
        <v>11</v>
      </c>
      <c r="F23" s="5" t="s">
        <v>63</v>
      </c>
      <c r="H23" s="5"/>
      <c r="I23" s="5" t="s">
        <v>34</v>
      </c>
      <c r="J23" s="152" t="s">
        <v>71</v>
      </c>
      <c r="K23" s="9" t="s">
        <v>61</v>
      </c>
    </row>
    <row r="24" spans="1:11" x14ac:dyDescent="0.25">
      <c r="A24" s="3">
        <v>44049</v>
      </c>
      <c r="B24" s="5" t="s">
        <v>58</v>
      </c>
      <c r="C24" s="1" t="s">
        <v>64</v>
      </c>
      <c r="D24" s="105">
        <v>500000</v>
      </c>
      <c r="E24" s="1" t="s">
        <v>27</v>
      </c>
      <c r="F24" s="5" t="s">
        <v>65</v>
      </c>
      <c r="H24" s="5"/>
      <c r="I24" s="5" t="s">
        <v>42</v>
      </c>
      <c r="J24" s="152"/>
      <c r="K24" s="9" t="s">
        <v>68</v>
      </c>
    </row>
    <row r="25" spans="1:11" x14ac:dyDescent="0.25">
      <c r="A25" s="3">
        <v>44049</v>
      </c>
      <c r="B25" s="5" t="s">
        <v>58</v>
      </c>
      <c r="C25" s="1" t="s">
        <v>66</v>
      </c>
      <c r="D25" s="105">
        <v>4000000</v>
      </c>
      <c r="E25" s="1" t="s">
        <v>27</v>
      </c>
      <c r="F25" s="5" t="s">
        <v>67</v>
      </c>
      <c r="H25" s="8" t="s">
        <v>56</v>
      </c>
      <c r="I25" s="5" t="s">
        <v>42</v>
      </c>
      <c r="J25" s="152"/>
      <c r="K25" s="9" t="s">
        <v>57</v>
      </c>
    </row>
    <row r="26" spans="1:11" x14ac:dyDescent="0.25">
      <c r="A26" s="3">
        <v>44049</v>
      </c>
      <c r="B26" s="5" t="s">
        <v>58</v>
      </c>
      <c r="C26" s="1" t="s">
        <v>69</v>
      </c>
      <c r="D26" s="105">
        <v>18710000</v>
      </c>
      <c r="E26" s="1" t="s">
        <v>11</v>
      </c>
      <c r="F26" s="5" t="s">
        <v>12</v>
      </c>
      <c r="H26" s="5"/>
      <c r="I26" s="5" t="s">
        <v>42</v>
      </c>
      <c r="J26" s="152"/>
      <c r="K26" s="9" t="s">
        <v>61</v>
      </c>
    </row>
    <row r="27" spans="1:11" x14ac:dyDescent="0.25">
      <c r="A27" s="10">
        <v>44049</v>
      </c>
      <c r="B27" s="9" t="s">
        <v>70</v>
      </c>
      <c r="C27" s="1" t="s">
        <v>69</v>
      </c>
      <c r="D27" s="105">
        <v>22800000</v>
      </c>
      <c r="E27" s="1" t="s">
        <v>11</v>
      </c>
      <c r="F27" s="5" t="s">
        <v>12</v>
      </c>
      <c r="H27" s="5"/>
      <c r="I27" s="5" t="s">
        <v>34</v>
      </c>
      <c r="J27" s="152" t="s">
        <v>55</v>
      </c>
      <c r="K27" s="9" t="s">
        <v>61</v>
      </c>
    </row>
    <row r="28" spans="1:11" s="104" customFormat="1" x14ac:dyDescent="0.25">
      <c r="A28" s="102">
        <v>44050</v>
      </c>
      <c r="B28" s="103" t="s">
        <v>70</v>
      </c>
      <c r="C28" s="104" t="s">
        <v>143</v>
      </c>
      <c r="D28" s="105">
        <v>2002000</v>
      </c>
      <c r="E28" s="104" t="s">
        <v>11</v>
      </c>
      <c r="F28" s="103" t="s">
        <v>157</v>
      </c>
      <c r="H28" s="103"/>
      <c r="I28" s="106" t="s">
        <v>175</v>
      </c>
      <c r="J28" s="152" t="s">
        <v>71</v>
      </c>
      <c r="K28" s="107"/>
    </row>
    <row r="29" spans="1:11" s="104" customFormat="1" x14ac:dyDescent="0.25">
      <c r="A29" s="102">
        <v>44050</v>
      </c>
      <c r="B29" s="103" t="s">
        <v>137</v>
      </c>
      <c r="C29" s="104" t="s">
        <v>144</v>
      </c>
      <c r="D29" s="105">
        <v>415000</v>
      </c>
      <c r="E29" s="104" t="s">
        <v>11</v>
      </c>
      <c r="F29" s="103" t="s">
        <v>157</v>
      </c>
      <c r="H29" s="103"/>
      <c r="I29" s="106" t="s">
        <v>175</v>
      </c>
      <c r="J29" s="152" t="s">
        <v>71</v>
      </c>
      <c r="K29" s="107"/>
    </row>
    <row r="30" spans="1:11" s="104" customFormat="1" x14ac:dyDescent="0.25">
      <c r="A30" s="102">
        <v>44050</v>
      </c>
      <c r="B30" s="103" t="s">
        <v>138</v>
      </c>
      <c r="C30" s="104" t="s">
        <v>145</v>
      </c>
      <c r="D30" s="105">
        <v>1000000</v>
      </c>
      <c r="E30" s="104" t="s">
        <v>11</v>
      </c>
      <c r="F30" s="103" t="s">
        <v>157</v>
      </c>
      <c r="H30" s="103"/>
      <c r="I30" s="106" t="s">
        <v>175</v>
      </c>
      <c r="J30" s="152" t="s">
        <v>71</v>
      </c>
      <c r="K30" s="107"/>
    </row>
    <row r="31" spans="1:11" s="104" customFormat="1" x14ac:dyDescent="0.25">
      <c r="A31" s="102">
        <v>44050</v>
      </c>
      <c r="B31" s="103" t="s">
        <v>139</v>
      </c>
      <c r="C31" s="104" t="s">
        <v>146</v>
      </c>
      <c r="D31" s="105">
        <v>540000</v>
      </c>
      <c r="E31" s="104" t="s">
        <v>11</v>
      </c>
      <c r="F31" s="103" t="s">
        <v>157</v>
      </c>
      <c r="H31" s="103"/>
      <c r="I31" s="106" t="s">
        <v>175</v>
      </c>
      <c r="J31" s="152" t="s">
        <v>71</v>
      </c>
      <c r="K31" s="107"/>
    </row>
    <row r="32" spans="1:11" s="104" customFormat="1" x14ac:dyDescent="0.25">
      <c r="A32" s="102">
        <v>44050</v>
      </c>
      <c r="B32" s="103" t="s">
        <v>140</v>
      </c>
      <c r="C32" s="104" t="s">
        <v>149</v>
      </c>
      <c r="D32" s="105">
        <v>6980000</v>
      </c>
      <c r="E32" s="104" t="s">
        <v>11</v>
      </c>
      <c r="F32" s="103" t="s">
        <v>158</v>
      </c>
      <c r="G32" s="104" t="s">
        <v>178</v>
      </c>
      <c r="H32" s="103"/>
      <c r="I32" s="103" t="s">
        <v>34</v>
      </c>
      <c r="J32" s="152" t="s">
        <v>55</v>
      </c>
      <c r="K32" s="107"/>
    </row>
    <row r="33" spans="1:11" s="104" customFormat="1" x14ac:dyDescent="0.25">
      <c r="A33" s="102">
        <v>44050</v>
      </c>
      <c r="B33" s="103" t="s">
        <v>9</v>
      </c>
      <c r="C33" s="104" t="s">
        <v>150</v>
      </c>
      <c r="D33" s="105">
        <v>7488000</v>
      </c>
      <c r="E33" s="104" t="s">
        <v>11</v>
      </c>
      <c r="F33" s="103" t="s">
        <v>158</v>
      </c>
      <c r="G33" s="104" t="s">
        <v>178</v>
      </c>
      <c r="H33" s="103"/>
      <c r="I33" s="103" t="s">
        <v>34</v>
      </c>
      <c r="J33" s="152" t="s">
        <v>55</v>
      </c>
      <c r="K33" s="107"/>
    </row>
    <row r="34" spans="1:11" s="104" customFormat="1" x14ac:dyDescent="0.25">
      <c r="A34" s="102">
        <v>44050</v>
      </c>
      <c r="B34" s="103" t="s">
        <v>141</v>
      </c>
      <c r="C34" s="104" t="s">
        <v>151</v>
      </c>
      <c r="D34" s="105">
        <v>5883000</v>
      </c>
      <c r="E34" s="104" t="s">
        <v>11</v>
      </c>
      <c r="F34" s="103" t="s">
        <v>158</v>
      </c>
      <c r="G34" s="104" t="s">
        <v>178</v>
      </c>
      <c r="H34" s="103"/>
      <c r="I34" s="103" t="s">
        <v>34</v>
      </c>
      <c r="J34" s="152" t="s">
        <v>55</v>
      </c>
      <c r="K34" s="107"/>
    </row>
    <row r="35" spans="1:11" s="104" customFormat="1" x14ac:dyDescent="0.25">
      <c r="A35" s="102">
        <v>44050</v>
      </c>
      <c r="B35" s="103" t="s">
        <v>16</v>
      </c>
      <c r="C35" s="104" t="s">
        <v>152</v>
      </c>
      <c r="D35" s="105">
        <v>15246000</v>
      </c>
      <c r="E35" s="104" t="s">
        <v>11</v>
      </c>
      <c r="F35" s="103" t="s">
        <v>158</v>
      </c>
      <c r="G35" s="104" t="s">
        <v>179</v>
      </c>
      <c r="H35" s="103"/>
      <c r="I35" s="103" t="s">
        <v>34</v>
      </c>
      <c r="J35" s="152" t="s">
        <v>55</v>
      </c>
      <c r="K35" s="107"/>
    </row>
    <row r="36" spans="1:11" s="104" customFormat="1" x14ac:dyDescent="0.25">
      <c r="A36" s="102">
        <v>44050</v>
      </c>
      <c r="B36" s="103" t="s">
        <v>141</v>
      </c>
      <c r="C36" s="104" t="s">
        <v>153</v>
      </c>
      <c r="D36" s="105">
        <v>47070000</v>
      </c>
      <c r="E36" s="104" t="s">
        <v>11</v>
      </c>
      <c r="F36" s="103" t="s">
        <v>158</v>
      </c>
      <c r="G36" s="104" t="s">
        <v>176</v>
      </c>
      <c r="H36" s="103"/>
      <c r="I36" s="103" t="s">
        <v>34</v>
      </c>
      <c r="J36" s="152" t="s">
        <v>55</v>
      </c>
      <c r="K36" s="107"/>
    </row>
    <row r="37" spans="1:11" s="104" customFormat="1" x14ac:dyDescent="0.25">
      <c r="A37" s="102">
        <v>44050</v>
      </c>
      <c r="B37" s="103" t="s">
        <v>183</v>
      </c>
      <c r="C37" s="104" t="s">
        <v>153</v>
      </c>
      <c r="D37" s="105">
        <v>31550000</v>
      </c>
      <c r="E37" s="104" t="s">
        <v>11</v>
      </c>
      <c r="F37" s="103" t="s">
        <v>158</v>
      </c>
      <c r="G37" s="104" t="s">
        <v>176</v>
      </c>
      <c r="H37" s="103"/>
      <c r="I37" s="103" t="s">
        <v>34</v>
      </c>
      <c r="J37" s="152" t="s">
        <v>55</v>
      </c>
      <c r="K37" s="107"/>
    </row>
    <row r="38" spans="1:11" s="104" customFormat="1" x14ac:dyDescent="0.25">
      <c r="A38" s="102">
        <v>44050</v>
      </c>
      <c r="B38" s="103" t="s">
        <v>142</v>
      </c>
      <c r="C38" s="104" t="s">
        <v>154</v>
      </c>
      <c r="D38" s="105">
        <v>110000</v>
      </c>
      <c r="E38" s="104" t="s">
        <v>11</v>
      </c>
      <c r="F38" s="103" t="s">
        <v>159</v>
      </c>
      <c r="H38" s="103"/>
      <c r="I38" s="103" t="s">
        <v>42</v>
      </c>
      <c r="J38" s="152" t="s">
        <v>71</v>
      </c>
      <c r="K38" s="107"/>
    </row>
    <row r="39" spans="1:11" s="104" customFormat="1" x14ac:dyDescent="0.25">
      <c r="A39" s="102">
        <v>44050</v>
      </c>
      <c r="B39" s="103" t="s">
        <v>9</v>
      </c>
      <c r="C39" s="104" t="s">
        <v>148</v>
      </c>
      <c r="D39" s="105">
        <v>5000000</v>
      </c>
      <c r="E39" s="104" t="s">
        <v>11</v>
      </c>
      <c r="F39" s="103" t="s">
        <v>160</v>
      </c>
      <c r="H39" s="103"/>
      <c r="I39" s="106" t="s">
        <v>175</v>
      </c>
      <c r="J39" s="152" t="s">
        <v>71</v>
      </c>
      <c r="K39" s="107"/>
    </row>
    <row r="40" spans="1:11" s="104" customFormat="1" x14ac:dyDescent="0.25">
      <c r="A40" s="102">
        <v>44050</v>
      </c>
      <c r="B40" s="103" t="s">
        <v>9</v>
      </c>
      <c r="C40" s="104" t="s">
        <v>172</v>
      </c>
      <c r="D40" s="105">
        <v>3378000</v>
      </c>
      <c r="E40" s="104" t="s">
        <v>24</v>
      </c>
      <c r="F40" s="103" t="s">
        <v>161</v>
      </c>
      <c r="G40" s="104" t="s">
        <v>177</v>
      </c>
      <c r="H40" s="103"/>
      <c r="I40" s="103" t="s">
        <v>34</v>
      </c>
      <c r="J40" s="152" t="s">
        <v>55</v>
      </c>
      <c r="K40" s="107"/>
    </row>
    <row r="41" spans="1:11" s="104" customFormat="1" x14ac:dyDescent="0.25">
      <c r="A41" s="102">
        <v>44050</v>
      </c>
      <c r="B41" s="103" t="s">
        <v>58</v>
      </c>
      <c r="C41" s="104" t="s">
        <v>173</v>
      </c>
      <c r="D41" s="105">
        <v>1694000</v>
      </c>
      <c r="E41" s="104" t="s">
        <v>27</v>
      </c>
      <c r="F41" s="103" t="s">
        <v>162</v>
      </c>
      <c r="H41" s="103"/>
      <c r="I41" s="103" t="s">
        <v>42</v>
      </c>
      <c r="J41" s="152" t="s">
        <v>71</v>
      </c>
      <c r="K41" s="107"/>
    </row>
    <row r="42" spans="1:11" s="104" customFormat="1" x14ac:dyDescent="0.25">
      <c r="A42" s="102">
        <v>44050</v>
      </c>
      <c r="B42" s="103" t="s">
        <v>136</v>
      </c>
      <c r="C42" s="104" t="s">
        <v>197</v>
      </c>
      <c r="D42" s="105">
        <v>1510063</v>
      </c>
      <c r="E42" s="104" t="s">
        <v>156</v>
      </c>
      <c r="F42" s="103"/>
      <c r="H42" s="103"/>
      <c r="I42" s="5" t="s">
        <v>186</v>
      </c>
      <c r="J42" s="152" t="s">
        <v>55</v>
      </c>
      <c r="K42" s="107"/>
    </row>
    <row r="43" spans="1:11" s="104" customFormat="1" x14ac:dyDescent="0.25">
      <c r="A43" s="102">
        <v>44051</v>
      </c>
      <c r="B43" s="103" t="s">
        <v>58</v>
      </c>
      <c r="C43" s="104" t="s">
        <v>163</v>
      </c>
      <c r="D43" s="105">
        <v>8000000</v>
      </c>
      <c r="E43" s="104" t="s">
        <v>27</v>
      </c>
      <c r="F43" s="103" t="s">
        <v>165</v>
      </c>
      <c r="H43" s="103" t="s">
        <v>174</v>
      </c>
      <c r="I43" s="103" t="s">
        <v>42</v>
      </c>
      <c r="J43" s="152" t="s">
        <v>71</v>
      </c>
      <c r="K43" s="107"/>
    </row>
    <row r="44" spans="1:11" s="104" customFormat="1" x14ac:dyDescent="0.25">
      <c r="A44" s="102">
        <v>44051</v>
      </c>
      <c r="B44" s="103" t="s">
        <v>58</v>
      </c>
      <c r="C44" s="104" t="s">
        <v>164</v>
      </c>
      <c r="D44" s="105">
        <v>278000</v>
      </c>
      <c r="E44" s="104" t="s">
        <v>27</v>
      </c>
      <c r="F44" s="103" t="s">
        <v>162</v>
      </c>
      <c r="H44" s="103"/>
      <c r="I44" s="103" t="s">
        <v>42</v>
      </c>
      <c r="J44" s="152" t="s">
        <v>71</v>
      </c>
      <c r="K44" s="107"/>
    </row>
    <row r="45" spans="1:11" s="104" customFormat="1" x14ac:dyDescent="0.25">
      <c r="A45" s="102">
        <v>44053</v>
      </c>
      <c r="B45" s="103" t="s">
        <v>184</v>
      </c>
      <c r="C45" s="104" t="s">
        <v>147</v>
      </c>
      <c r="D45" s="105">
        <v>52330000</v>
      </c>
      <c r="E45" s="104" t="s">
        <v>11</v>
      </c>
      <c r="F45" s="103" t="s">
        <v>158</v>
      </c>
      <c r="G45" s="104" t="s">
        <v>176</v>
      </c>
      <c r="H45" s="103"/>
      <c r="I45" s="103" t="s">
        <v>34</v>
      </c>
      <c r="J45" s="152" t="s">
        <v>55</v>
      </c>
      <c r="K45" s="107"/>
    </row>
    <row r="46" spans="1:11" s="104" customFormat="1" x14ac:dyDescent="0.25">
      <c r="A46" s="102">
        <v>44053</v>
      </c>
      <c r="B46" s="103" t="s">
        <v>9</v>
      </c>
      <c r="C46" s="104" t="s">
        <v>181</v>
      </c>
      <c r="D46" s="105">
        <v>76000000</v>
      </c>
      <c r="E46" s="104" t="s">
        <v>11</v>
      </c>
      <c r="F46" s="103" t="s">
        <v>161</v>
      </c>
      <c r="H46" s="103" t="s">
        <v>182</v>
      </c>
      <c r="I46" s="103" t="s">
        <v>34</v>
      </c>
      <c r="J46" s="152" t="s">
        <v>71</v>
      </c>
      <c r="K46" s="107" t="s">
        <v>247</v>
      </c>
    </row>
    <row r="47" spans="1:11" s="104" customFormat="1" x14ac:dyDescent="0.25">
      <c r="A47" s="102">
        <v>44053</v>
      </c>
      <c r="B47" s="103" t="s">
        <v>58</v>
      </c>
      <c r="C47" s="104" t="s">
        <v>166</v>
      </c>
      <c r="D47" s="105">
        <v>2460000</v>
      </c>
      <c r="E47" s="104" t="s">
        <v>11</v>
      </c>
      <c r="F47" s="103"/>
      <c r="H47" s="103"/>
      <c r="I47" s="103" t="s">
        <v>35</v>
      </c>
      <c r="J47" s="152" t="s">
        <v>55</v>
      </c>
      <c r="K47" s="107"/>
    </row>
    <row r="48" spans="1:11" s="104" customFormat="1" x14ac:dyDescent="0.25">
      <c r="A48" s="102">
        <v>44053</v>
      </c>
      <c r="B48" s="103" t="s">
        <v>16</v>
      </c>
      <c r="C48" s="104" t="s">
        <v>167</v>
      </c>
      <c r="D48" s="105">
        <v>3158000</v>
      </c>
      <c r="E48" s="104" t="s">
        <v>11</v>
      </c>
      <c r="F48" s="103" t="s">
        <v>161</v>
      </c>
      <c r="G48" s="104" t="s">
        <v>180</v>
      </c>
      <c r="H48" s="103"/>
      <c r="I48" s="103" t="s">
        <v>34</v>
      </c>
      <c r="J48" s="152" t="s">
        <v>55</v>
      </c>
      <c r="K48" s="107"/>
    </row>
    <row r="49" spans="1:11" s="104" customFormat="1" x14ac:dyDescent="0.25">
      <c r="A49" s="102">
        <v>44053</v>
      </c>
      <c r="B49" s="103" t="s">
        <v>58</v>
      </c>
      <c r="C49" s="104" t="s">
        <v>168</v>
      </c>
      <c r="D49" s="105">
        <v>58000</v>
      </c>
      <c r="E49" s="104" t="s">
        <v>27</v>
      </c>
      <c r="F49" s="103" t="s">
        <v>162</v>
      </c>
      <c r="H49" s="103"/>
      <c r="I49" s="103" t="s">
        <v>42</v>
      </c>
      <c r="J49" s="152" t="s">
        <v>71</v>
      </c>
      <c r="K49" s="107"/>
    </row>
    <row r="50" spans="1:11" s="104" customFormat="1" x14ac:dyDescent="0.25">
      <c r="A50" s="102">
        <v>44053</v>
      </c>
      <c r="B50" s="103" t="s">
        <v>171</v>
      </c>
      <c r="C50" s="104" t="s">
        <v>169</v>
      </c>
      <c r="D50" s="105">
        <v>50000</v>
      </c>
      <c r="E50" s="104" t="s">
        <v>27</v>
      </c>
      <c r="F50" s="103" t="s">
        <v>170</v>
      </c>
      <c r="H50" s="103" t="s">
        <v>185</v>
      </c>
      <c r="I50" s="103" t="s">
        <v>42</v>
      </c>
      <c r="J50" s="152" t="s">
        <v>71</v>
      </c>
      <c r="K50" s="107"/>
    </row>
    <row r="51" spans="1:11" s="104" customFormat="1" x14ac:dyDescent="0.25">
      <c r="A51" s="102">
        <v>44053</v>
      </c>
      <c r="B51" s="103" t="s">
        <v>58</v>
      </c>
      <c r="C51" s="104" t="s">
        <v>234</v>
      </c>
      <c r="D51" s="105">
        <v>350000000</v>
      </c>
      <c r="E51" s="104" t="s">
        <v>156</v>
      </c>
      <c r="F51" s="103" t="s">
        <v>162</v>
      </c>
      <c r="H51" s="103"/>
      <c r="I51" s="103" t="s">
        <v>235</v>
      </c>
      <c r="J51" s="152" t="s">
        <v>71</v>
      </c>
      <c r="K51" s="107" t="s">
        <v>236</v>
      </c>
    </row>
    <row r="52" spans="1:11" x14ac:dyDescent="0.25">
      <c r="A52" s="3">
        <v>44054</v>
      </c>
      <c r="B52" s="5" t="s">
        <v>187</v>
      </c>
      <c r="C52" s="5" t="s">
        <v>188</v>
      </c>
      <c r="D52" s="105">
        <v>34693395</v>
      </c>
      <c r="E52" s="1" t="s">
        <v>24</v>
      </c>
      <c r="F52" s="5"/>
      <c r="G52" s="1" t="s">
        <v>189</v>
      </c>
      <c r="H52" s="5"/>
      <c r="I52" s="5" t="s">
        <v>34</v>
      </c>
      <c r="J52" s="152" t="s">
        <v>55</v>
      </c>
      <c r="K52" s="9"/>
    </row>
    <row r="53" spans="1:11" s="104" customFormat="1" x14ac:dyDescent="0.25">
      <c r="A53" s="102">
        <v>44054</v>
      </c>
      <c r="B53" s="103" t="s">
        <v>139</v>
      </c>
      <c r="C53" s="103" t="s">
        <v>188</v>
      </c>
      <c r="D53" s="105">
        <v>35261625</v>
      </c>
      <c r="E53" s="104" t="s">
        <v>24</v>
      </c>
      <c r="F53" s="103"/>
      <c r="G53" s="104" t="s">
        <v>189</v>
      </c>
      <c r="H53" s="103"/>
      <c r="I53" s="103" t="s">
        <v>34</v>
      </c>
      <c r="J53" s="152" t="s">
        <v>55</v>
      </c>
      <c r="K53" s="107"/>
    </row>
    <row r="54" spans="1:11" x14ac:dyDescent="0.25">
      <c r="A54" s="3">
        <v>44054</v>
      </c>
      <c r="B54" s="5" t="s">
        <v>58</v>
      </c>
      <c r="C54" s="1" t="s">
        <v>190</v>
      </c>
      <c r="D54" s="105">
        <v>1724250</v>
      </c>
      <c r="E54" s="1" t="s">
        <v>24</v>
      </c>
      <c r="F54" s="5"/>
      <c r="G54" s="1" t="s">
        <v>191</v>
      </c>
      <c r="H54" s="5"/>
      <c r="I54" s="103" t="s">
        <v>42</v>
      </c>
      <c r="J54" s="152" t="s">
        <v>71</v>
      </c>
      <c r="K54" s="9"/>
    </row>
    <row r="55" spans="1:11" x14ac:dyDescent="0.25">
      <c r="A55" s="3">
        <v>44054</v>
      </c>
      <c r="B55" s="5" t="s">
        <v>32</v>
      </c>
      <c r="C55" s="1" t="s">
        <v>193</v>
      </c>
      <c r="D55" s="105">
        <v>25315000</v>
      </c>
      <c r="E55" s="1" t="s">
        <v>11</v>
      </c>
      <c r="F55" s="5" t="s">
        <v>194</v>
      </c>
      <c r="H55" s="103" t="s">
        <v>185</v>
      </c>
      <c r="I55" s="5" t="s">
        <v>195</v>
      </c>
      <c r="J55" s="152" t="s">
        <v>55</v>
      </c>
      <c r="K55" s="9"/>
    </row>
    <row r="56" spans="1:11" x14ac:dyDescent="0.25">
      <c r="A56" s="3">
        <v>44055</v>
      </c>
      <c r="B56" s="5" t="s">
        <v>58</v>
      </c>
      <c r="C56" s="1" t="s">
        <v>199</v>
      </c>
      <c r="D56" s="105">
        <v>9500000</v>
      </c>
      <c r="E56" s="1" t="s">
        <v>11</v>
      </c>
      <c r="F56" s="5" t="s">
        <v>162</v>
      </c>
      <c r="G56" s="1" t="s">
        <v>200</v>
      </c>
      <c r="H56" s="5" t="s">
        <v>201</v>
      </c>
      <c r="I56" s="103" t="s">
        <v>42</v>
      </c>
      <c r="J56" s="152" t="s">
        <v>71</v>
      </c>
      <c r="K56" s="9"/>
    </row>
    <row r="57" spans="1:11" x14ac:dyDescent="0.25">
      <c r="A57" s="3">
        <v>44055</v>
      </c>
      <c r="B57" s="5" t="s">
        <v>58</v>
      </c>
      <c r="C57" s="1" t="s">
        <v>202</v>
      </c>
      <c r="D57" s="105">
        <v>5994014</v>
      </c>
      <c r="E57" s="1" t="s">
        <v>24</v>
      </c>
      <c r="F57" s="5" t="s">
        <v>25</v>
      </c>
      <c r="G57" s="1" t="s">
        <v>203</v>
      </c>
      <c r="H57" s="5" t="s">
        <v>204</v>
      </c>
      <c r="I57" s="103" t="s">
        <v>42</v>
      </c>
      <c r="J57" s="152" t="s">
        <v>71</v>
      </c>
      <c r="K57" s="9"/>
    </row>
    <row r="58" spans="1:11" x14ac:dyDescent="0.25">
      <c r="A58" s="3">
        <v>44055</v>
      </c>
      <c r="B58" s="5" t="s">
        <v>58</v>
      </c>
      <c r="C58" s="1" t="s">
        <v>205</v>
      </c>
      <c r="D58" s="105">
        <v>5619000</v>
      </c>
      <c r="E58" s="1" t="s">
        <v>24</v>
      </c>
      <c r="F58" s="5" t="s">
        <v>25</v>
      </c>
      <c r="G58" s="1" t="s">
        <v>206</v>
      </c>
      <c r="H58" s="5"/>
      <c r="I58" s="103" t="s">
        <v>42</v>
      </c>
      <c r="J58" s="152" t="s">
        <v>71</v>
      </c>
      <c r="K58" s="9"/>
    </row>
    <row r="59" spans="1:11" x14ac:dyDescent="0.25">
      <c r="A59" s="3">
        <v>44055</v>
      </c>
      <c r="B59" s="5" t="s">
        <v>58</v>
      </c>
      <c r="C59" s="1" t="s">
        <v>207</v>
      </c>
      <c r="D59" s="105">
        <v>7470000</v>
      </c>
      <c r="E59" s="1" t="s">
        <v>24</v>
      </c>
      <c r="F59" s="5" t="s">
        <v>25</v>
      </c>
      <c r="G59" s="1" t="s">
        <v>208</v>
      </c>
      <c r="H59" s="5" t="s">
        <v>316</v>
      </c>
      <c r="I59" s="103" t="s">
        <v>42</v>
      </c>
      <c r="J59" s="152" t="s">
        <v>71</v>
      </c>
      <c r="K59" s="9"/>
    </row>
    <row r="60" spans="1:11" x14ac:dyDescent="0.25">
      <c r="A60" s="3">
        <v>44056</v>
      </c>
      <c r="B60" s="5" t="s">
        <v>58</v>
      </c>
      <c r="C60" s="1" t="s">
        <v>209</v>
      </c>
      <c r="D60" s="105">
        <v>4590000</v>
      </c>
      <c r="E60" s="1" t="s">
        <v>24</v>
      </c>
      <c r="F60" s="5" t="s">
        <v>210</v>
      </c>
      <c r="G60" s="1" t="s">
        <v>211</v>
      </c>
      <c r="H60" s="5" t="s">
        <v>204</v>
      </c>
      <c r="I60" s="103" t="s">
        <v>42</v>
      </c>
      <c r="J60" s="152" t="s">
        <v>71</v>
      </c>
      <c r="K60" s="9"/>
    </row>
    <row r="61" spans="1:11" x14ac:dyDescent="0.25">
      <c r="A61" s="3">
        <v>44056</v>
      </c>
      <c r="B61" s="5" t="s">
        <v>58</v>
      </c>
      <c r="C61" s="1" t="s">
        <v>212</v>
      </c>
      <c r="D61" s="105">
        <v>60000</v>
      </c>
      <c r="E61" s="1" t="s">
        <v>27</v>
      </c>
      <c r="F61" s="5" t="s">
        <v>213</v>
      </c>
      <c r="G61" s="5" t="s">
        <v>213</v>
      </c>
      <c r="H61" s="5"/>
      <c r="I61" s="103" t="s">
        <v>42</v>
      </c>
      <c r="J61" s="152" t="s">
        <v>71</v>
      </c>
      <c r="K61" s="9"/>
    </row>
    <row r="62" spans="1:11" x14ac:dyDescent="0.25">
      <c r="A62" s="133">
        <v>44056</v>
      </c>
      <c r="B62" s="134" t="s">
        <v>58</v>
      </c>
      <c r="C62" s="135" t="s">
        <v>214</v>
      </c>
      <c r="D62" s="142">
        <v>2000000</v>
      </c>
      <c r="E62" s="135" t="s">
        <v>11</v>
      </c>
      <c r="F62" s="134" t="s">
        <v>215</v>
      </c>
      <c r="H62" s="5"/>
      <c r="I62" s="103" t="s">
        <v>42</v>
      </c>
      <c r="J62" s="152" t="s">
        <v>71</v>
      </c>
      <c r="K62" s="9"/>
    </row>
    <row r="63" spans="1:11" x14ac:dyDescent="0.25">
      <c r="A63" s="3">
        <v>44056</v>
      </c>
      <c r="B63" s="5" t="s">
        <v>136</v>
      </c>
      <c r="C63" s="5" t="s">
        <v>217</v>
      </c>
      <c r="D63" s="142">
        <v>8245000</v>
      </c>
      <c r="E63" s="1" t="s">
        <v>11</v>
      </c>
      <c r="F63" s="5" t="s">
        <v>12</v>
      </c>
      <c r="G63" s="1" t="s">
        <v>216</v>
      </c>
      <c r="H63" s="5"/>
      <c r="I63" s="5" t="s">
        <v>34</v>
      </c>
      <c r="J63" s="152" t="s">
        <v>55</v>
      </c>
      <c r="K63" s="9"/>
    </row>
    <row r="64" spans="1:11" x14ac:dyDescent="0.25">
      <c r="A64" s="3">
        <v>44056</v>
      </c>
      <c r="B64" s="5" t="s">
        <v>16</v>
      </c>
      <c r="C64" s="5" t="s">
        <v>218</v>
      </c>
      <c r="D64" s="142">
        <v>8900000</v>
      </c>
      <c r="E64" s="1" t="s">
        <v>11</v>
      </c>
      <c r="F64" s="5" t="s">
        <v>12</v>
      </c>
      <c r="G64" s="1" t="s">
        <v>219</v>
      </c>
      <c r="H64" s="5"/>
      <c r="I64" s="5" t="s">
        <v>34</v>
      </c>
      <c r="J64" s="152" t="s">
        <v>55</v>
      </c>
      <c r="K64" s="9"/>
    </row>
    <row r="65" spans="1:11" x14ac:dyDescent="0.25">
      <c r="A65" s="3">
        <v>44056</v>
      </c>
      <c r="B65" s="5" t="s">
        <v>9</v>
      </c>
      <c r="C65" s="1" t="s">
        <v>220</v>
      </c>
      <c r="D65" s="105">
        <v>110413116</v>
      </c>
      <c r="E65" s="1" t="s">
        <v>24</v>
      </c>
      <c r="F65" s="5" t="s">
        <v>12</v>
      </c>
      <c r="G65" s="1" t="s">
        <v>221</v>
      </c>
      <c r="H65" s="5"/>
      <c r="I65" s="5" t="s">
        <v>34</v>
      </c>
      <c r="J65" s="152" t="s">
        <v>55</v>
      </c>
      <c r="K65" s="9" t="s">
        <v>247</v>
      </c>
    </row>
    <row r="66" spans="1:11" x14ac:dyDescent="0.25">
      <c r="A66" s="3">
        <v>44056</v>
      </c>
      <c r="B66" s="5" t="s">
        <v>222</v>
      </c>
      <c r="C66" s="1" t="s">
        <v>224</v>
      </c>
      <c r="D66" s="105">
        <v>22216500</v>
      </c>
      <c r="E66" s="1" t="s">
        <v>11</v>
      </c>
      <c r="F66" s="5" t="s">
        <v>223</v>
      </c>
      <c r="H66" s="5"/>
      <c r="I66" s="103" t="s">
        <v>195</v>
      </c>
      <c r="J66" s="152" t="s">
        <v>55</v>
      </c>
      <c r="K66" s="9"/>
    </row>
    <row r="67" spans="1:11" x14ac:dyDescent="0.25">
      <c r="A67" s="3">
        <v>44056</v>
      </c>
      <c r="B67" s="5" t="s">
        <v>222</v>
      </c>
      <c r="C67" s="1" t="s">
        <v>225</v>
      </c>
      <c r="D67" s="105">
        <v>26254839</v>
      </c>
      <c r="E67" s="1" t="s">
        <v>11</v>
      </c>
      <c r="F67" s="5" t="s">
        <v>223</v>
      </c>
      <c r="H67" s="5"/>
      <c r="I67" s="103" t="s">
        <v>195</v>
      </c>
      <c r="J67" s="152" t="s">
        <v>55</v>
      </c>
      <c r="K67" s="9"/>
    </row>
    <row r="68" spans="1:11" x14ac:dyDescent="0.25">
      <c r="A68" s="3">
        <v>44056</v>
      </c>
      <c r="B68" s="5" t="s">
        <v>58</v>
      </c>
      <c r="C68" s="1" t="s">
        <v>303</v>
      </c>
      <c r="D68" s="105">
        <v>200000</v>
      </c>
      <c r="E68" s="1" t="s">
        <v>27</v>
      </c>
      <c r="F68" s="103" t="s">
        <v>162</v>
      </c>
      <c r="H68" s="5"/>
      <c r="I68" s="103" t="s">
        <v>42</v>
      </c>
      <c r="J68" s="152" t="s">
        <v>71</v>
      </c>
      <c r="K68" s="9"/>
    </row>
    <row r="69" spans="1:11" x14ac:dyDescent="0.25">
      <c r="A69" s="3">
        <v>44057</v>
      </c>
      <c r="B69" s="5" t="s">
        <v>58</v>
      </c>
      <c r="C69" s="1" t="s">
        <v>226</v>
      </c>
      <c r="D69" s="105">
        <v>940000</v>
      </c>
      <c r="E69" s="1" t="s">
        <v>27</v>
      </c>
      <c r="F69" s="103" t="s">
        <v>162</v>
      </c>
      <c r="H69" s="5"/>
      <c r="I69" s="103" t="s">
        <v>42</v>
      </c>
      <c r="J69" s="152" t="s">
        <v>71</v>
      </c>
      <c r="K69" s="9"/>
    </row>
    <row r="70" spans="1:11" x14ac:dyDescent="0.25">
      <c r="A70" s="3">
        <v>44057</v>
      </c>
      <c r="B70" s="5" t="s">
        <v>58</v>
      </c>
      <c r="C70" s="1" t="s">
        <v>227</v>
      </c>
      <c r="D70" s="105">
        <v>150000</v>
      </c>
      <c r="E70" s="1" t="s">
        <v>27</v>
      </c>
      <c r="F70" s="5" t="s">
        <v>25</v>
      </c>
      <c r="H70" s="5"/>
      <c r="I70" s="103" t="s">
        <v>42</v>
      </c>
      <c r="J70" s="152" t="s">
        <v>71</v>
      </c>
      <c r="K70" s="9"/>
    </row>
    <row r="71" spans="1:11" x14ac:dyDescent="0.25">
      <c r="A71" s="3">
        <v>44057</v>
      </c>
      <c r="B71" s="5" t="s">
        <v>58</v>
      </c>
      <c r="C71" s="1" t="s">
        <v>228</v>
      </c>
      <c r="D71" s="105">
        <v>561000</v>
      </c>
      <c r="E71" s="1" t="s">
        <v>27</v>
      </c>
      <c r="F71" s="5" t="s">
        <v>25</v>
      </c>
      <c r="H71" s="5"/>
      <c r="I71" s="103" t="s">
        <v>42</v>
      </c>
      <c r="J71" s="152" t="s">
        <v>71</v>
      </c>
      <c r="K71" s="9"/>
    </row>
    <row r="72" spans="1:11" x14ac:dyDescent="0.25">
      <c r="A72" s="3">
        <v>44057</v>
      </c>
      <c r="B72" s="5" t="s">
        <v>58</v>
      </c>
      <c r="C72" s="1" t="s">
        <v>229</v>
      </c>
      <c r="D72" s="105">
        <v>29534615</v>
      </c>
      <c r="E72" s="1" t="s">
        <v>27</v>
      </c>
      <c r="F72" s="5" t="s">
        <v>25</v>
      </c>
      <c r="G72" s="1" t="s">
        <v>213</v>
      </c>
      <c r="H72" s="5"/>
      <c r="I72" s="103" t="s">
        <v>42</v>
      </c>
      <c r="J72" s="152" t="s">
        <v>71</v>
      </c>
      <c r="K72" s="9"/>
    </row>
    <row r="73" spans="1:11" x14ac:dyDescent="0.25">
      <c r="A73" s="3">
        <v>44057</v>
      </c>
      <c r="B73" s="5" t="s">
        <v>58</v>
      </c>
      <c r="C73" s="1" t="s">
        <v>233</v>
      </c>
      <c r="D73" s="105">
        <v>295000</v>
      </c>
      <c r="E73" s="1" t="s">
        <v>27</v>
      </c>
      <c r="F73" s="5" t="s">
        <v>25</v>
      </c>
      <c r="H73" s="5"/>
      <c r="I73" s="103" t="s">
        <v>42</v>
      </c>
      <c r="J73" s="152" t="s">
        <v>71</v>
      </c>
      <c r="K73" s="9"/>
    </row>
    <row r="74" spans="1:11" x14ac:dyDescent="0.25">
      <c r="A74" s="3">
        <v>44057</v>
      </c>
      <c r="B74" s="5" t="s">
        <v>237</v>
      </c>
      <c r="C74" s="1" t="s">
        <v>238</v>
      </c>
      <c r="D74" s="142">
        <v>20000000</v>
      </c>
      <c r="E74" s="1" t="s">
        <v>11</v>
      </c>
      <c r="F74" s="5" t="s">
        <v>12</v>
      </c>
      <c r="G74" s="1" t="s">
        <v>241</v>
      </c>
      <c r="H74" s="5"/>
      <c r="I74" s="5" t="s">
        <v>34</v>
      </c>
      <c r="J74" s="152" t="s">
        <v>71</v>
      </c>
      <c r="K74" s="9" t="s">
        <v>247</v>
      </c>
    </row>
    <row r="75" spans="1:11" x14ac:dyDescent="0.25">
      <c r="A75" s="3">
        <v>44057</v>
      </c>
      <c r="B75" s="5" t="s">
        <v>9</v>
      </c>
      <c r="C75" s="1" t="s">
        <v>47</v>
      </c>
      <c r="D75" s="142">
        <v>30000000</v>
      </c>
      <c r="E75" s="1" t="s">
        <v>11</v>
      </c>
      <c r="F75" s="5" t="s">
        <v>12</v>
      </c>
      <c r="G75" s="1" t="s">
        <v>241</v>
      </c>
      <c r="H75" s="5"/>
      <c r="I75" s="5" t="s">
        <v>34</v>
      </c>
      <c r="J75" s="152" t="s">
        <v>71</v>
      </c>
      <c r="K75" s="9" t="s">
        <v>247</v>
      </c>
    </row>
    <row r="76" spans="1:11" x14ac:dyDescent="0.25">
      <c r="A76" s="3">
        <v>44057</v>
      </c>
      <c r="B76" s="5" t="s">
        <v>9</v>
      </c>
      <c r="C76" s="1" t="s">
        <v>239</v>
      </c>
      <c r="D76" s="142">
        <v>11064000</v>
      </c>
      <c r="E76" s="1" t="s">
        <v>11</v>
      </c>
      <c r="F76" s="5" t="s">
        <v>12</v>
      </c>
      <c r="G76" s="1" t="s">
        <v>240</v>
      </c>
      <c r="H76" s="5"/>
      <c r="I76" s="5" t="s">
        <v>34</v>
      </c>
      <c r="J76" s="152" t="s">
        <v>55</v>
      </c>
      <c r="K76" s="9"/>
    </row>
    <row r="77" spans="1:11" x14ac:dyDescent="0.25">
      <c r="A77" s="3">
        <v>44057</v>
      </c>
      <c r="B77" s="5" t="s">
        <v>58</v>
      </c>
      <c r="C77" s="1" t="s">
        <v>234</v>
      </c>
      <c r="D77" s="105">
        <v>100000000</v>
      </c>
      <c r="E77" s="1" t="s">
        <v>24</v>
      </c>
      <c r="F77" s="5" t="s">
        <v>272</v>
      </c>
      <c r="H77" s="5"/>
      <c r="I77" s="5" t="s">
        <v>42</v>
      </c>
      <c r="J77" s="152" t="s">
        <v>71</v>
      </c>
      <c r="K77" s="9" t="s">
        <v>236</v>
      </c>
    </row>
    <row r="78" spans="1:11" x14ac:dyDescent="0.25">
      <c r="A78" s="3">
        <v>44057</v>
      </c>
      <c r="B78" s="5" t="s">
        <v>58</v>
      </c>
      <c r="C78" s="1" t="s">
        <v>304</v>
      </c>
      <c r="D78" s="105">
        <v>100000000</v>
      </c>
      <c r="E78" s="1" t="s">
        <v>27</v>
      </c>
      <c r="F78" s="5" t="s">
        <v>272</v>
      </c>
      <c r="G78" s="1" t="s">
        <v>305</v>
      </c>
      <c r="H78" s="5"/>
      <c r="I78" s="5" t="s">
        <v>42</v>
      </c>
      <c r="J78" s="152" t="s">
        <v>71</v>
      </c>
      <c r="K78" s="9" t="s">
        <v>236</v>
      </c>
    </row>
    <row r="79" spans="1:11" x14ac:dyDescent="0.25">
      <c r="A79" s="3">
        <v>44058</v>
      </c>
      <c r="B79" s="5" t="s">
        <v>237</v>
      </c>
      <c r="C79" s="1" t="s">
        <v>242</v>
      </c>
      <c r="D79" s="142">
        <v>8270000</v>
      </c>
      <c r="E79" s="1" t="s">
        <v>11</v>
      </c>
      <c r="F79" s="5" t="s">
        <v>243</v>
      </c>
      <c r="G79" s="1" t="s">
        <v>244</v>
      </c>
      <c r="H79" s="5"/>
      <c r="I79" s="5" t="s">
        <v>34</v>
      </c>
      <c r="J79" s="152" t="s">
        <v>55</v>
      </c>
      <c r="K79" s="9"/>
    </row>
    <row r="80" spans="1:11" x14ac:dyDescent="0.25">
      <c r="A80" s="3">
        <v>44058</v>
      </c>
      <c r="B80" s="5" t="s">
        <v>9</v>
      </c>
      <c r="C80" s="1" t="s">
        <v>245</v>
      </c>
      <c r="D80" s="105">
        <v>26260465</v>
      </c>
      <c r="E80" s="1" t="s">
        <v>24</v>
      </c>
      <c r="F80" s="5" t="s">
        <v>12</v>
      </c>
      <c r="G80" s="1" t="s">
        <v>246</v>
      </c>
      <c r="H80" s="5"/>
      <c r="I80" s="5" t="s">
        <v>34</v>
      </c>
      <c r="J80" s="152" t="s">
        <v>55</v>
      </c>
      <c r="K80" s="9"/>
    </row>
    <row r="81" spans="1:11" x14ac:dyDescent="0.25">
      <c r="A81" s="3">
        <v>44058</v>
      </c>
      <c r="B81" s="5" t="s">
        <v>248</v>
      </c>
      <c r="C81" s="1" t="s">
        <v>249</v>
      </c>
      <c r="D81" s="105">
        <v>2000000</v>
      </c>
      <c r="E81" s="1" t="s">
        <v>24</v>
      </c>
      <c r="F81" s="5" t="s">
        <v>250</v>
      </c>
      <c r="G81" s="1" t="s">
        <v>251</v>
      </c>
      <c r="H81" s="5"/>
      <c r="I81" s="5" t="s">
        <v>254</v>
      </c>
      <c r="J81" s="152" t="s">
        <v>71</v>
      </c>
      <c r="K81" s="9"/>
    </row>
    <row r="82" spans="1:11" x14ac:dyDescent="0.25">
      <c r="A82" s="3">
        <v>44058</v>
      </c>
      <c r="B82" s="5" t="s">
        <v>237</v>
      </c>
      <c r="C82" s="1" t="s">
        <v>252</v>
      </c>
      <c r="D82" s="105">
        <v>17798000</v>
      </c>
      <c r="E82" s="1" t="s">
        <v>11</v>
      </c>
      <c r="F82" s="5" t="s">
        <v>243</v>
      </c>
      <c r="G82" s="1" t="s">
        <v>253</v>
      </c>
      <c r="H82" s="5"/>
      <c r="I82" s="5" t="s">
        <v>34</v>
      </c>
      <c r="J82" s="152" t="s">
        <v>55</v>
      </c>
      <c r="K82" s="9"/>
    </row>
    <row r="83" spans="1:11" x14ac:dyDescent="0.25">
      <c r="A83" s="3">
        <v>44058</v>
      </c>
      <c r="B83" s="5" t="s">
        <v>58</v>
      </c>
      <c r="C83" s="1" t="s">
        <v>255</v>
      </c>
      <c r="D83" s="105">
        <v>300000</v>
      </c>
      <c r="E83" s="1" t="s">
        <v>27</v>
      </c>
      <c r="F83" s="5" t="s">
        <v>25</v>
      </c>
      <c r="G83" s="1" t="s">
        <v>256</v>
      </c>
      <c r="H83" s="5"/>
      <c r="I83" s="103" t="s">
        <v>42</v>
      </c>
      <c r="J83" s="152" t="s">
        <v>71</v>
      </c>
      <c r="K83" s="9"/>
    </row>
    <row r="84" spans="1:11" x14ac:dyDescent="0.25">
      <c r="A84" s="3">
        <v>44058</v>
      </c>
      <c r="B84" s="5" t="s">
        <v>58</v>
      </c>
      <c r="C84" s="1" t="s">
        <v>257</v>
      </c>
      <c r="D84" s="105">
        <v>110000</v>
      </c>
      <c r="E84" s="1" t="s">
        <v>27</v>
      </c>
      <c r="F84" s="5" t="s">
        <v>25</v>
      </c>
      <c r="G84" s="1" t="s">
        <v>256</v>
      </c>
      <c r="H84" s="5"/>
      <c r="I84" s="103" t="s">
        <v>42</v>
      </c>
      <c r="J84" s="152" t="s">
        <v>71</v>
      </c>
      <c r="K84" s="9"/>
    </row>
    <row r="85" spans="1:11" x14ac:dyDescent="0.25">
      <c r="A85" s="3">
        <v>44060</v>
      </c>
      <c r="B85" s="5" t="s">
        <v>9</v>
      </c>
      <c r="C85" s="1" t="s">
        <v>258</v>
      </c>
      <c r="D85" s="105">
        <v>60434000</v>
      </c>
      <c r="E85" s="1" t="s">
        <v>24</v>
      </c>
      <c r="F85" s="5" t="s">
        <v>243</v>
      </c>
      <c r="G85" s="1" t="s">
        <v>259</v>
      </c>
      <c r="H85" s="5"/>
      <c r="I85" s="5" t="s">
        <v>34</v>
      </c>
      <c r="J85" s="152" t="s">
        <v>55</v>
      </c>
      <c r="K85" s="9"/>
    </row>
    <row r="86" spans="1:11" x14ac:dyDescent="0.25">
      <c r="A86" s="3">
        <v>44060</v>
      </c>
      <c r="B86" s="5" t="s">
        <v>9</v>
      </c>
      <c r="C86" s="1" t="s">
        <v>260</v>
      </c>
      <c r="D86" s="142">
        <v>74590000</v>
      </c>
      <c r="E86" s="1" t="s">
        <v>24</v>
      </c>
      <c r="F86" s="5" t="s">
        <v>12</v>
      </c>
      <c r="G86" s="1" t="s">
        <v>261</v>
      </c>
      <c r="H86" s="5"/>
      <c r="I86" s="5" t="s">
        <v>34</v>
      </c>
      <c r="J86" s="152" t="s">
        <v>55</v>
      </c>
      <c r="K86" s="9"/>
    </row>
    <row r="87" spans="1:11" x14ac:dyDescent="0.25">
      <c r="A87" s="3">
        <v>44060</v>
      </c>
      <c r="B87" s="5" t="s">
        <v>9</v>
      </c>
      <c r="C87" s="1" t="s">
        <v>262</v>
      </c>
      <c r="D87" s="142">
        <v>8769390</v>
      </c>
      <c r="E87" s="1" t="s">
        <v>24</v>
      </c>
      <c r="F87" s="5" t="s">
        <v>12</v>
      </c>
      <c r="G87" s="1" t="s">
        <v>263</v>
      </c>
      <c r="H87" s="5"/>
      <c r="I87" s="5" t="s">
        <v>34</v>
      </c>
      <c r="J87" s="152" t="s">
        <v>55</v>
      </c>
      <c r="K87" s="9"/>
    </row>
    <row r="88" spans="1:11" x14ac:dyDescent="0.25">
      <c r="A88" s="3">
        <v>44060</v>
      </c>
      <c r="B88" s="5" t="s">
        <v>58</v>
      </c>
      <c r="C88" s="1" t="s">
        <v>264</v>
      </c>
      <c r="D88" s="105">
        <v>10574956</v>
      </c>
      <c r="E88" s="1" t="s">
        <v>24</v>
      </c>
      <c r="F88" s="5" t="s">
        <v>25</v>
      </c>
      <c r="H88" s="5"/>
      <c r="I88" s="103" t="s">
        <v>42</v>
      </c>
      <c r="J88" s="152" t="s">
        <v>71</v>
      </c>
      <c r="K88" s="9"/>
    </row>
    <row r="89" spans="1:11" x14ac:dyDescent="0.25">
      <c r="A89" s="3">
        <v>44060</v>
      </c>
      <c r="B89" s="5" t="s">
        <v>58</v>
      </c>
      <c r="C89" s="1" t="s">
        <v>265</v>
      </c>
      <c r="D89" s="105">
        <v>3960000</v>
      </c>
      <c r="E89" s="1" t="s">
        <v>24</v>
      </c>
      <c r="F89" s="5" t="s">
        <v>266</v>
      </c>
      <c r="G89" s="1" t="s">
        <v>342</v>
      </c>
      <c r="H89" s="5" t="s">
        <v>341</v>
      </c>
      <c r="I89" s="103" t="s">
        <v>42</v>
      </c>
      <c r="J89" s="152" t="s">
        <v>71</v>
      </c>
      <c r="K89" s="9"/>
    </row>
    <row r="90" spans="1:11" x14ac:dyDescent="0.25">
      <c r="A90" s="3">
        <v>44060</v>
      </c>
      <c r="B90" s="5" t="s">
        <v>16</v>
      </c>
      <c r="C90" s="1" t="s">
        <v>267</v>
      </c>
      <c r="D90" s="105">
        <v>1870000</v>
      </c>
      <c r="E90" s="1" t="s">
        <v>11</v>
      </c>
      <c r="F90" s="5"/>
      <c r="H90" s="5"/>
      <c r="I90" s="5" t="s">
        <v>35</v>
      </c>
      <c r="J90" s="152" t="s">
        <v>55</v>
      </c>
      <c r="K90" s="9"/>
    </row>
    <row r="91" spans="1:11" x14ac:dyDescent="0.25">
      <c r="A91" s="3">
        <v>44060</v>
      </c>
      <c r="B91" s="5" t="s">
        <v>9</v>
      </c>
      <c r="C91" s="1" t="s">
        <v>267</v>
      </c>
      <c r="D91" s="105">
        <v>1960000</v>
      </c>
      <c r="E91" s="1" t="s">
        <v>11</v>
      </c>
      <c r="F91" s="5"/>
      <c r="H91" s="5"/>
      <c r="I91" s="5" t="s">
        <v>35</v>
      </c>
      <c r="J91" s="152" t="s">
        <v>55</v>
      </c>
      <c r="K91" s="9"/>
    </row>
    <row r="92" spans="1:11" x14ac:dyDescent="0.25">
      <c r="A92" s="3">
        <v>44060</v>
      </c>
      <c r="B92" s="5" t="s">
        <v>58</v>
      </c>
      <c r="C92" s="1" t="s">
        <v>268</v>
      </c>
      <c r="D92" s="105">
        <v>412500</v>
      </c>
      <c r="E92" s="1" t="s">
        <v>11</v>
      </c>
      <c r="F92" s="5"/>
      <c r="H92" s="5"/>
      <c r="I92" s="103" t="s">
        <v>42</v>
      </c>
      <c r="J92" s="152" t="s">
        <v>71</v>
      </c>
      <c r="K92" s="9"/>
    </row>
    <row r="93" spans="1:11" x14ac:dyDescent="0.25">
      <c r="A93" s="3">
        <v>44060</v>
      </c>
      <c r="B93" s="5" t="s">
        <v>58</v>
      </c>
      <c r="C93" s="1" t="s">
        <v>269</v>
      </c>
      <c r="D93" s="105">
        <v>2379000</v>
      </c>
      <c r="E93" s="1" t="s">
        <v>11</v>
      </c>
      <c r="F93" s="5" t="s">
        <v>250</v>
      </c>
      <c r="H93" s="5"/>
      <c r="I93" s="103" t="s">
        <v>42</v>
      </c>
      <c r="J93" s="152" t="s">
        <v>71</v>
      </c>
      <c r="K93" s="9"/>
    </row>
    <row r="94" spans="1:11" x14ac:dyDescent="0.25">
      <c r="A94" s="3">
        <v>44060</v>
      </c>
      <c r="B94" s="5" t="s">
        <v>9</v>
      </c>
      <c r="C94" s="1" t="s">
        <v>270</v>
      </c>
      <c r="D94" s="105">
        <v>48000</v>
      </c>
      <c r="E94" s="1" t="s">
        <v>27</v>
      </c>
      <c r="F94" s="5" t="s">
        <v>12</v>
      </c>
      <c r="H94" s="5"/>
      <c r="I94" s="103" t="s">
        <v>42</v>
      </c>
      <c r="J94" s="152" t="s">
        <v>71</v>
      </c>
      <c r="K94" s="9"/>
    </row>
    <row r="95" spans="1:11" x14ac:dyDescent="0.25">
      <c r="A95" s="3">
        <v>44060</v>
      </c>
      <c r="B95" s="5" t="s">
        <v>9</v>
      </c>
      <c r="C95" s="1" t="s">
        <v>234</v>
      </c>
      <c r="D95" s="105">
        <v>1500000000</v>
      </c>
      <c r="E95" s="1" t="s">
        <v>24</v>
      </c>
      <c r="F95" s="5" t="s">
        <v>272</v>
      </c>
      <c r="H95" s="5"/>
      <c r="I95" s="103" t="s">
        <v>42</v>
      </c>
      <c r="J95" s="152" t="s">
        <v>71</v>
      </c>
      <c r="K95" s="9" t="s">
        <v>236</v>
      </c>
    </row>
    <row r="96" spans="1:11" x14ac:dyDescent="0.25">
      <c r="A96" s="3">
        <v>44061</v>
      </c>
      <c r="B96" s="5" t="s">
        <v>58</v>
      </c>
      <c r="C96" s="1" t="s">
        <v>271</v>
      </c>
      <c r="D96" s="105">
        <v>16401204</v>
      </c>
      <c r="E96" s="1" t="s">
        <v>24</v>
      </c>
      <c r="F96" s="5" t="s">
        <v>272</v>
      </c>
      <c r="H96" s="5"/>
      <c r="I96" s="103" t="s">
        <v>283</v>
      </c>
      <c r="J96" s="152" t="s">
        <v>71</v>
      </c>
      <c r="K96" s="9"/>
    </row>
    <row r="97" spans="1:11" x14ac:dyDescent="0.25">
      <c r="A97" s="3">
        <v>44061</v>
      </c>
      <c r="B97" s="5" t="s">
        <v>58</v>
      </c>
      <c r="C97" s="1" t="s">
        <v>273</v>
      </c>
      <c r="D97" s="105">
        <v>6000000</v>
      </c>
      <c r="E97" s="1" t="s">
        <v>11</v>
      </c>
      <c r="F97" s="5" t="s">
        <v>272</v>
      </c>
      <c r="H97" s="5"/>
      <c r="I97" s="103" t="s">
        <v>282</v>
      </c>
      <c r="J97" s="152" t="s">
        <v>71</v>
      </c>
      <c r="K97" s="9"/>
    </row>
    <row r="98" spans="1:11" x14ac:dyDescent="0.25">
      <c r="A98" s="3">
        <v>44061</v>
      </c>
      <c r="B98" s="5" t="s">
        <v>58</v>
      </c>
      <c r="C98" s="1" t="s">
        <v>274</v>
      </c>
      <c r="D98" s="105">
        <v>44556800</v>
      </c>
      <c r="E98" s="1" t="s">
        <v>24</v>
      </c>
      <c r="F98" s="5" t="s">
        <v>272</v>
      </c>
      <c r="H98" s="5"/>
      <c r="I98" s="103" t="s">
        <v>42</v>
      </c>
      <c r="J98" s="152" t="s">
        <v>71</v>
      </c>
      <c r="K98" s="9"/>
    </row>
    <row r="99" spans="1:11" x14ac:dyDescent="0.25">
      <c r="A99" s="3">
        <v>44061</v>
      </c>
      <c r="B99" s="5" t="s">
        <v>58</v>
      </c>
      <c r="C99" s="1" t="s">
        <v>275</v>
      </c>
      <c r="D99" s="105">
        <v>28000000</v>
      </c>
      <c r="E99" s="1" t="s">
        <v>11</v>
      </c>
      <c r="F99" s="5" t="s">
        <v>276</v>
      </c>
      <c r="H99" s="5"/>
      <c r="I99" s="103" t="s">
        <v>277</v>
      </c>
      <c r="J99" s="152" t="s">
        <v>71</v>
      </c>
      <c r="K99" s="9"/>
    </row>
    <row r="100" spans="1:11" x14ac:dyDescent="0.25">
      <c r="A100" s="3">
        <v>44061</v>
      </c>
      <c r="B100" s="5" t="s">
        <v>9</v>
      </c>
      <c r="C100" s="1" t="s">
        <v>278</v>
      </c>
      <c r="D100" s="142">
        <v>136272582</v>
      </c>
      <c r="E100" s="1" t="s">
        <v>11</v>
      </c>
      <c r="F100" s="5" t="s">
        <v>12</v>
      </c>
      <c r="G100" s="1" t="s">
        <v>176</v>
      </c>
      <c r="H100" s="5"/>
      <c r="I100" s="5" t="s">
        <v>34</v>
      </c>
      <c r="J100" s="152" t="s">
        <v>55</v>
      </c>
      <c r="K100" s="9"/>
    </row>
    <row r="101" spans="1:11" x14ac:dyDescent="0.25">
      <c r="A101" s="3">
        <v>44061</v>
      </c>
      <c r="B101" s="5" t="s">
        <v>280</v>
      </c>
      <c r="C101" s="1" t="s">
        <v>279</v>
      </c>
      <c r="D101" s="105">
        <v>5000000</v>
      </c>
      <c r="E101" s="1" t="s">
        <v>27</v>
      </c>
      <c r="F101" s="5" t="s">
        <v>276</v>
      </c>
      <c r="G101" s="1" t="s">
        <v>281</v>
      </c>
      <c r="H101" s="5"/>
      <c r="I101" s="5" t="s">
        <v>289</v>
      </c>
      <c r="J101" s="152" t="s">
        <v>71</v>
      </c>
      <c r="K101" s="9"/>
    </row>
    <row r="102" spans="1:11" x14ac:dyDescent="0.25">
      <c r="A102" s="3">
        <v>44061</v>
      </c>
      <c r="B102" s="5" t="s">
        <v>58</v>
      </c>
      <c r="C102" s="1" t="s">
        <v>284</v>
      </c>
      <c r="D102" s="105">
        <v>990000</v>
      </c>
      <c r="E102" s="1" t="s">
        <v>27</v>
      </c>
      <c r="F102" s="5" t="s">
        <v>210</v>
      </c>
      <c r="H102" s="5"/>
      <c r="I102" s="103" t="s">
        <v>42</v>
      </c>
      <c r="J102" s="152" t="s">
        <v>71</v>
      </c>
      <c r="K102" s="9"/>
    </row>
    <row r="103" spans="1:11" x14ac:dyDescent="0.25">
      <c r="A103" s="3">
        <v>44061</v>
      </c>
      <c r="B103" s="5" t="s">
        <v>58</v>
      </c>
      <c r="C103" s="1" t="s">
        <v>285</v>
      </c>
      <c r="D103" s="105">
        <v>596850</v>
      </c>
      <c r="E103" s="1" t="s">
        <v>24</v>
      </c>
      <c r="F103" s="5" t="s">
        <v>25</v>
      </c>
      <c r="H103" s="5"/>
      <c r="I103" s="103" t="s">
        <v>42</v>
      </c>
      <c r="J103" s="152" t="s">
        <v>71</v>
      </c>
      <c r="K103" s="9"/>
    </row>
    <row r="104" spans="1:11" x14ac:dyDescent="0.25">
      <c r="A104" s="3">
        <v>44061</v>
      </c>
      <c r="B104" s="5" t="s">
        <v>141</v>
      </c>
      <c r="C104" s="1" t="s">
        <v>286</v>
      </c>
      <c r="D104" s="142">
        <v>1350000</v>
      </c>
      <c r="E104" s="1" t="s">
        <v>11</v>
      </c>
      <c r="F104" s="5" t="s">
        <v>12</v>
      </c>
      <c r="G104" s="1" t="s">
        <v>176</v>
      </c>
      <c r="H104" s="5"/>
      <c r="I104" s="5" t="s">
        <v>34</v>
      </c>
      <c r="J104" s="152" t="s">
        <v>55</v>
      </c>
      <c r="K104" s="9"/>
    </row>
    <row r="105" spans="1:11" x14ac:dyDescent="0.25">
      <c r="A105" s="3">
        <v>44061</v>
      </c>
      <c r="B105" s="5" t="s">
        <v>32</v>
      </c>
      <c r="C105" s="1" t="s">
        <v>288</v>
      </c>
      <c r="D105" s="142">
        <v>15960000</v>
      </c>
      <c r="E105" s="1" t="s">
        <v>11</v>
      </c>
      <c r="F105" s="5" t="s">
        <v>12</v>
      </c>
      <c r="G105" s="1" t="s">
        <v>287</v>
      </c>
      <c r="H105" s="5"/>
      <c r="I105" s="5" t="s">
        <v>34</v>
      </c>
      <c r="J105" s="152" t="s">
        <v>55</v>
      </c>
      <c r="K105" s="9"/>
    </row>
    <row r="106" spans="1:11" x14ac:dyDescent="0.25">
      <c r="A106" s="3">
        <v>44061</v>
      </c>
      <c r="B106" s="5" t="s">
        <v>293</v>
      </c>
      <c r="C106" s="1" t="s">
        <v>294</v>
      </c>
      <c r="D106" s="105">
        <v>1200000</v>
      </c>
      <c r="E106" s="1" t="s">
        <v>11</v>
      </c>
      <c r="F106" s="5" t="s">
        <v>295</v>
      </c>
      <c r="H106" s="5"/>
      <c r="I106" s="5" t="s">
        <v>289</v>
      </c>
      <c r="J106" s="152" t="s">
        <v>71</v>
      </c>
      <c r="K106" s="9"/>
    </row>
    <row r="107" spans="1:11" x14ac:dyDescent="0.25">
      <c r="A107" s="3">
        <v>44061</v>
      </c>
      <c r="B107" s="5" t="s">
        <v>293</v>
      </c>
      <c r="C107" s="1" t="s">
        <v>296</v>
      </c>
      <c r="D107" s="142">
        <v>1740000</v>
      </c>
      <c r="E107" s="1" t="s">
        <v>27</v>
      </c>
      <c r="F107" s="5" t="s">
        <v>295</v>
      </c>
      <c r="H107" s="5"/>
      <c r="I107" s="5" t="s">
        <v>175</v>
      </c>
      <c r="J107" s="152" t="s">
        <v>71</v>
      </c>
      <c r="K107" s="9"/>
    </row>
    <row r="108" spans="1:11" x14ac:dyDescent="0.25">
      <c r="A108" s="3">
        <v>44061</v>
      </c>
      <c r="B108" s="5" t="s">
        <v>58</v>
      </c>
      <c r="C108" s="1" t="s">
        <v>297</v>
      </c>
      <c r="D108" s="105">
        <v>499000</v>
      </c>
      <c r="E108" s="1" t="s">
        <v>11</v>
      </c>
      <c r="F108" s="5" t="s">
        <v>159</v>
      </c>
      <c r="H108" s="5"/>
      <c r="I108" s="5" t="s">
        <v>42</v>
      </c>
      <c r="J108" s="152" t="s">
        <v>71</v>
      </c>
      <c r="K108" s="9"/>
    </row>
    <row r="109" spans="1:11" x14ac:dyDescent="0.25">
      <c r="A109" s="3">
        <v>44061</v>
      </c>
      <c r="B109" s="5" t="s">
        <v>58</v>
      </c>
      <c r="C109" s="1" t="s">
        <v>234</v>
      </c>
      <c r="D109" s="105">
        <v>40000000</v>
      </c>
      <c r="E109" s="1" t="s">
        <v>156</v>
      </c>
      <c r="F109" s="5" t="s">
        <v>272</v>
      </c>
      <c r="H109" s="5"/>
      <c r="I109" s="5" t="s">
        <v>42</v>
      </c>
      <c r="J109" s="152" t="s">
        <v>71</v>
      </c>
      <c r="K109" s="9" t="s">
        <v>236</v>
      </c>
    </row>
    <row r="110" spans="1:11" x14ac:dyDescent="0.25">
      <c r="A110" s="3">
        <v>44061</v>
      </c>
      <c r="B110" s="5" t="s">
        <v>58</v>
      </c>
      <c r="C110" s="1" t="s">
        <v>268</v>
      </c>
      <c r="D110" s="105">
        <v>27500</v>
      </c>
      <c r="E110" s="1" t="s">
        <v>156</v>
      </c>
      <c r="F110" s="5" t="s">
        <v>272</v>
      </c>
      <c r="H110" s="5"/>
      <c r="I110" s="5" t="s">
        <v>42</v>
      </c>
      <c r="J110" s="152" t="s">
        <v>71</v>
      </c>
      <c r="K110" s="9"/>
    </row>
    <row r="111" spans="1:11" ht="16.5" customHeight="1" x14ac:dyDescent="0.25">
      <c r="A111" s="3">
        <v>44061</v>
      </c>
      <c r="B111" s="5" t="s">
        <v>293</v>
      </c>
      <c r="C111" s="1" t="s">
        <v>296</v>
      </c>
      <c r="D111" s="105">
        <v>260000</v>
      </c>
      <c r="E111" s="1" t="s">
        <v>27</v>
      </c>
      <c r="F111" s="5" t="s">
        <v>295</v>
      </c>
      <c r="H111" s="5"/>
      <c r="I111" s="5" t="s">
        <v>42</v>
      </c>
      <c r="J111" s="152" t="s">
        <v>71</v>
      </c>
      <c r="K111" s="9"/>
    </row>
    <row r="112" spans="1:11" x14ac:dyDescent="0.25">
      <c r="A112" s="3">
        <v>44062</v>
      </c>
      <c r="B112" s="5" t="s">
        <v>58</v>
      </c>
      <c r="C112" s="1" t="s">
        <v>307</v>
      </c>
      <c r="D112" s="148">
        <v>480000</v>
      </c>
      <c r="E112" s="1" t="s">
        <v>27</v>
      </c>
      <c r="F112" s="5" t="s">
        <v>25</v>
      </c>
      <c r="H112" s="5"/>
      <c r="I112" s="5" t="s">
        <v>42</v>
      </c>
      <c r="J112" s="152" t="s">
        <v>71</v>
      </c>
      <c r="K112" s="9"/>
    </row>
    <row r="113" spans="1:11" x14ac:dyDescent="0.25">
      <c r="A113" s="3">
        <v>44062</v>
      </c>
      <c r="B113" s="5" t="s">
        <v>58</v>
      </c>
      <c r="C113" s="1" t="s">
        <v>308</v>
      </c>
      <c r="D113" s="148">
        <v>142000</v>
      </c>
      <c r="E113" s="1" t="s">
        <v>27</v>
      </c>
      <c r="F113" s="5" t="s">
        <v>272</v>
      </c>
      <c r="H113" s="5"/>
      <c r="I113" s="5" t="s">
        <v>42</v>
      </c>
      <c r="J113" s="152" t="s">
        <v>71</v>
      </c>
      <c r="K113" s="9"/>
    </row>
    <row r="114" spans="1:11" x14ac:dyDescent="0.25">
      <c r="A114" s="3">
        <v>44062</v>
      </c>
      <c r="B114" s="5" t="s">
        <v>58</v>
      </c>
      <c r="C114" s="1" t="s">
        <v>304</v>
      </c>
      <c r="D114" s="148">
        <v>100000000</v>
      </c>
      <c r="E114" s="1" t="s">
        <v>27</v>
      </c>
      <c r="F114" s="5" t="s">
        <v>272</v>
      </c>
      <c r="G114" s="1" t="s">
        <v>305</v>
      </c>
      <c r="H114" s="5"/>
      <c r="I114" s="5" t="s">
        <v>367</v>
      </c>
      <c r="J114" s="152" t="s">
        <v>71</v>
      </c>
      <c r="K114" s="9"/>
    </row>
    <row r="115" spans="1:11" x14ac:dyDescent="0.25">
      <c r="A115" s="3">
        <v>44062</v>
      </c>
      <c r="B115" s="5" t="s">
        <v>9</v>
      </c>
      <c r="C115" s="1" t="s">
        <v>310</v>
      </c>
      <c r="D115" s="148">
        <v>1340900</v>
      </c>
      <c r="E115" s="1" t="s">
        <v>24</v>
      </c>
      <c r="F115" s="5" t="s">
        <v>12</v>
      </c>
      <c r="G115" s="1" t="s">
        <v>309</v>
      </c>
      <c r="H115" s="5" t="s">
        <v>312</v>
      </c>
      <c r="I115" s="5" t="s">
        <v>34</v>
      </c>
      <c r="J115" s="152" t="s">
        <v>55</v>
      </c>
      <c r="K115" s="9"/>
    </row>
    <row r="116" spans="1:11" x14ac:dyDescent="0.25">
      <c r="A116" s="3">
        <v>44062</v>
      </c>
      <c r="B116" s="5" t="s">
        <v>141</v>
      </c>
      <c r="C116" s="1" t="s">
        <v>311</v>
      </c>
      <c r="D116" s="148">
        <v>13600000</v>
      </c>
      <c r="E116" s="1" t="s">
        <v>11</v>
      </c>
      <c r="F116" s="5" t="s">
        <v>12</v>
      </c>
      <c r="G116" s="1" t="s">
        <v>313</v>
      </c>
      <c r="H116" s="5"/>
      <c r="I116" s="5" t="s">
        <v>34</v>
      </c>
      <c r="J116" s="152" t="s">
        <v>55</v>
      </c>
      <c r="K116" s="9"/>
    </row>
    <row r="117" spans="1:11" x14ac:dyDescent="0.25">
      <c r="A117" s="3">
        <v>44062</v>
      </c>
      <c r="B117" s="5" t="s">
        <v>237</v>
      </c>
      <c r="C117" s="1" t="s">
        <v>315</v>
      </c>
      <c r="D117" s="148">
        <v>5000000</v>
      </c>
      <c r="E117" s="1" t="s">
        <v>11</v>
      </c>
      <c r="F117" s="5" t="s">
        <v>314</v>
      </c>
      <c r="H117" s="5"/>
      <c r="I117" s="5" t="s">
        <v>175</v>
      </c>
      <c r="J117" s="152" t="s">
        <v>71</v>
      </c>
      <c r="K117" s="9" t="s">
        <v>247</v>
      </c>
    </row>
    <row r="118" spans="1:11" x14ac:dyDescent="0.25">
      <c r="A118" s="3">
        <v>44062</v>
      </c>
      <c r="B118" s="5" t="s">
        <v>58</v>
      </c>
      <c r="C118" s="1" t="s">
        <v>361</v>
      </c>
      <c r="D118" s="148">
        <v>100000000</v>
      </c>
      <c r="E118" s="1" t="s">
        <v>24</v>
      </c>
      <c r="F118" s="5"/>
      <c r="H118" s="5"/>
      <c r="I118" s="5" t="s">
        <v>367</v>
      </c>
      <c r="J118" s="152" t="s">
        <v>71</v>
      </c>
      <c r="K118" s="9" t="s">
        <v>247</v>
      </c>
    </row>
    <row r="119" spans="1:11" x14ac:dyDescent="0.25">
      <c r="A119" s="3">
        <v>44063</v>
      </c>
      <c r="B119" s="5" t="s">
        <v>321</v>
      </c>
      <c r="C119" s="1" t="s">
        <v>317</v>
      </c>
      <c r="D119" s="148">
        <v>450000</v>
      </c>
      <c r="E119" s="1" t="s">
        <v>11</v>
      </c>
      <c r="F119" s="5" t="s">
        <v>318</v>
      </c>
      <c r="G119" s="1" t="s">
        <v>319</v>
      </c>
      <c r="H119" s="5"/>
      <c r="I119" s="1" t="s">
        <v>34</v>
      </c>
      <c r="J119" s="152" t="s">
        <v>320</v>
      </c>
      <c r="K119" s="9"/>
    </row>
    <row r="120" spans="1:11" x14ac:dyDescent="0.25">
      <c r="A120" s="3">
        <v>44063</v>
      </c>
      <c r="B120" s="5" t="s">
        <v>322</v>
      </c>
      <c r="C120" s="1" t="s">
        <v>323</v>
      </c>
      <c r="D120" s="148">
        <v>2000000</v>
      </c>
      <c r="E120" s="1" t="s">
        <v>11</v>
      </c>
      <c r="F120" s="5" t="s">
        <v>295</v>
      </c>
      <c r="H120" s="5"/>
      <c r="I120" s="5" t="s">
        <v>175</v>
      </c>
      <c r="J120" s="152" t="s">
        <v>71</v>
      </c>
      <c r="K120" s="9"/>
    </row>
    <row r="121" spans="1:11" x14ac:dyDescent="0.25">
      <c r="A121" s="3">
        <v>44063</v>
      </c>
      <c r="B121" s="5" t="s">
        <v>9</v>
      </c>
      <c r="C121" s="1" t="s">
        <v>324</v>
      </c>
      <c r="D121" s="148">
        <v>78000000</v>
      </c>
      <c r="E121" s="1" t="s">
        <v>11</v>
      </c>
      <c r="F121" s="5" t="s">
        <v>243</v>
      </c>
      <c r="G121" s="1" t="s">
        <v>325</v>
      </c>
      <c r="H121" s="5"/>
      <c r="I121" s="5" t="s">
        <v>175</v>
      </c>
      <c r="J121" s="152" t="s">
        <v>55</v>
      </c>
      <c r="K121" s="9"/>
    </row>
    <row r="122" spans="1:11" x14ac:dyDescent="0.25">
      <c r="A122" s="3">
        <v>44063</v>
      </c>
      <c r="B122" s="5" t="s">
        <v>237</v>
      </c>
      <c r="C122" s="1" t="s">
        <v>326</v>
      </c>
      <c r="D122" s="148">
        <v>665000</v>
      </c>
      <c r="E122" s="1" t="s">
        <v>11</v>
      </c>
      <c r="F122" s="5" t="s">
        <v>243</v>
      </c>
      <c r="G122" s="1" t="s">
        <v>327</v>
      </c>
      <c r="H122" s="5"/>
      <c r="I122" s="1" t="s">
        <v>34</v>
      </c>
      <c r="J122" s="152" t="s">
        <v>55</v>
      </c>
      <c r="K122" s="9"/>
    </row>
    <row r="123" spans="1:11" x14ac:dyDescent="0.25">
      <c r="A123" s="3">
        <v>44063</v>
      </c>
      <c r="B123" s="5" t="s">
        <v>58</v>
      </c>
      <c r="C123" s="1" t="s">
        <v>328</v>
      </c>
      <c r="D123" s="148">
        <v>750000</v>
      </c>
      <c r="E123" s="1" t="s">
        <v>27</v>
      </c>
      <c r="F123" s="5" t="s">
        <v>25</v>
      </c>
      <c r="G123" s="1" t="s">
        <v>329</v>
      </c>
      <c r="H123" s="5"/>
      <c r="I123" s="5" t="s">
        <v>42</v>
      </c>
      <c r="J123" s="152" t="s">
        <v>71</v>
      </c>
      <c r="K123" s="9"/>
    </row>
    <row r="124" spans="1:11" x14ac:dyDescent="0.25">
      <c r="A124" s="3">
        <v>44063</v>
      </c>
      <c r="B124" s="5" t="s">
        <v>9</v>
      </c>
      <c r="C124" s="1" t="s">
        <v>330</v>
      </c>
      <c r="D124" s="148">
        <v>54000000</v>
      </c>
      <c r="E124" s="1" t="s">
        <v>11</v>
      </c>
      <c r="F124" s="5" t="s">
        <v>12</v>
      </c>
      <c r="G124" s="1" t="s">
        <v>331</v>
      </c>
      <c r="H124" s="5"/>
      <c r="I124" s="5" t="s">
        <v>34</v>
      </c>
      <c r="J124" s="152" t="s">
        <v>55</v>
      </c>
      <c r="K124" s="9"/>
    </row>
    <row r="125" spans="1:11" x14ac:dyDescent="0.25">
      <c r="A125" s="3">
        <v>44064</v>
      </c>
      <c r="B125" s="5" t="s">
        <v>9</v>
      </c>
      <c r="C125" s="1" t="s">
        <v>332</v>
      </c>
      <c r="D125" s="148">
        <v>30000000</v>
      </c>
      <c r="E125" s="1" t="s">
        <v>11</v>
      </c>
      <c r="F125" s="5" t="s">
        <v>12</v>
      </c>
      <c r="G125" s="1" t="s">
        <v>241</v>
      </c>
      <c r="H125" s="5"/>
      <c r="I125" s="5" t="s">
        <v>34</v>
      </c>
      <c r="J125" s="152" t="s">
        <v>55</v>
      </c>
      <c r="K125" s="9"/>
    </row>
    <row r="126" spans="1:11" x14ac:dyDescent="0.25">
      <c r="A126" s="3">
        <v>44064</v>
      </c>
      <c r="B126" s="5" t="s">
        <v>58</v>
      </c>
      <c r="C126" s="1" t="s">
        <v>333</v>
      </c>
      <c r="D126" s="148">
        <v>700000</v>
      </c>
      <c r="E126" s="1" t="s">
        <v>11</v>
      </c>
      <c r="F126" s="5" t="s">
        <v>25</v>
      </c>
      <c r="G126" s="5" t="s">
        <v>25</v>
      </c>
      <c r="H126" s="5"/>
      <c r="I126" s="5" t="s">
        <v>42</v>
      </c>
      <c r="J126" s="152" t="s">
        <v>71</v>
      </c>
      <c r="K126" s="9"/>
    </row>
    <row r="127" spans="1:11" x14ac:dyDescent="0.25">
      <c r="A127" s="3">
        <v>44064</v>
      </c>
      <c r="B127" s="5" t="s">
        <v>9</v>
      </c>
      <c r="C127" s="1" t="s">
        <v>334</v>
      </c>
      <c r="D127" s="148">
        <v>62106000</v>
      </c>
      <c r="E127" s="1" t="s">
        <v>24</v>
      </c>
      <c r="F127" s="5" t="s">
        <v>12</v>
      </c>
      <c r="G127" s="1" t="s">
        <v>177</v>
      </c>
      <c r="H127" s="5"/>
      <c r="I127" s="5" t="s">
        <v>34</v>
      </c>
      <c r="J127" s="152" t="s">
        <v>55</v>
      </c>
      <c r="K127" s="9"/>
    </row>
    <row r="128" spans="1:11" x14ac:dyDescent="0.25">
      <c r="A128" s="3">
        <v>44064</v>
      </c>
      <c r="B128" s="5" t="s">
        <v>184</v>
      </c>
      <c r="C128" s="1" t="s">
        <v>362</v>
      </c>
      <c r="D128" s="148">
        <v>5903016</v>
      </c>
      <c r="E128" s="1" t="s">
        <v>24</v>
      </c>
      <c r="F128" s="5"/>
      <c r="H128" s="5"/>
      <c r="I128" s="134" t="s">
        <v>186</v>
      </c>
      <c r="J128" s="152" t="s">
        <v>55</v>
      </c>
      <c r="K128" s="9"/>
    </row>
    <row r="129" spans="1:11" x14ac:dyDescent="0.25">
      <c r="A129" s="3">
        <v>44064</v>
      </c>
      <c r="B129" s="5" t="s">
        <v>184</v>
      </c>
      <c r="C129" s="1" t="s">
        <v>363</v>
      </c>
      <c r="D129" s="148">
        <v>330000</v>
      </c>
      <c r="E129" s="1" t="s">
        <v>24</v>
      </c>
      <c r="F129" s="5"/>
      <c r="H129" s="5"/>
      <c r="I129" s="5" t="s">
        <v>365</v>
      </c>
      <c r="J129" s="152" t="s">
        <v>71</v>
      </c>
      <c r="K129" s="9"/>
    </row>
    <row r="130" spans="1:11" x14ac:dyDescent="0.25">
      <c r="A130" s="3">
        <v>44064</v>
      </c>
      <c r="B130" s="5" t="s">
        <v>184</v>
      </c>
      <c r="C130" s="1" t="s">
        <v>364</v>
      </c>
      <c r="D130" s="148">
        <v>330000</v>
      </c>
      <c r="E130" s="1" t="s">
        <v>24</v>
      </c>
      <c r="F130" s="5"/>
      <c r="H130" s="5"/>
      <c r="I130" s="5" t="s">
        <v>365</v>
      </c>
      <c r="J130" s="152" t="s">
        <v>71</v>
      </c>
      <c r="K130" s="9"/>
    </row>
    <row r="131" spans="1:11" x14ac:dyDescent="0.25">
      <c r="A131" s="3">
        <v>44064</v>
      </c>
      <c r="B131" s="5" t="s">
        <v>368</v>
      </c>
      <c r="C131" s="1" t="s">
        <v>369</v>
      </c>
      <c r="D131" s="148">
        <v>42010000</v>
      </c>
      <c r="E131" s="1" t="s">
        <v>11</v>
      </c>
      <c r="F131" s="5" t="s">
        <v>12</v>
      </c>
      <c r="H131" s="5"/>
      <c r="I131" s="134" t="s">
        <v>34</v>
      </c>
      <c r="J131" s="152" t="s">
        <v>55</v>
      </c>
      <c r="K131" s="9"/>
    </row>
    <row r="132" spans="1:11" x14ac:dyDescent="0.25">
      <c r="A132" s="3">
        <v>44065</v>
      </c>
      <c r="B132" s="5" t="s">
        <v>237</v>
      </c>
      <c r="C132" s="1" t="s">
        <v>335</v>
      </c>
      <c r="D132" s="148">
        <v>169097171</v>
      </c>
      <c r="E132" s="1" t="s">
        <v>24</v>
      </c>
      <c r="F132" s="5" t="s">
        <v>243</v>
      </c>
      <c r="G132" s="1" t="s">
        <v>259</v>
      </c>
      <c r="H132" s="5"/>
      <c r="I132" s="5" t="s">
        <v>34</v>
      </c>
      <c r="J132" s="152" t="s">
        <v>55</v>
      </c>
      <c r="K132" s="9"/>
    </row>
    <row r="133" spans="1:11" x14ac:dyDescent="0.25">
      <c r="A133" s="3">
        <v>44065</v>
      </c>
      <c r="B133" s="5" t="s">
        <v>58</v>
      </c>
      <c r="C133" s="1" t="s">
        <v>336</v>
      </c>
      <c r="D133" s="148">
        <v>765000</v>
      </c>
      <c r="E133" s="1" t="s">
        <v>11</v>
      </c>
      <c r="F133" s="5" t="s">
        <v>337</v>
      </c>
      <c r="H133" s="5"/>
      <c r="I133" s="5" t="s">
        <v>42</v>
      </c>
      <c r="J133" s="152" t="s">
        <v>71</v>
      </c>
      <c r="K133" s="9"/>
    </row>
    <row r="134" spans="1:11" x14ac:dyDescent="0.25">
      <c r="A134" s="3">
        <v>44065</v>
      </c>
      <c r="B134" s="5" t="s">
        <v>58</v>
      </c>
      <c r="C134" s="1" t="s">
        <v>338</v>
      </c>
      <c r="D134" s="148">
        <v>830000</v>
      </c>
      <c r="E134" s="1" t="s">
        <v>27</v>
      </c>
      <c r="F134" s="5" t="s">
        <v>339</v>
      </c>
      <c r="H134" s="5"/>
      <c r="I134" s="5" t="s">
        <v>42</v>
      </c>
      <c r="J134" s="152" t="s">
        <v>71</v>
      </c>
      <c r="K134" s="9"/>
    </row>
    <row r="135" spans="1:11" x14ac:dyDescent="0.25">
      <c r="A135" s="3">
        <v>44067</v>
      </c>
      <c r="B135" s="5" t="s">
        <v>16</v>
      </c>
      <c r="C135" s="1" t="s">
        <v>343</v>
      </c>
      <c r="D135" s="148">
        <v>1860000</v>
      </c>
      <c r="E135" s="1" t="s">
        <v>11</v>
      </c>
      <c r="F135" s="5"/>
      <c r="H135" s="5"/>
      <c r="I135" s="5" t="s">
        <v>35</v>
      </c>
      <c r="J135" s="152" t="s">
        <v>55</v>
      </c>
      <c r="K135" s="9"/>
    </row>
    <row r="136" spans="1:11" x14ac:dyDescent="0.25">
      <c r="A136" s="3">
        <v>44067</v>
      </c>
      <c r="B136" s="5" t="s">
        <v>9</v>
      </c>
      <c r="C136" s="1" t="s">
        <v>343</v>
      </c>
      <c r="D136" s="148">
        <v>1680000</v>
      </c>
      <c r="E136" s="1" t="s">
        <v>11</v>
      </c>
      <c r="F136" s="5"/>
      <c r="H136" s="5"/>
      <c r="I136" s="5" t="s">
        <v>35</v>
      </c>
      <c r="J136" s="152" t="s">
        <v>55</v>
      </c>
      <c r="K136" s="9"/>
    </row>
    <row r="137" spans="1:11" x14ac:dyDescent="0.25">
      <c r="A137" s="3">
        <v>44067</v>
      </c>
      <c r="B137" s="5" t="s">
        <v>58</v>
      </c>
      <c r="C137" s="1" t="s">
        <v>344</v>
      </c>
      <c r="D137" s="148">
        <v>160360</v>
      </c>
      <c r="E137" s="1" t="s">
        <v>11</v>
      </c>
      <c r="F137" s="5" t="s">
        <v>25</v>
      </c>
      <c r="G137" s="1" t="s">
        <v>345</v>
      </c>
      <c r="H137" s="5"/>
      <c r="I137" s="5" t="s">
        <v>346</v>
      </c>
      <c r="J137" s="152" t="s">
        <v>71</v>
      </c>
      <c r="K137" s="9"/>
    </row>
    <row r="138" spans="1:11" x14ac:dyDescent="0.25">
      <c r="A138" s="3">
        <v>44067</v>
      </c>
      <c r="B138" s="5" t="s">
        <v>58</v>
      </c>
      <c r="C138" s="1" t="s">
        <v>347</v>
      </c>
      <c r="D138" s="148">
        <v>1360000</v>
      </c>
      <c r="E138" s="1" t="s">
        <v>11</v>
      </c>
      <c r="F138" s="5" t="s">
        <v>25</v>
      </c>
      <c r="H138" s="5"/>
      <c r="I138" s="5" t="s">
        <v>42</v>
      </c>
      <c r="J138" s="152" t="s">
        <v>71</v>
      </c>
      <c r="K138" s="9"/>
    </row>
    <row r="139" spans="1:11" x14ac:dyDescent="0.25">
      <c r="A139" s="3">
        <v>44067</v>
      </c>
      <c r="B139" s="5" t="s">
        <v>58</v>
      </c>
      <c r="C139" s="1" t="s">
        <v>348</v>
      </c>
      <c r="D139" s="148">
        <f>1147000-50460+160360</f>
        <v>1256900</v>
      </c>
      <c r="E139" s="1" t="s">
        <v>349</v>
      </c>
      <c r="F139" s="5" t="s">
        <v>25</v>
      </c>
      <c r="H139" s="5"/>
      <c r="I139" s="5" t="s">
        <v>42</v>
      </c>
      <c r="J139" s="152" t="s">
        <v>71</v>
      </c>
      <c r="K139" s="9"/>
    </row>
    <row r="140" spans="1:11" x14ac:dyDescent="0.25">
      <c r="A140" s="3">
        <v>44067</v>
      </c>
      <c r="B140" s="5" t="s">
        <v>9</v>
      </c>
      <c r="C140" s="1" t="s">
        <v>310</v>
      </c>
      <c r="D140" s="148">
        <v>4290000</v>
      </c>
      <c r="E140" s="1" t="s">
        <v>11</v>
      </c>
      <c r="F140" s="5" t="s">
        <v>12</v>
      </c>
      <c r="G140" s="1" t="s">
        <v>350</v>
      </c>
      <c r="H140" s="5"/>
      <c r="I140" s="5" t="s">
        <v>34</v>
      </c>
      <c r="J140" s="152" t="s">
        <v>55</v>
      </c>
      <c r="K140" s="9"/>
    </row>
    <row r="141" spans="1:11" x14ac:dyDescent="0.25">
      <c r="A141" s="3">
        <v>44068</v>
      </c>
      <c r="B141" s="5" t="s">
        <v>58</v>
      </c>
      <c r="C141" s="1" t="s">
        <v>351</v>
      </c>
      <c r="D141" s="148">
        <v>10000000</v>
      </c>
      <c r="E141" s="1" t="s">
        <v>27</v>
      </c>
      <c r="F141" s="5" t="s">
        <v>215</v>
      </c>
      <c r="G141" s="5" t="s">
        <v>215</v>
      </c>
      <c r="H141" s="5"/>
      <c r="I141" s="5" t="s">
        <v>42</v>
      </c>
      <c r="J141" s="152" t="s">
        <v>71</v>
      </c>
      <c r="K141" s="9"/>
    </row>
    <row r="142" spans="1:11" x14ac:dyDescent="0.25">
      <c r="A142" s="3">
        <v>44068</v>
      </c>
      <c r="B142" s="5" t="s">
        <v>32</v>
      </c>
      <c r="C142" s="1" t="s">
        <v>45</v>
      </c>
      <c r="D142" s="148">
        <v>200000000</v>
      </c>
      <c r="E142" s="1" t="s">
        <v>24</v>
      </c>
      <c r="F142" s="5" t="s">
        <v>243</v>
      </c>
      <c r="G142" s="147">
        <v>126</v>
      </c>
      <c r="H142" s="5" t="s">
        <v>354</v>
      </c>
      <c r="I142" s="5" t="s">
        <v>34</v>
      </c>
      <c r="J142" s="152" t="s">
        <v>55</v>
      </c>
      <c r="K142" s="9"/>
    </row>
    <row r="143" spans="1:11" x14ac:dyDescent="0.25">
      <c r="A143" s="3">
        <v>44068</v>
      </c>
      <c r="B143" s="5" t="s">
        <v>9</v>
      </c>
      <c r="C143" s="1" t="s">
        <v>352</v>
      </c>
      <c r="D143" s="148">
        <v>41356800</v>
      </c>
      <c r="E143" s="1" t="s">
        <v>24</v>
      </c>
      <c r="F143" s="5" t="s">
        <v>243</v>
      </c>
      <c r="G143" s="147" t="s">
        <v>353</v>
      </c>
      <c r="H143" s="5" t="s">
        <v>354</v>
      </c>
      <c r="I143" s="5" t="s">
        <v>34</v>
      </c>
      <c r="J143" s="152" t="s">
        <v>55</v>
      </c>
      <c r="K143" s="9"/>
    </row>
    <row r="144" spans="1:11" x14ac:dyDescent="0.25">
      <c r="A144" s="3"/>
      <c r="B144" s="5"/>
      <c r="D144" s="105"/>
      <c r="F144" s="5"/>
      <c r="G144" s="147"/>
      <c r="H144" s="5"/>
      <c r="I144" s="5"/>
      <c r="J144" s="103"/>
      <c r="K144" s="9"/>
    </row>
    <row r="145" spans="1:11" x14ac:dyDescent="0.25">
      <c r="A145" s="3"/>
      <c r="B145" s="5"/>
      <c r="D145" s="105"/>
      <c r="F145" s="5"/>
      <c r="G145" s="147"/>
      <c r="H145" s="5"/>
      <c r="I145" s="5"/>
      <c r="J145" s="103"/>
      <c r="K145" s="9"/>
    </row>
    <row r="146" spans="1:11" x14ac:dyDescent="0.25">
      <c r="A146" s="3"/>
      <c r="B146" s="5"/>
      <c r="D146" s="105"/>
      <c r="F146" s="5"/>
      <c r="H146" s="5"/>
      <c r="I146" s="5"/>
      <c r="J146" s="103"/>
      <c r="K146" s="9"/>
    </row>
    <row r="147" spans="1:11" x14ac:dyDescent="0.25">
      <c r="A147" s="3"/>
      <c r="B147" s="5"/>
      <c r="D147" s="105"/>
      <c r="F147" s="5"/>
      <c r="H147" s="5"/>
      <c r="I147" s="5"/>
      <c r="J147" s="103"/>
      <c r="K147" s="9"/>
    </row>
    <row r="148" spans="1:11" ht="14.25" customHeight="1" x14ac:dyDescent="0.25">
      <c r="A148" s="3"/>
      <c r="B148" s="5"/>
      <c r="D148" s="105"/>
      <c r="F148" s="5"/>
      <c r="H148" s="5"/>
      <c r="I148" s="5"/>
      <c r="J148" s="103"/>
      <c r="K148" s="9"/>
    </row>
    <row r="149" spans="1:11" x14ac:dyDescent="0.25">
      <c r="A149" s="3"/>
      <c r="B149" s="5"/>
      <c r="D149" s="105"/>
      <c r="F149" s="5"/>
      <c r="H149" s="5"/>
      <c r="I149" s="5"/>
      <c r="J149" s="103"/>
      <c r="K149" s="9"/>
    </row>
    <row r="150" spans="1:11" ht="30" customHeight="1" x14ac:dyDescent="0.25">
      <c r="A150" s="7"/>
      <c r="B150" s="6"/>
      <c r="C150" s="7"/>
      <c r="D150" s="144">
        <f>D151-D62</f>
        <v>4537311995</v>
      </c>
      <c r="E150" s="7"/>
      <c r="F150" s="6"/>
      <c r="G150" s="7"/>
      <c r="H150" s="6"/>
      <c r="I150" s="6"/>
      <c r="J150" s="6"/>
      <c r="K150" s="101"/>
    </row>
    <row r="151" spans="1:11" ht="25.5" customHeight="1" x14ac:dyDescent="0.25">
      <c r="A151" s="7"/>
      <c r="B151" s="6"/>
      <c r="C151" s="7"/>
      <c r="D151" s="145">
        <f>SUBTOTAL(9,D5:D149)</f>
        <v>4539311995</v>
      </c>
      <c r="E151" s="7"/>
      <c r="F151" s="6"/>
      <c r="G151" s="7"/>
      <c r="H151" s="6"/>
      <c r="I151" s="6"/>
      <c r="J151" s="6"/>
      <c r="K151" s="101"/>
    </row>
    <row r="162" spans="6:6" x14ac:dyDescent="0.25">
      <c r="F162" s="146"/>
    </row>
  </sheetData>
  <autoFilter ref="A4:K143"/>
  <mergeCells count="12">
    <mergeCell ref="J3:J4"/>
    <mergeCell ref="K3:K4"/>
    <mergeCell ref="I3:I4"/>
    <mergeCell ref="A1:H1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F1005"/>
  <sheetViews>
    <sheetView tabSelected="1" workbookViewId="0">
      <selection activeCell="B8" sqref="B8"/>
    </sheetView>
  </sheetViews>
  <sheetFormatPr defaultColWidth="14.42578125" defaultRowHeight="12.75" x14ac:dyDescent="0.2"/>
  <cols>
    <col min="1" max="1" width="5.42578125" style="12" customWidth="1"/>
    <col min="2" max="2" width="63.140625" style="12" customWidth="1"/>
    <col min="3" max="4" width="21.7109375" style="96" hidden="1" customWidth="1"/>
    <col min="5" max="5" width="21.85546875" style="12" hidden="1" customWidth="1"/>
    <col min="6" max="6" width="32.5703125" style="12" customWidth="1"/>
    <col min="7" max="7" width="19.85546875" style="12" customWidth="1"/>
    <col min="8" max="8" width="23" style="12" hidden="1" customWidth="1"/>
    <col min="9" max="9" width="21.28515625" style="12" customWidth="1"/>
    <col min="10" max="10" width="22" style="12" customWidth="1"/>
    <col min="11" max="12" width="20.28515625" style="12" customWidth="1"/>
    <col min="13" max="13" width="22" style="12" customWidth="1"/>
    <col min="14" max="14" width="21.7109375" style="12" customWidth="1"/>
    <col min="15" max="15" width="26.5703125" style="116" customWidth="1"/>
    <col min="16" max="16" width="30.28515625" style="12" customWidth="1"/>
    <col min="17" max="31" width="18.140625" style="12" customWidth="1"/>
    <col min="32" max="16384" width="14.42578125" style="12"/>
  </cols>
  <sheetData>
    <row r="1" spans="1:31" ht="42.75" customHeight="1" x14ac:dyDescent="0.45">
      <c r="A1" s="168" t="s">
        <v>134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08"/>
      <c r="P1" s="11"/>
      <c r="Q1" s="11"/>
      <c r="R1" s="11"/>
      <c r="S1" s="11"/>
      <c r="T1" s="11"/>
      <c r="U1" s="11"/>
    </row>
    <row r="2" spans="1:31" ht="30.75" hidden="1" customHeight="1" x14ac:dyDescent="0.35">
      <c r="A2" s="169"/>
      <c r="B2" s="169"/>
      <c r="C2" s="169"/>
      <c r="D2" s="157"/>
      <c r="E2" s="14"/>
      <c r="F2" s="14"/>
      <c r="G2" s="14"/>
      <c r="H2" s="11"/>
      <c r="I2" s="11"/>
      <c r="J2" s="11"/>
      <c r="K2" s="11"/>
      <c r="L2" s="11"/>
      <c r="M2" s="11"/>
      <c r="N2" s="11"/>
      <c r="O2" s="108"/>
      <c r="P2" s="11"/>
      <c r="Q2" s="11"/>
      <c r="R2" s="11"/>
      <c r="S2" s="11"/>
      <c r="T2" s="11"/>
      <c r="U2" s="11"/>
    </row>
    <row r="3" spans="1:31" ht="24.75" customHeight="1" x14ac:dyDescent="0.35">
      <c r="A3" s="157"/>
      <c r="B3" s="157"/>
      <c r="C3" s="157"/>
      <c r="D3" s="157"/>
      <c r="E3" s="11"/>
      <c r="F3" s="11"/>
      <c r="G3" s="11"/>
      <c r="H3" s="11"/>
      <c r="I3" s="11"/>
      <c r="J3" s="11"/>
      <c r="K3" s="11"/>
      <c r="L3" s="11"/>
      <c r="M3" s="11"/>
      <c r="N3" s="11"/>
      <c r="O3" s="108"/>
      <c r="P3" s="11"/>
      <c r="Q3" s="11"/>
      <c r="R3" s="11"/>
      <c r="S3" s="11"/>
      <c r="T3" s="11"/>
      <c r="U3" s="11"/>
    </row>
    <row r="4" spans="1:31" ht="24.75" customHeight="1" x14ac:dyDescent="0.35">
      <c r="A4" s="15"/>
      <c r="B4" s="97" t="s">
        <v>72</v>
      </c>
      <c r="C4" s="98"/>
      <c r="D4" s="98"/>
      <c r="E4" s="98"/>
      <c r="F4" s="98"/>
      <c r="G4" s="98">
        <f t="shared" ref="G4" si="0">SUM(G5:G8)</f>
        <v>259267871</v>
      </c>
      <c r="H4" s="98"/>
      <c r="I4" s="98">
        <f>SUM(I5:I8)</f>
        <v>826483646</v>
      </c>
      <c r="J4" s="98">
        <f>SUM(J5:J8)</f>
        <v>2480064716</v>
      </c>
      <c r="K4" s="98">
        <f>SUM(K5:K8)</f>
        <v>930463147</v>
      </c>
      <c r="L4" s="98">
        <f>SUM(L5:L8)</f>
        <v>1477574487</v>
      </c>
      <c r="M4" s="98">
        <f>SUM(M5:M8)</f>
        <v>5973853867</v>
      </c>
      <c r="N4" s="16"/>
      <c r="O4" s="108"/>
      <c r="P4" s="11"/>
      <c r="Q4" s="11"/>
      <c r="R4" s="11"/>
      <c r="S4" s="11"/>
      <c r="T4" s="11"/>
      <c r="U4" s="11"/>
    </row>
    <row r="5" spans="1:31" ht="26.25" customHeight="1" x14ac:dyDescent="0.35">
      <c r="A5" s="17"/>
      <c r="B5" s="158" t="s">
        <v>73</v>
      </c>
      <c r="C5" s="19"/>
      <c r="D5" s="20"/>
      <c r="E5" s="19"/>
      <c r="F5" s="19"/>
      <c r="G5" s="132"/>
      <c r="H5" s="19"/>
      <c r="I5" s="19">
        <v>76000000</v>
      </c>
      <c r="J5" s="140">
        <f>162413116</f>
        <v>162413116</v>
      </c>
      <c r="K5" s="140">
        <v>0</v>
      </c>
      <c r="L5" s="140">
        <v>0</v>
      </c>
      <c r="M5" s="19">
        <f>I5+J5+K5+L5</f>
        <v>238413116</v>
      </c>
      <c r="N5" s="21" t="s">
        <v>74</v>
      </c>
      <c r="O5" s="108"/>
      <c r="P5" s="11"/>
      <c r="Q5" s="11"/>
      <c r="R5" s="11"/>
      <c r="S5" s="11"/>
      <c r="T5" s="11"/>
      <c r="U5" s="11"/>
    </row>
    <row r="6" spans="1:31" ht="24.75" customHeight="1" x14ac:dyDescent="0.25">
      <c r="A6" s="170" t="s">
        <v>75</v>
      </c>
      <c r="B6" s="171"/>
      <c r="C6" s="19"/>
      <c r="D6" s="20"/>
      <c r="E6" s="19"/>
      <c r="F6" s="19"/>
      <c r="G6" s="20"/>
      <c r="H6" s="19"/>
      <c r="I6" s="19">
        <v>350000000</v>
      </c>
      <c r="J6" s="19">
        <f>1740000000</f>
        <v>1740000000</v>
      </c>
      <c r="K6" s="19">
        <v>100000000</v>
      </c>
      <c r="L6" s="19">
        <f>600000000+70000000+500000000</f>
        <v>1170000000</v>
      </c>
      <c r="M6" s="19">
        <f>I6+J6+K6+L6</f>
        <v>3360000000</v>
      </c>
      <c r="N6" s="21" t="s">
        <v>76</v>
      </c>
      <c r="O6" s="108"/>
      <c r="P6" s="11"/>
      <c r="Q6" s="11"/>
      <c r="R6" s="11"/>
      <c r="S6" s="11"/>
      <c r="T6" s="11"/>
      <c r="U6" s="11"/>
    </row>
    <row r="7" spans="1:31" ht="19.5" customHeight="1" x14ac:dyDescent="0.25">
      <c r="A7" s="22"/>
      <c r="B7" s="23" t="s">
        <v>77</v>
      </c>
      <c r="C7" s="24"/>
      <c r="D7" s="25"/>
      <c r="E7" s="24"/>
      <c r="F7" s="24"/>
      <c r="G7" s="25"/>
      <c r="H7" s="24"/>
      <c r="I7" s="24">
        <f>I68</f>
        <v>0</v>
      </c>
      <c r="J7" s="24"/>
      <c r="K7" s="24">
        <v>100000000</v>
      </c>
      <c r="L7" s="24">
        <v>0</v>
      </c>
      <c r="M7" s="24">
        <f>I7+J7+K7+L7</f>
        <v>100000000</v>
      </c>
      <c r="N7" s="26"/>
      <c r="O7" s="108"/>
      <c r="P7" s="11"/>
      <c r="Q7" s="11"/>
      <c r="R7" s="11"/>
      <c r="S7" s="11"/>
      <c r="T7" s="11"/>
      <c r="U7" s="11"/>
    </row>
    <row r="8" spans="1:31" ht="19.5" customHeight="1" x14ac:dyDescent="0.3">
      <c r="A8" s="27"/>
      <c r="B8" s="28" t="s">
        <v>78</v>
      </c>
      <c r="C8" s="29"/>
      <c r="D8" s="30"/>
      <c r="E8" s="29"/>
      <c r="F8" s="29"/>
      <c r="G8" s="30">
        <f>G10+G17+G44+G48+G52+G60+G64+G65+G66</f>
        <v>259267871</v>
      </c>
      <c r="H8" s="29"/>
      <c r="I8" s="29">
        <f>I10+I17+I44+I48+I52+I60+I64+I65+I66</f>
        <v>400483646</v>
      </c>
      <c r="J8" s="29">
        <f>J10+J17+J44+J48+J52+J60+J64+J65+J66+J68</f>
        <v>577651600</v>
      </c>
      <c r="K8" s="29">
        <f>K10+K17+K44+K48+K52+K60+K64+K65+K66+K68</f>
        <v>730463147</v>
      </c>
      <c r="L8" s="29">
        <f>L10+L17+L44+L48+L52+L60+L64+L65+L66+L68</f>
        <v>307574487</v>
      </c>
      <c r="M8" s="29">
        <f>M10+M17+M44+M48+M52+M60+M64+M65+M66+M68</f>
        <v>2275440751</v>
      </c>
      <c r="N8" s="31"/>
      <c r="O8" s="108"/>
      <c r="P8" s="11"/>
      <c r="Q8" s="11"/>
      <c r="R8" s="11"/>
      <c r="S8" s="11"/>
      <c r="T8" s="11"/>
      <c r="U8" s="11"/>
    </row>
    <row r="9" spans="1:31" ht="22.5" customHeight="1" x14ac:dyDescent="0.2">
      <c r="A9" s="32" t="s">
        <v>79</v>
      </c>
      <c r="B9" s="33" t="s">
        <v>80</v>
      </c>
      <c r="C9" s="34"/>
      <c r="D9" s="35"/>
      <c r="E9" s="35"/>
      <c r="F9" s="35"/>
      <c r="G9" s="35" t="s">
        <v>81</v>
      </c>
      <c r="H9" s="35"/>
      <c r="I9" s="35" t="s">
        <v>291</v>
      </c>
      <c r="J9" s="35" t="s">
        <v>340</v>
      </c>
      <c r="K9" s="35" t="s">
        <v>372</v>
      </c>
      <c r="L9" s="35" t="s">
        <v>373</v>
      </c>
      <c r="M9" s="35" t="s">
        <v>371</v>
      </c>
      <c r="N9" s="36" t="s">
        <v>82</v>
      </c>
      <c r="O9" s="149"/>
      <c r="P9" s="150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</row>
    <row r="10" spans="1:31" ht="18" customHeight="1" x14ac:dyDescent="0.3">
      <c r="A10" s="38" t="s">
        <v>83</v>
      </c>
      <c r="B10" s="39" t="s">
        <v>84</v>
      </c>
      <c r="C10" s="40"/>
      <c r="D10" s="40"/>
      <c r="E10" s="40"/>
      <c r="F10" s="40"/>
      <c r="G10" s="40">
        <f>SUM(G11:G16)</f>
        <v>219092000</v>
      </c>
      <c r="H10" s="40"/>
      <c r="I10" s="40">
        <f>SUM(I11:I16)</f>
        <v>361784396</v>
      </c>
      <c r="J10" s="40">
        <f>SUM(J11:J16)</f>
        <v>431954776</v>
      </c>
      <c r="K10" s="40">
        <f>SUM(K11:K16)</f>
        <v>723358887</v>
      </c>
      <c r="L10" s="40">
        <f>SUM(L11:L16)</f>
        <v>256574440</v>
      </c>
      <c r="M10" s="40">
        <f>SUM(M11:M16)</f>
        <v>1992764499</v>
      </c>
      <c r="N10" s="41"/>
      <c r="O10" s="108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spans="1:31" ht="18" customHeight="1" x14ac:dyDescent="0.25">
      <c r="A11" s="42">
        <v>1</v>
      </c>
      <c r="B11" s="43" t="s">
        <v>85</v>
      </c>
      <c r="C11" s="44"/>
      <c r="D11" s="44"/>
      <c r="E11" s="44"/>
      <c r="F11" s="44" t="s">
        <v>378</v>
      </c>
      <c r="G11" s="44">
        <v>217172000</v>
      </c>
      <c r="H11" s="44"/>
      <c r="I11" s="44">
        <v>323542333</v>
      </c>
      <c r="J11" s="109">
        <v>377913437</v>
      </c>
      <c r="K11" s="109">
        <f>576905871+42010000</f>
        <v>618915871</v>
      </c>
      <c r="L11" s="109">
        <v>251574440</v>
      </c>
      <c r="M11" s="117">
        <f>I11+G11+J11+K11+L11</f>
        <v>1789118081</v>
      </c>
      <c r="N11" s="45"/>
      <c r="O11" s="108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</row>
    <row r="12" spans="1:31" ht="18" customHeight="1" x14ac:dyDescent="0.25">
      <c r="A12" s="42">
        <v>2</v>
      </c>
      <c r="B12" s="43" t="s">
        <v>196</v>
      </c>
      <c r="C12" s="44"/>
      <c r="D12" s="44"/>
      <c r="E12" s="44"/>
      <c r="F12" s="44"/>
      <c r="G12" s="44">
        <v>0</v>
      </c>
      <c r="H12" s="44"/>
      <c r="I12" s="44">
        <v>25315000</v>
      </c>
      <c r="J12" s="109">
        <v>48471339</v>
      </c>
      <c r="K12" s="109">
        <v>0</v>
      </c>
      <c r="L12" s="109"/>
      <c r="M12" s="118">
        <f>I12+J12+K12+L12</f>
        <v>73786339</v>
      </c>
      <c r="N12" s="45"/>
      <c r="O12" s="108"/>
      <c r="P12" s="138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</row>
    <row r="13" spans="1:31" ht="18" customHeight="1" x14ac:dyDescent="0.25">
      <c r="A13" s="42">
        <v>3</v>
      </c>
      <c r="B13" s="58" t="s">
        <v>86</v>
      </c>
      <c r="C13" s="46"/>
      <c r="D13" s="46"/>
      <c r="E13" s="44"/>
      <c r="F13" s="44"/>
      <c r="G13" s="44"/>
      <c r="H13" s="44"/>
      <c r="I13" s="44">
        <v>8957000</v>
      </c>
      <c r="J13" s="109">
        <v>1740000</v>
      </c>
      <c r="K13" s="109">
        <f>78000000+5000000+2000000</f>
        <v>85000000</v>
      </c>
      <c r="L13" s="109">
        <v>5000000</v>
      </c>
      <c r="M13" s="118">
        <f>I13+J13+K13+L13</f>
        <v>100697000</v>
      </c>
      <c r="N13" s="47"/>
      <c r="O13" s="108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</row>
    <row r="14" spans="1:31" ht="18" customHeight="1" x14ac:dyDescent="0.25">
      <c r="A14" s="42">
        <v>4</v>
      </c>
      <c r="B14" s="43" t="s">
        <v>87</v>
      </c>
      <c r="C14" s="46"/>
      <c r="D14" s="46"/>
      <c r="E14" s="44"/>
      <c r="F14" s="44" t="s">
        <v>379</v>
      </c>
      <c r="G14" s="44">
        <v>1920000</v>
      </c>
      <c r="H14" s="44"/>
      <c r="I14" s="44">
        <v>2460000</v>
      </c>
      <c r="J14" s="109">
        <f>3830000</f>
        <v>3830000</v>
      </c>
      <c r="K14" s="109">
        <v>3540000</v>
      </c>
      <c r="L14" s="109"/>
      <c r="M14" s="118">
        <f>G14+I14+J14+K14+L14</f>
        <v>11750000</v>
      </c>
      <c r="N14" s="47"/>
      <c r="O14" s="108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 ht="18" customHeight="1" x14ac:dyDescent="0.25">
      <c r="A15" s="42">
        <v>5</v>
      </c>
      <c r="B15" s="43" t="s">
        <v>366</v>
      </c>
      <c r="C15" s="44"/>
      <c r="D15" s="44"/>
      <c r="E15" s="44"/>
      <c r="F15" s="44"/>
      <c r="G15" s="44"/>
      <c r="H15" s="44"/>
      <c r="I15" s="44">
        <v>1510063</v>
      </c>
      <c r="J15" s="109"/>
      <c r="K15" s="109">
        <v>5903016</v>
      </c>
      <c r="L15" s="109"/>
      <c r="M15" s="118">
        <f>I15+J15+K15+L15</f>
        <v>7413079</v>
      </c>
      <c r="N15" s="45"/>
      <c r="O15" s="108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 ht="18" customHeight="1" x14ac:dyDescent="0.25">
      <c r="A16" s="42">
        <v>6</v>
      </c>
      <c r="B16" s="43" t="s">
        <v>360</v>
      </c>
      <c r="C16" s="44"/>
      <c r="D16" s="44"/>
      <c r="E16" s="44"/>
      <c r="F16" s="44"/>
      <c r="G16" s="44"/>
      <c r="H16" s="44"/>
      <c r="I16" s="44">
        <v>0</v>
      </c>
      <c r="J16" s="109">
        <v>0</v>
      </c>
      <c r="K16" s="109">
        <v>10000000</v>
      </c>
      <c r="L16" s="109"/>
      <c r="M16" s="118">
        <f>G16+I16+J16+K16+L16</f>
        <v>10000000</v>
      </c>
      <c r="N16" s="45"/>
      <c r="O16" s="108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 ht="18" customHeight="1" x14ac:dyDescent="0.3">
      <c r="A17" s="48" t="s">
        <v>88</v>
      </c>
      <c r="B17" s="49" t="s">
        <v>89</v>
      </c>
      <c r="C17" s="50"/>
      <c r="D17" s="50"/>
      <c r="E17" s="50"/>
      <c r="F17" s="50"/>
      <c r="G17" s="50">
        <f>SUM(G18:G41)</f>
        <v>40175871</v>
      </c>
      <c r="H17" s="51"/>
      <c r="I17" s="51">
        <f>SUM(I18:I41)</f>
        <v>7989250</v>
      </c>
      <c r="J17" s="139">
        <f>SUM(J18:J41)</f>
        <v>105116824</v>
      </c>
      <c r="K17" s="139">
        <f>SUM(K18:K41)</f>
        <v>6339260</v>
      </c>
      <c r="L17" s="139">
        <f>SUM(L18:L41)</f>
        <v>1252000</v>
      </c>
      <c r="M17" s="51">
        <f>SUM(M18:M41)</f>
        <v>160873205</v>
      </c>
      <c r="N17" s="52"/>
      <c r="O17" s="112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</row>
    <row r="18" spans="1:31" ht="18" customHeight="1" x14ac:dyDescent="0.25">
      <c r="A18" s="42">
        <v>1</v>
      </c>
      <c r="B18" s="54" t="s">
        <v>357</v>
      </c>
      <c r="C18" s="55"/>
      <c r="D18" s="55"/>
      <c r="E18" s="55"/>
      <c r="F18" s="55"/>
      <c r="G18" s="55"/>
      <c r="H18" s="44"/>
      <c r="I18" s="44">
        <f>G18+H18</f>
        <v>0</v>
      </c>
      <c r="J18" s="109">
        <v>0</v>
      </c>
      <c r="K18" s="109">
        <v>160360</v>
      </c>
      <c r="L18" s="109"/>
      <c r="M18" s="118">
        <f>I18+J18+K18+L18</f>
        <v>160360</v>
      </c>
      <c r="N18" s="56"/>
      <c r="O18" s="108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</row>
    <row r="19" spans="1:31" ht="18" customHeight="1" x14ac:dyDescent="0.25">
      <c r="A19" s="42">
        <v>2</v>
      </c>
      <c r="B19" s="43" t="s">
        <v>90</v>
      </c>
      <c r="C19" s="44"/>
      <c r="D19" s="44"/>
      <c r="E19" s="55"/>
      <c r="F19" s="185" t="s">
        <v>380</v>
      </c>
      <c r="G19" s="44"/>
      <c r="H19" s="44"/>
      <c r="I19" s="44">
        <v>0</v>
      </c>
      <c r="J19" s="109">
        <v>44556800</v>
      </c>
      <c r="K19" s="109">
        <v>0</v>
      </c>
      <c r="L19" s="109"/>
      <c r="M19" s="118">
        <f>I19+J19+K19+L19</f>
        <v>44556800</v>
      </c>
      <c r="N19" s="45"/>
      <c r="O19" s="108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</row>
    <row r="20" spans="1:31" ht="18" customHeight="1" x14ac:dyDescent="0.25">
      <c r="A20" s="42">
        <v>3</v>
      </c>
      <c r="B20" s="43" t="s">
        <v>290</v>
      </c>
      <c r="C20" s="44"/>
      <c r="D20" s="44"/>
      <c r="E20" s="55"/>
      <c r="F20" s="55" t="s">
        <v>381</v>
      </c>
      <c r="G20" s="44">
        <v>14000000</v>
      </c>
      <c r="H20" s="44"/>
      <c r="I20" s="44">
        <v>0</v>
      </c>
      <c r="J20" s="109">
        <v>3960000</v>
      </c>
      <c r="K20" s="109">
        <v>0</v>
      </c>
      <c r="L20" s="109"/>
      <c r="M20" s="118">
        <f>I20+J20+K20+L20+G20</f>
        <v>17960000</v>
      </c>
      <c r="N20" s="45"/>
      <c r="O20" s="108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</row>
    <row r="21" spans="1:31" ht="18" customHeight="1" x14ac:dyDescent="0.25">
      <c r="A21" s="42">
        <v>4</v>
      </c>
      <c r="B21" s="43" t="s">
        <v>91</v>
      </c>
      <c r="C21" s="44"/>
      <c r="D21" s="44"/>
      <c r="E21" s="55"/>
      <c r="F21" s="55" t="s">
        <v>382</v>
      </c>
      <c r="G21" s="44"/>
      <c r="H21" s="44"/>
      <c r="I21" s="44">
        <v>0</v>
      </c>
      <c r="J21" s="109">
        <v>6000000</v>
      </c>
      <c r="K21" s="109">
        <v>0</v>
      </c>
      <c r="L21" s="109"/>
      <c r="M21" s="118">
        <f t="shared" ref="M21:M41" si="1">I21+J21+K21+L21+G21</f>
        <v>6000000</v>
      </c>
      <c r="N21" s="45"/>
      <c r="O21" s="108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 spans="1:31" ht="18" customHeight="1" x14ac:dyDescent="0.25">
      <c r="A22" s="42">
        <v>5</v>
      </c>
      <c r="B22" s="43" t="s">
        <v>92</v>
      </c>
      <c r="C22" s="44"/>
      <c r="D22" s="44"/>
      <c r="E22" s="55"/>
      <c r="F22" s="185" t="s">
        <v>383</v>
      </c>
      <c r="G22" s="44"/>
      <c r="H22" s="44"/>
      <c r="I22" s="44">
        <v>0</v>
      </c>
      <c r="J22" s="109">
        <f>10574956+596850</f>
        <v>11171806</v>
      </c>
      <c r="K22" s="109">
        <v>0</v>
      </c>
      <c r="L22" s="109"/>
      <c r="M22" s="118">
        <f t="shared" si="1"/>
        <v>11171806</v>
      </c>
      <c r="N22" s="45"/>
      <c r="O22" s="113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</row>
    <row r="23" spans="1:31" ht="18" customHeight="1" x14ac:dyDescent="0.25">
      <c r="A23" s="42">
        <v>6</v>
      </c>
      <c r="B23" s="43" t="s">
        <v>93</v>
      </c>
      <c r="C23" s="44"/>
      <c r="D23" s="44"/>
      <c r="E23" s="55"/>
      <c r="F23" s="55"/>
      <c r="G23" s="44"/>
      <c r="H23" s="44"/>
      <c r="I23" s="44">
        <v>0</v>
      </c>
      <c r="J23" s="109">
        <v>0</v>
      </c>
      <c r="K23" s="109">
        <v>0</v>
      </c>
      <c r="L23" s="109"/>
      <c r="M23" s="118">
        <f t="shared" si="1"/>
        <v>0</v>
      </c>
      <c r="N23" s="45"/>
      <c r="O23" s="113"/>
      <c r="P23" s="11"/>
      <c r="Q23" s="11"/>
      <c r="R23" s="11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</row>
    <row r="24" spans="1:31" ht="18" customHeight="1" x14ac:dyDescent="0.25">
      <c r="A24" s="42">
        <v>7</v>
      </c>
      <c r="B24" s="43" t="s">
        <v>94</v>
      </c>
      <c r="C24" s="44"/>
      <c r="D24" s="44"/>
      <c r="E24" s="55"/>
      <c r="F24" s="55" t="s">
        <v>384</v>
      </c>
      <c r="G24" s="44"/>
      <c r="H24" s="44"/>
      <c r="I24" s="44">
        <v>0</v>
      </c>
      <c r="J24" s="109"/>
      <c r="K24" s="109">
        <v>0</v>
      </c>
      <c r="L24" s="109"/>
      <c r="M24" s="118">
        <f t="shared" si="1"/>
        <v>0</v>
      </c>
      <c r="N24" s="45"/>
      <c r="O24" s="108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1:31" ht="18" customHeight="1" x14ac:dyDescent="0.25">
      <c r="A25" s="42">
        <v>8</v>
      </c>
      <c r="B25" s="43" t="s">
        <v>95</v>
      </c>
      <c r="C25" s="44"/>
      <c r="D25" s="44"/>
      <c r="E25" s="55"/>
      <c r="F25" s="55" t="s">
        <v>385</v>
      </c>
      <c r="G25" s="44"/>
      <c r="H25" s="44"/>
      <c r="I25" s="44">
        <v>0</v>
      </c>
      <c r="J25" s="109">
        <v>5994014</v>
      </c>
      <c r="K25" s="109">
        <v>0</v>
      </c>
      <c r="L25" s="109"/>
      <c r="M25" s="118">
        <f t="shared" si="1"/>
        <v>5994014</v>
      </c>
      <c r="N25" s="45"/>
      <c r="O25" s="113"/>
      <c r="P25" s="11"/>
      <c r="Q25" s="11"/>
      <c r="R25" s="11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</row>
    <row r="26" spans="1:31" ht="18" customHeight="1" x14ac:dyDescent="0.25">
      <c r="A26" s="42">
        <v>9</v>
      </c>
      <c r="B26" s="43" t="s">
        <v>96</v>
      </c>
      <c r="C26" s="44"/>
      <c r="D26" s="44"/>
      <c r="E26" s="55"/>
      <c r="F26" s="55" t="s">
        <v>386</v>
      </c>
      <c r="G26" s="44"/>
      <c r="H26" s="44"/>
      <c r="I26" s="44">
        <v>0</v>
      </c>
      <c r="J26" s="109">
        <v>0</v>
      </c>
      <c r="K26" s="109">
        <v>0</v>
      </c>
      <c r="L26" s="109"/>
      <c r="M26" s="118">
        <f t="shared" si="1"/>
        <v>0</v>
      </c>
      <c r="N26" s="45"/>
      <c r="O26" s="113"/>
      <c r="P26" s="11"/>
      <c r="Q26" s="11"/>
      <c r="R26" s="11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</row>
    <row r="27" spans="1:31" ht="18" customHeight="1" x14ac:dyDescent="0.25">
      <c r="A27" s="42">
        <v>10</v>
      </c>
      <c r="B27" s="43" t="s">
        <v>97</v>
      </c>
      <c r="C27" s="44"/>
      <c r="D27" s="44"/>
      <c r="E27" s="55"/>
      <c r="F27" s="55" t="s">
        <v>387</v>
      </c>
      <c r="G27" s="44">
        <v>3581779</v>
      </c>
      <c r="H27" s="44"/>
      <c r="I27" s="44">
        <v>0</v>
      </c>
      <c r="J27" s="109">
        <v>0</v>
      </c>
      <c r="K27" s="109">
        <v>0</v>
      </c>
      <c r="L27" s="109"/>
      <c r="M27" s="118">
        <f t="shared" si="1"/>
        <v>3581779</v>
      </c>
      <c r="N27" s="45"/>
      <c r="O27" s="113"/>
      <c r="P27" s="11"/>
      <c r="Q27" s="11"/>
      <c r="R27" s="11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</row>
    <row r="28" spans="1:31" ht="18.75" customHeight="1" x14ac:dyDescent="0.25">
      <c r="A28" s="42">
        <v>11</v>
      </c>
      <c r="B28" s="43" t="s">
        <v>98</v>
      </c>
      <c r="C28" s="44"/>
      <c r="D28" s="44"/>
      <c r="E28" s="55"/>
      <c r="F28" s="55" t="s">
        <v>388</v>
      </c>
      <c r="G28" s="44">
        <v>1935000</v>
      </c>
      <c r="H28" s="44"/>
      <c r="I28" s="44">
        <v>0</v>
      </c>
      <c r="J28" s="109">
        <v>0</v>
      </c>
      <c r="K28" s="109">
        <v>0</v>
      </c>
      <c r="L28" s="109"/>
      <c r="M28" s="118">
        <f t="shared" si="1"/>
        <v>1935000</v>
      </c>
      <c r="N28" s="45"/>
      <c r="O28" s="113"/>
      <c r="P28" s="11"/>
      <c r="Q28" s="11"/>
      <c r="R28" s="11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</row>
    <row r="29" spans="1:31" ht="18" customHeight="1" x14ac:dyDescent="0.25">
      <c r="A29" s="42">
        <v>12</v>
      </c>
      <c r="B29" s="43" t="s">
        <v>298</v>
      </c>
      <c r="C29" s="44"/>
      <c r="D29" s="44"/>
      <c r="E29" s="55"/>
      <c r="F29" s="55" t="s">
        <v>389</v>
      </c>
      <c r="G29" s="44"/>
      <c r="H29" s="44"/>
      <c r="I29" s="109">
        <v>3696250</v>
      </c>
      <c r="J29" s="109">
        <v>1152500</v>
      </c>
      <c r="K29" s="109">
        <v>2148900</v>
      </c>
      <c r="L29" s="109">
        <v>1252000</v>
      </c>
      <c r="M29" s="118">
        <f t="shared" si="1"/>
        <v>8249650</v>
      </c>
      <c r="N29" s="45"/>
      <c r="O29" s="108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</row>
    <row r="30" spans="1:31" ht="18" customHeight="1" x14ac:dyDescent="0.25">
      <c r="A30" s="42">
        <v>13</v>
      </c>
      <c r="B30" s="43" t="s">
        <v>99</v>
      </c>
      <c r="C30" s="44"/>
      <c r="D30" s="44"/>
      <c r="E30" s="55"/>
      <c r="F30" s="55" t="s">
        <v>99</v>
      </c>
      <c r="G30" s="44"/>
      <c r="H30" s="44"/>
      <c r="I30" s="44">
        <v>0</v>
      </c>
      <c r="J30" s="44">
        <v>5619000</v>
      </c>
      <c r="K30" s="44">
        <v>0</v>
      </c>
      <c r="L30" s="44"/>
      <c r="M30" s="118">
        <f t="shared" si="1"/>
        <v>5619000</v>
      </c>
      <c r="N30" s="45"/>
      <c r="O30" s="108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</row>
    <row r="31" spans="1:31" ht="18" customHeight="1" x14ac:dyDescent="0.25">
      <c r="A31" s="42">
        <v>14</v>
      </c>
      <c r="B31" s="58" t="s">
        <v>355</v>
      </c>
      <c r="C31" s="44"/>
      <c r="D31" s="44"/>
      <c r="E31" s="55"/>
      <c r="F31" s="55" t="s">
        <v>390</v>
      </c>
      <c r="G31" s="44"/>
      <c r="H31" s="44"/>
      <c r="I31" s="109">
        <v>0</v>
      </c>
      <c r="J31" s="44"/>
      <c r="K31" s="44">
        <v>700000</v>
      </c>
      <c r="L31" s="44"/>
      <c r="M31" s="118">
        <f t="shared" si="1"/>
        <v>700000</v>
      </c>
      <c r="N31" s="45"/>
      <c r="O31" s="108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</row>
    <row r="32" spans="1:31" ht="18" customHeight="1" x14ac:dyDescent="0.25">
      <c r="A32" s="42">
        <v>15</v>
      </c>
      <c r="B32" s="58" t="s">
        <v>358</v>
      </c>
      <c r="C32" s="59"/>
      <c r="D32" s="59"/>
      <c r="E32" s="55"/>
      <c r="F32" s="55"/>
      <c r="G32" s="44">
        <v>2210000</v>
      </c>
      <c r="H32" s="44"/>
      <c r="I32" s="109">
        <v>4075000</v>
      </c>
      <c r="J32" s="44"/>
      <c r="K32" s="44">
        <v>830000</v>
      </c>
      <c r="L32" s="44"/>
      <c r="M32" s="118">
        <f t="shared" si="1"/>
        <v>7115000</v>
      </c>
      <c r="N32" s="60"/>
      <c r="O32" s="108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</row>
    <row r="33" spans="1:31" ht="18" customHeight="1" x14ac:dyDescent="0.25">
      <c r="A33" s="42">
        <v>16</v>
      </c>
      <c r="B33" s="43" t="s">
        <v>100</v>
      </c>
      <c r="C33" s="44"/>
      <c r="D33" s="44"/>
      <c r="E33" s="55"/>
      <c r="F33" s="55"/>
      <c r="G33" s="44"/>
      <c r="H33" s="44"/>
      <c r="I33" s="109">
        <v>0</v>
      </c>
      <c r="J33" s="44"/>
      <c r="K33" s="44"/>
      <c r="L33" s="44"/>
      <c r="M33" s="118">
        <f t="shared" si="1"/>
        <v>0</v>
      </c>
      <c r="N33" s="45"/>
      <c r="O33" s="108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:31" ht="18" customHeight="1" x14ac:dyDescent="0.25">
      <c r="A34" s="42">
        <v>17</v>
      </c>
      <c r="B34" s="43" t="s">
        <v>101</v>
      </c>
      <c r="C34" s="44"/>
      <c r="D34" s="44"/>
      <c r="E34" s="55"/>
      <c r="F34" s="55"/>
      <c r="G34" s="44"/>
      <c r="H34" s="44"/>
      <c r="I34" s="109">
        <v>0</v>
      </c>
      <c r="J34" s="44"/>
      <c r="K34" s="44"/>
      <c r="L34" s="44"/>
      <c r="M34" s="118">
        <f t="shared" si="1"/>
        <v>0</v>
      </c>
      <c r="N34" s="45"/>
      <c r="O34" s="108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</row>
    <row r="35" spans="1:31" ht="33" x14ac:dyDescent="0.25">
      <c r="A35" s="42">
        <v>18</v>
      </c>
      <c r="B35" s="43" t="s">
        <v>377</v>
      </c>
      <c r="C35" s="44"/>
      <c r="D35" s="44"/>
      <c r="E35" s="55"/>
      <c r="F35" s="55" t="s">
        <v>391</v>
      </c>
      <c r="G35" s="44">
        <v>1648000</v>
      </c>
      <c r="H35" s="44"/>
      <c r="I35" s="109">
        <v>50000</v>
      </c>
      <c r="J35" s="44">
        <v>2379000</v>
      </c>
      <c r="K35" s="44"/>
      <c r="L35" s="44"/>
      <c r="M35" s="118">
        <f t="shared" si="1"/>
        <v>4077000</v>
      </c>
      <c r="N35" s="45"/>
      <c r="O35" s="108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</row>
    <row r="36" spans="1:31" ht="18" customHeight="1" x14ac:dyDescent="0.25">
      <c r="A36" s="42">
        <v>19</v>
      </c>
      <c r="B36" s="43" t="s">
        <v>102</v>
      </c>
      <c r="C36" s="44"/>
      <c r="D36" s="44"/>
      <c r="E36" s="55"/>
      <c r="F36" s="55"/>
      <c r="G36" s="44">
        <v>16801092</v>
      </c>
      <c r="H36" s="44"/>
      <c r="I36" s="109">
        <v>0</v>
      </c>
      <c r="J36" s="44"/>
      <c r="K36" s="44"/>
      <c r="L36" s="44"/>
      <c r="M36" s="118">
        <f t="shared" si="1"/>
        <v>16801092</v>
      </c>
      <c r="N36" s="45"/>
      <c r="O36" s="108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18" customHeight="1" x14ac:dyDescent="0.25">
      <c r="A37" s="42">
        <v>20</v>
      </c>
      <c r="B37" s="43" t="s">
        <v>356</v>
      </c>
      <c r="C37" s="44"/>
      <c r="D37" s="44"/>
      <c r="E37" s="55"/>
      <c r="F37" s="55"/>
      <c r="G37" s="44"/>
      <c r="H37" s="44"/>
      <c r="I37" s="109">
        <v>0</v>
      </c>
      <c r="J37" s="44"/>
      <c r="K37" s="44">
        <v>1840000</v>
      </c>
      <c r="L37" s="44"/>
      <c r="M37" s="118">
        <f t="shared" si="1"/>
        <v>1840000</v>
      </c>
      <c r="N37" s="45"/>
      <c r="O37" s="108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</row>
    <row r="38" spans="1:31" ht="18" customHeight="1" x14ac:dyDescent="0.25">
      <c r="A38" s="42">
        <v>21</v>
      </c>
      <c r="B38" s="43" t="s">
        <v>103</v>
      </c>
      <c r="C38" s="44"/>
      <c r="D38" s="44"/>
      <c r="E38" s="55"/>
      <c r="F38" s="55"/>
      <c r="G38" s="44"/>
      <c r="H38" s="44"/>
      <c r="I38" s="109">
        <v>0</v>
      </c>
      <c r="J38" s="44"/>
      <c r="K38" s="44"/>
      <c r="L38" s="44"/>
      <c r="M38" s="118">
        <f t="shared" si="1"/>
        <v>0</v>
      </c>
      <c r="N38" s="45"/>
      <c r="O38" s="108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</row>
    <row r="39" spans="1:31" ht="18" customHeight="1" x14ac:dyDescent="0.25">
      <c r="A39" s="42">
        <v>22</v>
      </c>
      <c r="B39" s="43" t="s">
        <v>207</v>
      </c>
      <c r="C39" s="44"/>
      <c r="D39" s="44"/>
      <c r="E39" s="55"/>
      <c r="F39" s="55"/>
      <c r="G39" s="44"/>
      <c r="H39" s="44"/>
      <c r="I39" s="109">
        <v>0</v>
      </c>
      <c r="J39" s="44">
        <v>7470000</v>
      </c>
      <c r="K39" s="44"/>
      <c r="L39" s="44"/>
      <c r="M39" s="118">
        <f t="shared" si="1"/>
        <v>7470000</v>
      </c>
      <c r="N39" s="45"/>
      <c r="O39" s="108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</row>
    <row r="40" spans="1:31" ht="18" customHeight="1" x14ac:dyDescent="0.25">
      <c r="A40" s="42">
        <v>23</v>
      </c>
      <c r="B40" s="43" t="s">
        <v>192</v>
      </c>
      <c r="C40" s="44"/>
      <c r="D40" s="44"/>
      <c r="E40" s="55"/>
      <c r="F40" s="55" t="s">
        <v>392</v>
      </c>
      <c r="G40" s="44"/>
      <c r="H40" s="44"/>
      <c r="I40" s="109">
        <f>58000+110000</f>
        <v>168000</v>
      </c>
      <c r="J40" s="44">
        <f>412500</f>
        <v>412500</v>
      </c>
      <c r="K40" s="44">
        <v>660000</v>
      </c>
      <c r="L40" s="44"/>
      <c r="M40" s="118">
        <f t="shared" si="1"/>
        <v>1240500</v>
      </c>
      <c r="N40" s="45"/>
      <c r="O40" s="108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</row>
    <row r="41" spans="1:31" ht="18" customHeight="1" x14ac:dyDescent="0.25">
      <c r="A41" s="42">
        <v>24</v>
      </c>
      <c r="B41" s="43" t="s">
        <v>292</v>
      </c>
      <c r="C41" s="44"/>
      <c r="D41" s="44"/>
      <c r="E41" s="55"/>
      <c r="F41" s="55" t="s">
        <v>394</v>
      </c>
      <c r="G41" s="44"/>
      <c r="H41" s="44"/>
      <c r="I41" s="44">
        <v>0</v>
      </c>
      <c r="J41" s="44">
        <v>16401204</v>
      </c>
      <c r="K41" s="44"/>
      <c r="L41" s="44"/>
      <c r="M41" s="118">
        <f t="shared" si="1"/>
        <v>16401204</v>
      </c>
      <c r="N41" s="45"/>
      <c r="O41" s="108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</row>
    <row r="42" spans="1:31" ht="18" customHeight="1" x14ac:dyDescent="0.25">
      <c r="A42" s="42">
        <v>25</v>
      </c>
      <c r="B42" s="43" t="s">
        <v>376</v>
      </c>
      <c r="C42" s="44"/>
      <c r="D42" s="44"/>
      <c r="E42" s="55"/>
      <c r="F42" s="55"/>
      <c r="G42" s="44"/>
      <c r="H42" s="44"/>
      <c r="I42" s="44"/>
      <c r="J42" s="44"/>
      <c r="K42" s="44"/>
      <c r="L42" s="44"/>
      <c r="M42" s="118"/>
      <c r="N42" s="45"/>
      <c r="O42" s="108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spans="1:31" ht="17.25" customHeight="1" x14ac:dyDescent="0.25">
      <c r="A43" s="42"/>
      <c r="B43" s="43"/>
      <c r="C43" s="44"/>
      <c r="D43" s="44"/>
      <c r="E43" s="55"/>
      <c r="F43" s="55"/>
      <c r="G43" s="44"/>
      <c r="H43" s="44"/>
      <c r="I43" s="44"/>
      <c r="J43" s="44"/>
      <c r="K43" s="44"/>
      <c r="L43" s="44"/>
      <c r="M43" s="118"/>
      <c r="N43" s="45"/>
      <c r="O43" s="108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</row>
    <row r="44" spans="1:31" ht="18" customHeight="1" x14ac:dyDescent="0.3">
      <c r="A44" s="48" t="s">
        <v>104</v>
      </c>
      <c r="B44" s="49" t="s">
        <v>105</v>
      </c>
      <c r="C44" s="50">
        <f t="shared" ref="C44:G44" si="2">SUM(C45:C47)</f>
        <v>0</v>
      </c>
      <c r="D44" s="50">
        <f t="shared" si="2"/>
        <v>0</v>
      </c>
      <c r="E44" s="50">
        <f t="shared" si="2"/>
        <v>0</v>
      </c>
      <c r="F44" s="50"/>
      <c r="G44" s="50">
        <f t="shared" si="2"/>
        <v>0</v>
      </c>
      <c r="H44" s="50"/>
      <c r="I44" s="51">
        <f>SUM(I45:I47)</f>
        <v>30710000</v>
      </c>
      <c r="J44" s="51">
        <f>SUM(J45:J47)</f>
        <v>5580000</v>
      </c>
      <c r="K44" s="51">
        <f>SUM(K45:K47)</f>
        <v>0</v>
      </c>
      <c r="L44" s="51">
        <f>SUM(L45:L47)</f>
        <v>16000000</v>
      </c>
      <c r="M44" s="51">
        <f>SUM(M45:M47)</f>
        <v>52290000</v>
      </c>
      <c r="N44" s="52"/>
      <c r="O44" s="114"/>
      <c r="P44" s="11"/>
      <c r="Q44" s="1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</row>
    <row r="45" spans="1:31" ht="18" customHeight="1" x14ac:dyDescent="0.25">
      <c r="A45" s="42">
        <v>1</v>
      </c>
      <c r="B45" s="43" t="s">
        <v>106</v>
      </c>
      <c r="C45" s="44"/>
      <c r="D45" s="44"/>
      <c r="E45" s="44">
        <f>C45+D45</f>
        <v>0</v>
      </c>
      <c r="F45" s="44"/>
      <c r="G45" s="44"/>
      <c r="H45" s="44"/>
      <c r="I45" s="44">
        <f>G45+H45</f>
        <v>0</v>
      </c>
      <c r="J45" s="44"/>
      <c r="K45" s="44"/>
      <c r="L45" s="44"/>
      <c r="M45" s="118">
        <f t="shared" ref="M45:M47" si="3">I45+J45+K45+L45</f>
        <v>0</v>
      </c>
      <c r="N45" s="45"/>
      <c r="O45" s="108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</row>
    <row r="46" spans="1:31" ht="36.75" customHeight="1" x14ac:dyDescent="0.25">
      <c r="A46" s="42">
        <v>2</v>
      </c>
      <c r="B46" s="43" t="s">
        <v>299</v>
      </c>
      <c r="C46" s="44"/>
      <c r="D46" s="44"/>
      <c r="E46" s="44"/>
      <c r="F46" s="44"/>
      <c r="G46" s="44"/>
      <c r="H46" s="44"/>
      <c r="I46" s="109">
        <f>12000000+18710000</f>
        <v>30710000</v>
      </c>
      <c r="J46" s="44">
        <f>4590000+990000</f>
        <v>5580000</v>
      </c>
      <c r="K46" s="44"/>
      <c r="L46" s="44">
        <v>16000000</v>
      </c>
      <c r="M46" s="118">
        <f>I46+J46+K46+L46</f>
        <v>52290000</v>
      </c>
      <c r="N46" s="45"/>
      <c r="O46" s="108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</row>
    <row r="47" spans="1:31" ht="18" customHeight="1" x14ac:dyDescent="0.25">
      <c r="A47" s="42">
        <v>3</v>
      </c>
      <c r="B47" s="43" t="s">
        <v>107</v>
      </c>
      <c r="C47" s="44"/>
      <c r="D47" s="44"/>
      <c r="E47" s="44"/>
      <c r="F47" s="44"/>
      <c r="G47" s="44"/>
      <c r="H47" s="44"/>
      <c r="I47" s="44">
        <f>G47+H47</f>
        <v>0</v>
      </c>
      <c r="J47" s="44"/>
      <c r="K47" s="44"/>
      <c r="L47" s="44"/>
      <c r="M47" s="118">
        <f t="shared" si="3"/>
        <v>0</v>
      </c>
      <c r="N47" s="45"/>
      <c r="O47" s="108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</row>
    <row r="48" spans="1:31" ht="18" customHeight="1" x14ac:dyDescent="0.3">
      <c r="A48" s="48" t="s">
        <v>108</v>
      </c>
      <c r="B48" s="49" t="s">
        <v>109</v>
      </c>
      <c r="C48" s="50">
        <f t="shared" ref="C48:G48" si="4">SUM(C49:C51)</f>
        <v>0</v>
      </c>
      <c r="D48" s="50">
        <f t="shared" si="4"/>
        <v>0</v>
      </c>
      <c r="E48" s="50">
        <f t="shared" si="4"/>
        <v>0</v>
      </c>
      <c r="F48" s="50"/>
      <c r="G48" s="50">
        <f t="shared" si="4"/>
        <v>0</v>
      </c>
      <c r="H48" s="50"/>
      <c r="I48" s="51">
        <f>SUM(I49:I51)</f>
        <v>0</v>
      </c>
      <c r="J48" s="51">
        <f>SUM(J49:J51)</f>
        <v>5000000</v>
      </c>
      <c r="K48" s="51">
        <f>SUM(K49:K51)</f>
        <v>765000</v>
      </c>
      <c r="L48" s="51">
        <f>SUM(L49:L51)</f>
        <v>0</v>
      </c>
      <c r="M48" s="51">
        <f>SUM(M49:M51)</f>
        <v>5765000</v>
      </c>
      <c r="N48" s="52"/>
      <c r="O48" s="114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</row>
    <row r="49" spans="1:31" ht="18" customHeight="1" x14ac:dyDescent="0.25">
      <c r="A49" s="42">
        <v>1</v>
      </c>
      <c r="B49" s="43" t="s">
        <v>110</v>
      </c>
      <c r="C49" s="44"/>
      <c r="D49" s="44"/>
      <c r="E49" s="44"/>
      <c r="F49" s="44"/>
      <c r="G49" s="44"/>
      <c r="H49" s="44"/>
      <c r="I49" s="44">
        <v>0</v>
      </c>
      <c r="J49" s="44"/>
      <c r="K49" s="44"/>
      <c r="L49" s="44"/>
      <c r="M49" s="118">
        <f>I49+J49+K49+L49</f>
        <v>0</v>
      </c>
      <c r="N49" s="45"/>
      <c r="O49" s="108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</row>
    <row r="50" spans="1:31" ht="18" customHeight="1" x14ac:dyDescent="0.25">
      <c r="A50" s="42">
        <v>2</v>
      </c>
      <c r="B50" s="43" t="s">
        <v>111</v>
      </c>
      <c r="C50" s="44"/>
      <c r="D50" s="44"/>
      <c r="E50" s="44"/>
      <c r="F50" s="44"/>
      <c r="G50" s="44"/>
      <c r="H50" s="44"/>
      <c r="I50" s="44">
        <f>G50+H50</f>
        <v>0</v>
      </c>
      <c r="J50" s="44"/>
      <c r="K50" s="44"/>
      <c r="L50" s="44"/>
      <c r="M50" s="118">
        <f>I50+J50+K50+L50</f>
        <v>0</v>
      </c>
      <c r="N50" s="45"/>
      <c r="O50" s="108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</row>
    <row r="51" spans="1:31" ht="18" customHeight="1" x14ac:dyDescent="0.25">
      <c r="A51" s="42">
        <v>3</v>
      </c>
      <c r="B51" s="43" t="s">
        <v>359</v>
      </c>
      <c r="C51" s="44"/>
      <c r="D51" s="44"/>
      <c r="E51" s="44"/>
      <c r="F51" s="44"/>
      <c r="G51" s="44"/>
      <c r="H51" s="44"/>
      <c r="I51" s="44">
        <v>0</v>
      </c>
      <c r="J51" s="44">
        <v>5000000</v>
      </c>
      <c r="K51" s="44">
        <v>765000</v>
      </c>
      <c r="L51" s="44"/>
      <c r="M51" s="118">
        <f t="shared" ref="M51" si="5">I51+J51+K51+L51</f>
        <v>5765000</v>
      </c>
      <c r="N51" s="45"/>
      <c r="O51" s="108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</row>
    <row r="52" spans="1:31" ht="18" customHeight="1" x14ac:dyDescent="0.3">
      <c r="A52" s="48" t="s">
        <v>112</v>
      </c>
      <c r="B52" s="49" t="s">
        <v>113</v>
      </c>
      <c r="C52" s="50">
        <f t="shared" ref="C52:G52" si="6">SUM(C53:C59)</f>
        <v>0</v>
      </c>
      <c r="D52" s="50">
        <f t="shared" si="6"/>
        <v>0</v>
      </c>
      <c r="E52" s="50">
        <f t="shared" si="6"/>
        <v>0</v>
      </c>
      <c r="F52" s="50"/>
      <c r="G52" s="50">
        <f t="shared" si="6"/>
        <v>0</v>
      </c>
      <c r="H52" s="50"/>
      <c r="I52" s="51">
        <f>SUM(I53:I55)</f>
        <v>0</v>
      </c>
      <c r="J52" s="51">
        <f>SUM(J53:J59)</f>
        <v>0</v>
      </c>
      <c r="K52" s="51">
        <f>SUM(K53:K59)</f>
        <v>0</v>
      </c>
      <c r="L52" s="51">
        <f>SUM(L53:L59)</f>
        <v>25000000</v>
      </c>
      <c r="M52" s="51">
        <f>SUM(M53:M59)</f>
        <v>25000000</v>
      </c>
      <c r="N52" s="52"/>
      <c r="O52" s="108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</row>
    <row r="53" spans="1:31" ht="18" customHeight="1" x14ac:dyDescent="0.25">
      <c r="A53" s="42">
        <v>1</v>
      </c>
      <c r="B53" s="43" t="s">
        <v>114</v>
      </c>
      <c r="C53" s="44"/>
      <c r="D53" s="44"/>
      <c r="E53" s="44"/>
      <c r="F53" s="44"/>
      <c r="G53" s="44"/>
      <c r="H53" s="44"/>
      <c r="I53" s="44">
        <v>0</v>
      </c>
      <c r="J53" s="44">
        <v>0</v>
      </c>
      <c r="K53" s="44"/>
      <c r="L53" s="44"/>
      <c r="M53" s="118">
        <f>I53+J53+K53+L53</f>
        <v>0</v>
      </c>
      <c r="N53" s="45"/>
      <c r="O53" s="108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</row>
    <row r="54" spans="1:31" ht="18" customHeight="1" x14ac:dyDescent="0.25">
      <c r="A54" s="42">
        <v>2</v>
      </c>
      <c r="B54" s="43" t="s">
        <v>115</v>
      </c>
      <c r="C54" s="44"/>
      <c r="D54" s="44"/>
      <c r="E54" s="44"/>
      <c r="F54" s="44"/>
      <c r="G54" s="44"/>
      <c r="H54" s="44"/>
      <c r="I54" s="44">
        <v>0</v>
      </c>
      <c r="J54" s="44">
        <v>0</v>
      </c>
      <c r="K54" s="44"/>
      <c r="L54" s="44"/>
      <c r="M54" s="118">
        <f t="shared" ref="M54:M63" si="7">I54+J54+K54+L54</f>
        <v>0</v>
      </c>
      <c r="N54" s="45"/>
      <c r="O54" s="108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</row>
    <row r="55" spans="1:31" ht="18" customHeight="1" x14ac:dyDescent="0.25">
      <c r="A55" s="42">
        <v>3</v>
      </c>
      <c r="B55" s="43" t="s">
        <v>116</v>
      </c>
      <c r="C55" s="44"/>
      <c r="D55" s="44"/>
      <c r="E55" s="44"/>
      <c r="F55" s="44"/>
      <c r="G55" s="44"/>
      <c r="H55" s="44"/>
      <c r="I55" s="44">
        <v>0</v>
      </c>
      <c r="J55" s="44">
        <v>0</v>
      </c>
      <c r="K55" s="44"/>
      <c r="L55" s="44"/>
      <c r="M55" s="118">
        <f t="shared" si="7"/>
        <v>0</v>
      </c>
      <c r="N55" s="45"/>
      <c r="O55" s="108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</row>
    <row r="56" spans="1:31" ht="18" customHeight="1" x14ac:dyDescent="0.25">
      <c r="A56" s="42">
        <v>4</v>
      </c>
      <c r="B56" s="43" t="s">
        <v>117</v>
      </c>
      <c r="C56" s="44"/>
      <c r="D56" s="44"/>
      <c r="E56" s="44"/>
      <c r="F56" s="44"/>
      <c r="G56" s="44"/>
      <c r="H56" s="44"/>
      <c r="I56" s="44">
        <v>0</v>
      </c>
      <c r="J56" s="44">
        <v>0</v>
      </c>
      <c r="K56" s="44"/>
      <c r="L56" s="44"/>
      <c r="M56" s="118">
        <f t="shared" si="7"/>
        <v>0</v>
      </c>
      <c r="N56" s="45"/>
      <c r="O56" s="108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</row>
    <row r="57" spans="1:31" ht="18" customHeight="1" x14ac:dyDescent="0.25">
      <c r="A57" s="42">
        <v>5</v>
      </c>
      <c r="B57" s="43" t="s">
        <v>118</v>
      </c>
      <c r="C57" s="44"/>
      <c r="D57" s="44"/>
      <c r="E57" s="44"/>
      <c r="F57" s="44"/>
      <c r="G57" s="44"/>
      <c r="H57" s="44"/>
      <c r="I57" s="44">
        <f>G57+H57</f>
        <v>0</v>
      </c>
      <c r="J57" s="44">
        <v>0</v>
      </c>
      <c r="K57" s="44"/>
      <c r="L57" s="44">
        <v>25000000</v>
      </c>
      <c r="M57" s="118">
        <f t="shared" si="7"/>
        <v>25000000</v>
      </c>
      <c r="N57" s="45"/>
      <c r="O57" s="108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</row>
    <row r="58" spans="1:31" ht="18" customHeight="1" x14ac:dyDescent="0.25">
      <c r="A58" s="42">
        <v>6</v>
      </c>
      <c r="B58" s="43" t="s">
        <v>119</v>
      </c>
      <c r="C58" s="44"/>
      <c r="D58" s="44"/>
      <c r="E58" s="44"/>
      <c r="F58" s="44"/>
      <c r="G58" s="44"/>
      <c r="H58" s="44"/>
      <c r="I58" s="44">
        <v>0</v>
      </c>
      <c r="J58" s="44">
        <v>0</v>
      </c>
      <c r="K58" s="44"/>
      <c r="L58" s="44"/>
      <c r="M58" s="118">
        <f t="shared" si="7"/>
        <v>0</v>
      </c>
      <c r="N58" s="45"/>
      <c r="O58" s="108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</row>
    <row r="59" spans="1:31" ht="18" customHeight="1" x14ac:dyDescent="0.25">
      <c r="A59" s="42">
        <v>7</v>
      </c>
      <c r="B59" s="43" t="s">
        <v>302</v>
      </c>
      <c r="C59" s="44"/>
      <c r="D59" s="44"/>
      <c r="E59" s="44"/>
      <c r="F59" s="44"/>
      <c r="G59" s="44"/>
      <c r="H59" s="44"/>
      <c r="I59" s="44">
        <f>G59+H59</f>
        <v>0</v>
      </c>
      <c r="J59" s="44">
        <v>0</v>
      </c>
      <c r="K59" s="44"/>
      <c r="L59" s="44"/>
      <c r="M59" s="118">
        <f t="shared" si="7"/>
        <v>0</v>
      </c>
      <c r="N59" s="45"/>
      <c r="O59" s="108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</row>
    <row r="60" spans="1:31" ht="18" customHeight="1" x14ac:dyDescent="0.3">
      <c r="A60" s="62" t="s">
        <v>120</v>
      </c>
      <c r="B60" s="63" t="s">
        <v>121</v>
      </c>
      <c r="C60" s="64">
        <f t="shared" ref="C60:G60" si="8">SUM(C61:C63)</f>
        <v>0</v>
      </c>
      <c r="D60" s="64">
        <f t="shared" si="8"/>
        <v>0</v>
      </c>
      <c r="E60" s="64">
        <f t="shared" si="8"/>
        <v>0</v>
      </c>
      <c r="F60" s="64"/>
      <c r="G60" s="64">
        <f t="shared" si="8"/>
        <v>0</v>
      </c>
      <c r="H60" s="50"/>
      <c r="I60" s="51">
        <f>SUM(I61:I63)</f>
        <v>0</v>
      </c>
      <c r="J60" s="51">
        <f>SUM(J61:J63)</f>
        <v>0</v>
      </c>
      <c r="K60" s="51">
        <f>SUM(K61:K63)</f>
        <v>0</v>
      </c>
      <c r="L60" s="51">
        <f>SUM(L61:L63)</f>
        <v>8748047</v>
      </c>
      <c r="M60" s="51">
        <f>SUM(M61:M63)</f>
        <v>8748047</v>
      </c>
      <c r="N60" s="65"/>
      <c r="O60" s="108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</row>
    <row r="61" spans="1:31" ht="18" customHeight="1" x14ac:dyDescent="0.25">
      <c r="A61" s="42">
        <v>1</v>
      </c>
      <c r="B61" s="43" t="s">
        <v>122</v>
      </c>
      <c r="C61" s="46"/>
      <c r="D61" s="46"/>
      <c r="E61" s="46"/>
      <c r="F61" s="46"/>
      <c r="G61" s="46"/>
      <c r="H61" s="44"/>
      <c r="I61" s="44">
        <f>G61+H61</f>
        <v>0</v>
      </c>
      <c r="J61" s="44">
        <v>0</v>
      </c>
      <c r="K61" s="44"/>
      <c r="L61" s="44"/>
      <c r="M61" s="118">
        <f t="shared" si="7"/>
        <v>0</v>
      </c>
      <c r="N61" s="47"/>
      <c r="O61" s="108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</row>
    <row r="62" spans="1:31" ht="18" customHeight="1" x14ac:dyDescent="0.25">
      <c r="A62" s="42">
        <v>2</v>
      </c>
      <c r="B62" s="43" t="s">
        <v>123</v>
      </c>
      <c r="C62" s="46"/>
      <c r="D62" s="46"/>
      <c r="E62" s="46"/>
      <c r="F62" s="46" t="s">
        <v>393</v>
      </c>
      <c r="G62" s="46"/>
      <c r="H62" s="44"/>
      <c r="I62" s="44">
        <v>0</v>
      </c>
      <c r="J62" s="44">
        <v>0</v>
      </c>
      <c r="K62" s="44"/>
      <c r="L62" s="155">
        <v>8748047</v>
      </c>
      <c r="M62" s="118">
        <f t="shared" si="7"/>
        <v>8748047</v>
      </c>
      <c r="N62" s="47"/>
      <c r="O62" s="108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</row>
    <row r="63" spans="1:31" ht="16.5" x14ac:dyDescent="0.25">
      <c r="A63" s="42">
        <v>3</v>
      </c>
      <c r="B63" s="43" t="s">
        <v>124</v>
      </c>
      <c r="C63" s="46"/>
      <c r="D63" s="46"/>
      <c r="E63" s="46"/>
      <c r="F63" s="46"/>
      <c r="G63" s="46"/>
      <c r="H63" s="44"/>
      <c r="I63" s="44">
        <f>G63+H63</f>
        <v>0</v>
      </c>
      <c r="J63" s="44">
        <v>0</v>
      </c>
      <c r="K63" s="44"/>
      <c r="L63" s="44"/>
      <c r="M63" s="118">
        <f t="shared" si="7"/>
        <v>0</v>
      </c>
      <c r="N63" s="47"/>
      <c r="O63" s="108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</row>
    <row r="64" spans="1:31" ht="18" customHeight="1" x14ac:dyDescent="0.25">
      <c r="A64" s="66" t="s">
        <v>125</v>
      </c>
      <c r="B64" s="67" t="s">
        <v>126</v>
      </c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9"/>
      <c r="O64" s="108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</row>
    <row r="65" spans="1:32" s="74" customFormat="1" ht="21" customHeight="1" x14ac:dyDescent="0.3">
      <c r="A65" s="70" t="s">
        <v>127</v>
      </c>
      <c r="B65" s="71" t="s">
        <v>128</v>
      </c>
      <c r="C65" s="72"/>
      <c r="D65" s="72"/>
      <c r="E65" s="72">
        <f>C65+D65</f>
        <v>0</v>
      </c>
      <c r="F65" s="72"/>
      <c r="G65" s="72"/>
      <c r="H65" s="50"/>
      <c r="I65" s="50">
        <v>0</v>
      </c>
      <c r="J65" s="50">
        <v>0</v>
      </c>
      <c r="K65" s="50">
        <v>0</v>
      </c>
      <c r="L65" s="50"/>
      <c r="M65" s="50">
        <v>0</v>
      </c>
      <c r="N65" s="73"/>
      <c r="O65" s="108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2"/>
    </row>
    <row r="66" spans="1:32" s="74" customFormat="1" ht="21" customHeight="1" x14ac:dyDescent="0.3">
      <c r="A66" s="75" t="s">
        <v>129</v>
      </c>
      <c r="B66" s="76" t="s">
        <v>301</v>
      </c>
      <c r="C66" s="77"/>
      <c r="D66" s="77"/>
      <c r="E66" s="72">
        <f>C66+D66</f>
        <v>0</v>
      </c>
      <c r="F66" s="183"/>
      <c r="G66" s="77"/>
      <c r="H66" s="50"/>
      <c r="I66" s="50">
        <v>0</v>
      </c>
      <c r="J66" s="50">
        <v>2000000</v>
      </c>
      <c r="K66" s="50">
        <v>0</v>
      </c>
      <c r="L66" s="50">
        <v>0</v>
      </c>
      <c r="M66" s="50">
        <f>J66+I66+G66</f>
        <v>2000000</v>
      </c>
      <c r="N66" s="69"/>
      <c r="O66" s="108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2"/>
    </row>
    <row r="67" spans="1:32" s="74" customFormat="1" ht="21" customHeight="1" x14ac:dyDescent="0.25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11"/>
      <c r="O67" s="108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2"/>
    </row>
    <row r="68" spans="1:32" s="74" customFormat="1" ht="21" customHeight="1" x14ac:dyDescent="0.3">
      <c r="A68" s="79" t="s">
        <v>130</v>
      </c>
      <c r="B68" s="80" t="s">
        <v>131</v>
      </c>
      <c r="C68" s="81">
        <f>SUM(C69:C70)</f>
        <v>0</v>
      </c>
      <c r="D68" s="81">
        <f t="shared" ref="D68:N68" si="9">SUM(D69:D70)</f>
        <v>0</v>
      </c>
      <c r="E68" s="81">
        <f t="shared" si="9"/>
        <v>0</v>
      </c>
      <c r="F68" s="81"/>
      <c r="G68" s="81">
        <f t="shared" si="9"/>
        <v>0</v>
      </c>
      <c r="H68" s="82"/>
      <c r="I68" s="51">
        <f>SUM(I69:I71)</f>
        <v>0</v>
      </c>
      <c r="J68" s="51">
        <f>SUM(J69:J71)</f>
        <v>28000000</v>
      </c>
      <c r="K68" s="51">
        <f>SUM(K69:K71)</f>
        <v>0</v>
      </c>
      <c r="L68" s="51">
        <f>SUM(L69:L71)</f>
        <v>0</v>
      </c>
      <c r="M68" s="51">
        <f>SUM(M69:M71)</f>
        <v>28000000</v>
      </c>
      <c r="N68" s="81">
        <f t="shared" si="9"/>
        <v>0</v>
      </c>
      <c r="O68" s="108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2"/>
    </row>
    <row r="69" spans="1:32" s="74" customFormat="1" ht="21" customHeight="1" x14ac:dyDescent="0.25">
      <c r="A69" s="83">
        <v>1</v>
      </c>
      <c r="B69" s="84" t="s">
        <v>300</v>
      </c>
      <c r="C69" s="85"/>
      <c r="D69" s="85"/>
      <c r="E69" s="85"/>
      <c r="F69" s="85" t="s">
        <v>395</v>
      </c>
      <c r="G69" s="85"/>
      <c r="H69" s="86"/>
      <c r="I69" s="86">
        <v>0</v>
      </c>
      <c r="J69" s="44">
        <v>28000000</v>
      </c>
      <c r="K69" s="44"/>
      <c r="L69" s="44"/>
      <c r="M69" s="44">
        <f t="shared" ref="M69:M70" si="10">I69+J69+K69+L69</f>
        <v>28000000</v>
      </c>
      <c r="N69" s="87"/>
      <c r="O69" s="108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2"/>
    </row>
    <row r="70" spans="1:32" s="74" customFormat="1" ht="21" customHeight="1" x14ac:dyDescent="0.25">
      <c r="A70" s="88">
        <v>2</v>
      </c>
      <c r="B70" s="89" t="s">
        <v>132</v>
      </c>
      <c r="C70" s="90"/>
      <c r="D70" s="90"/>
      <c r="E70" s="85"/>
      <c r="F70" s="184"/>
      <c r="G70" s="90"/>
      <c r="H70" s="86"/>
      <c r="I70" s="86">
        <v>0</v>
      </c>
      <c r="J70" s="86">
        <v>0</v>
      </c>
      <c r="K70" s="86"/>
      <c r="L70" s="86"/>
      <c r="M70" s="86">
        <f t="shared" si="10"/>
        <v>0</v>
      </c>
      <c r="N70" s="87"/>
      <c r="O70" s="108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2"/>
    </row>
    <row r="71" spans="1:32" ht="21" customHeight="1" x14ac:dyDescent="0.25">
      <c r="A71" s="91"/>
      <c r="B71" s="92"/>
      <c r="C71" s="93"/>
      <c r="D71" s="93"/>
      <c r="E71" s="11"/>
      <c r="F71" s="11"/>
      <c r="G71" s="11"/>
      <c r="H71" s="11"/>
      <c r="I71" s="11"/>
      <c r="J71" s="11"/>
      <c r="K71" s="11"/>
      <c r="L71" s="11"/>
      <c r="M71" s="11"/>
      <c r="N71" s="91"/>
      <c r="O71" s="115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  <c r="AC71" s="91"/>
      <c r="AD71" s="91"/>
      <c r="AE71" s="91"/>
    </row>
    <row r="72" spans="1:32" ht="21" customHeight="1" x14ac:dyDescent="0.25">
      <c r="A72" s="172" t="s">
        <v>370</v>
      </c>
      <c r="B72" s="172"/>
      <c r="C72" s="172"/>
      <c r="D72" s="94"/>
      <c r="E72" s="11"/>
      <c r="F72" s="11"/>
      <c r="G72" s="11"/>
      <c r="H72" s="11"/>
      <c r="I72" s="11"/>
      <c r="J72" s="11"/>
      <c r="K72" s="11"/>
      <c r="L72" s="11"/>
      <c r="M72" s="11"/>
      <c r="N72" s="91"/>
      <c r="O72" s="115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  <c r="AC72" s="91"/>
      <c r="AD72" s="91"/>
      <c r="AE72" s="91"/>
    </row>
    <row r="73" spans="1:32" ht="21" customHeight="1" x14ac:dyDescent="0.25">
      <c r="A73" s="172" t="s">
        <v>133</v>
      </c>
      <c r="B73" s="172"/>
      <c r="C73" s="172"/>
      <c r="D73" s="94"/>
      <c r="E73" s="11"/>
      <c r="F73" s="11"/>
      <c r="G73" s="11"/>
      <c r="H73" s="11"/>
      <c r="I73" s="11"/>
      <c r="J73" s="11"/>
      <c r="K73" s="11"/>
      <c r="L73" s="11"/>
      <c r="M73" s="11"/>
      <c r="N73" s="91"/>
      <c r="O73" s="115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  <c r="AC73" s="91"/>
      <c r="AD73" s="91"/>
      <c r="AE73" s="91"/>
    </row>
    <row r="74" spans="1:32" ht="21" customHeight="1" x14ac:dyDescent="0.25">
      <c r="A74" s="91"/>
      <c r="B74" s="92"/>
      <c r="C74" s="93"/>
      <c r="D74" s="93"/>
      <c r="E74" s="11"/>
      <c r="F74" s="11"/>
      <c r="G74" s="11"/>
      <c r="H74" s="11"/>
      <c r="I74" s="11"/>
      <c r="J74" s="11"/>
      <c r="K74" s="11"/>
      <c r="L74" s="11"/>
      <c r="M74" s="11"/>
      <c r="N74" s="91"/>
      <c r="O74" s="115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  <c r="AC74" s="91"/>
      <c r="AD74" s="91"/>
      <c r="AE74" s="91"/>
    </row>
    <row r="75" spans="1:32" ht="21" customHeight="1" x14ac:dyDescent="0.25">
      <c r="A75" s="91"/>
      <c r="B75" s="92"/>
      <c r="C75" s="93"/>
      <c r="D75" s="93"/>
      <c r="E75" s="11"/>
      <c r="F75" s="11"/>
      <c r="G75" s="11"/>
      <c r="H75" s="11"/>
      <c r="I75" s="11"/>
      <c r="J75" s="11"/>
      <c r="K75" s="11"/>
      <c r="L75" s="11"/>
      <c r="M75" s="11"/>
      <c r="N75" s="91"/>
      <c r="O75" s="115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  <c r="AC75" s="91"/>
      <c r="AD75" s="91"/>
      <c r="AE75" s="91"/>
    </row>
    <row r="76" spans="1:32" ht="21" customHeight="1" x14ac:dyDescent="0.25">
      <c r="A76" s="91"/>
      <c r="B76" s="92"/>
      <c r="C76" s="93"/>
      <c r="D76" s="93"/>
      <c r="E76" s="11"/>
      <c r="F76" s="11"/>
      <c r="G76" s="11"/>
      <c r="H76" s="11"/>
      <c r="I76" s="11"/>
      <c r="J76" s="11"/>
      <c r="K76" s="11"/>
      <c r="L76" s="11"/>
      <c r="M76" s="11"/>
      <c r="N76" s="91"/>
      <c r="O76" s="115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  <c r="AC76" s="91"/>
      <c r="AD76" s="91"/>
      <c r="AE76" s="91"/>
    </row>
    <row r="77" spans="1:32" ht="21" customHeight="1" x14ac:dyDescent="0.25">
      <c r="A77" s="167" t="s">
        <v>198</v>
      </c>
      <c r="B77" s="167"/>
      <c r="C77" s="167"/>
      <c r="D77" s="156"/>
      <c r="E77" s="11"/>
      <c r="F77" s="11"/>
      <c r="G77" s="11"/>
      <c r="H77" s="11"/>
      <c r="I77" s="11"/>
      <c r="J77" s="11"/>
      <c r="K77" s="11"/>
      <c r="L77" s="11"/>
      <c r="M77" s="11"/>
      <c r="N77" s="91"/>
      <c r="O77" s="115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  <c r="AC77" s="91"/>
      <c r="AD77" s="91"/>
      <c r="AE77" s="91"/>
    </row>
    <row r="78" spans="1:32" ht="21" customHeight="1" x14ac:dyDescent="0.25">
      <c r="A78" s="91"/>
      <c r="B78" s="92"/>
      <c r="C78" s="93"/>
      <c r="D78" s="93"/>
      <c r="E78" s="11"/>
      <c r="F78" s="11"/>
      <c r="G78" s="11"/>
      <c r="H78" s="11"/>
      <c r="I78" s="11"/>
      <c r="J78" s="11"/>
      <c r="K78" s="11"/>
      <c r="L78" s="11"/>
      <c r="M78" s="11"/>
      <c r="N78" s="91"/>
      <c r="O78" s="115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  <c r="AC78" s="91"/>
      <c r="AD78" s="91"/>
      <c r="AE78" s="91"/>
    </row>
    <row r="79" spans="1:32" ht="21" customHeight="1" x14ac:dyDescent="0.25">
      <c r="A79" s="91"/>
      <c r="B79" s="92"/>
      <c r="C79" s="93"/>
      <c r="D79" s="93"/>
      <c r="E79" s="11"/>
      <c r="F79" s="11"/>
      <c r="G79" s="11"/>
      <c r="H79" s="11"/>
      <c r="I79" s="11"/>
      <c r="J79" s="11"/>
      <c r="K79" s="11"/>
      <c r="L79" s="11"/>
      <c r="M79" s="11"/>
      <c r="N79" s="91"/>
      <c r="O79" s="115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  <c r="AC79" s="91"/>
      <c r="AD79" s="91"/>
      <c r="AE79" s="91"/>
    </row>
    <row r="80" spans="1:32" ht="21" customHeight="1" x14ac:dyDescent="0.25">
      <c r="A80" s="91"/>
      <c r="B80" s="92"/>
      <c r="C80" s="93"/>
      <c r="D80" s="93"/>
      <c r="E80" s="11"/>
      <c r="F80" s="11"/>
      <c r="G80" s="11"/>
      <c r="H80" s="11"/>
      <c r="I80" s="11"/>
      <c r="J80" s="11"/>
      <c r="K80" s="11"/>
      <c r="L80" s="11"/>
      <c r="M80" s="11"/>
      <c r="N80" s="91"/>
      <c r="O80" s="115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  <c r="AC80" s="91"/>
      <c r="AD80" s="91"/>
      <c r="AE80" s="91"/>
    </row>
    <row r="81" spans="1:31" ht="21" customHeight="1" x14ac:dyDescent="0.25">
      <c r="A81" s="91"/>
      <c r="B81" s="92"/>
      <c r="C81" s="93"/>
      <c r="D81" s="93"/>
      <c r="E81" s="11"/>
      <c r="F81" s="11"/>
      <c r="G81" s="11"/>
      <c r="H81" s="11"/>
      <c r="I81" s="11"/>
      <c r="J81" s="11"/>
      <c r="K81" s="11"/>
      <c r="L81" s="11"/>
      <c r="M81" s="11"/>
      <c r="N81" s="91"/>
      <c r="O81" s="115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  <c r="AC81" s="91"/>
      <c r="AD81" s="91"/>
      <c r="AE81" s="91"/>
    </row>
    <row r="82" spans="1:31" ht="21" customHeight="1" x14ac:dyDescent="0.25">
      <c r="A82" s="91"/>
      <c r="B82" s="92"/>
      <c r="C82" s="93"/>
      <c r="D82" s="93"/>
      <c r="E82" s="11"/>
      <c r="F82" s="11"/>
      <c r="G82" s="11"/>
      <c r="H82" s="11"/>
      <c r="I82" s="11"/>
      <c r="J82" s="11"/>
      <c r="K82" s="11"/>
      <c r="L82" s="11"/>
      <c r="M82" s="11"/>
      <c r="N82" s="91"/>
      <c r="O82" s="115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  <c r="AC82" s="91"/>
      <c r="AD82" s="91"/>
      <c r="AE82" s="91"/>
    </row>
    <row r="83" spans="1:31" ht="21" customHeight="1" x14ac:dyDescent="0.25">
      <c r="A83" s="91"/>
      <c r="B83" s="92"/>
      <c r="C83" s="93"/>
      <c r="D83" s="93"/>
      <c r="E83" s="11"/>
      <c r="F83" s="11"/>
      <c r="G83" s="11"/>
      <c r="H83" s="11"/>
      <c r="I83" s="11"/>
      <c r="J83" s="11"/>
      <c r="K83" s="11"/>
      <c r="L83" s="11"/>
      <c r="M83" s="11"/>
      <c r="N83" s="91"/>
      <c r="O83" s="115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  <c r="AC83" s="91"/>
      <c r="AD83" s="91"/>
      <c r="AE83" s="91"/>
    </row>
    <row r="84" spans="1:31" ht="21" customHeight="1" x14ac:dyDescent="0.25">
      <c r="A84" s="91"/>
      <c r="B84" s="92"/>
      <c r="C84" s="93"/>
      <c r="D84" s="93"/>
      <c r="E84" s="11"/>
      <c r="F84" s="11"/>
      <c r="G84" s="11"/>
      <c r="H84" s="11"/>
      <c r="I84" s="11"/>
      <c r="J84" s="11"/>
      <c r="K84" s="11"/>
      <c r="L84" s="11"/>
      <c r="M84" s="11"/>
      <c r="N84" s="91"/>
      <c r="O84" s="115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  <c r="AC84" s="91"/>
      <c r="AD84" s="91"/>
      <c r="AE84" s="91"/>
    </row>
    <row r="85" spans="1:31" ht="21" customHeight="1" x14ac:dyDescent="0.25">
      <c r="A85" s="91"/>
      <c r="B85" s="92"/>
      <c r="C85" s="93"/>
      <c r="D85" s="93"/>
      <c r="E85" s="11"/>
      <c r="F85" s="11"/>
      <c r="G85" s="11"/>
      <c r="H85" s="11"/>
      <c r="I85" s="11"/>
      <c r="J85" s="11"/>
      <c r="K85" s="11"/>
      <c r="L85" s="11"/>
      <c r="M85" s="11"/>
      <c r="N85" s="91"/>
      <c r="O85" s="115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  <c r="AC85" s="91"/>
      <c r="AD85" s="91"/>
      <c r="AE85" s="91"/>
    </row>
    <row r="86" spans="1:31" ht="21" customHeight="1" x14ac:dyDescent="0.25">
      <c r="A86" s="91"/>
      <c r="B86" s="92"/>
      <c r="C86" s="93"/>
      <c r="D86" s="93"/>
      <c r="E86" s="11"/>
      <c r="F86" s="11"/>
      <c r="G86" s="11"/>
      <c r="H86" s="11"/>
      <c r="I86" s="11"/>
      <c r="J86" s="11"/>
      <c r="K86" s="11"/>
      <c r="L86" s="11"/>
      <c r="M86" s="11"/>
      <c r="N86" s="91"/>
      <c r="O86" s="115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  <c r="AC86" s="91"/>
      <c r="AD86" s="91"/>
      <c r="AE86" s="91"/>
    </row>
    <row r="87" spans="1:31" ht="21" customHeight="1" x14ac:dyDescent="0.25">
      <c r="A87" s="91"/>
      <c r="B87" s="92"/>
      <c r="C87" s="93"/>
      <c r="D87" s="93"/>
      <c r="E87" s="11"/>
      <c r="F87" s="11"/>
      <c r="G87" s="11"/>
      <c r="H87" s="11"/>
      <c r="I87" s="11"/>
      <c r="J87" s="11"/>
      <c r="K87" s="11"/>
      <c r="L87" s="11"/>
      <c r="M87" s="11"/>
      <c r="N87" s="91"/>
      <c r="O87" s="115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  <c r="AC87" s="91"/>
      <c r="AD87" s="91"/>
      <c r="AE87" s="91"/>
    </row>
    <row r="88" spans="1:31" ht="21" customHeight="1" x14ac:dyDescent="0.25">
      <c r="A88" s="91"/>
      <c r="B88" s="92"/>
      <c r="C88" s="93"/>
      <c r="D88" s="93"/>
      <c r="E88" s="11"/>
      <c r="F88" s="11"/>
      <c r="G88" s="11"/>
      <c r="H88" s="11"/>
      <c r="I88" s="11"/>
      <c r="J88" s="11"/>
      <c r="K88" s="11"/>
      <c r="L88" s="11"/>
      <c r="M88" s="11"/>
      <c r="N88" s="91"/>
      <c r="O88" s="115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  <c r="AC88" s="91"/>
      <c r="AD88" s="91"/>
      <c r="AE88" s="91"/>
    </row>
    <row r="89" spans="1:31" ht="21" customHeight="1" x14ac:dyDescent="0.25">
      <c r="A89" s="91"/>
      <c r="B89" s="92"/>
      <c r="C89" s="93"/>
      <c r="D89" s="93"/>
      <c r="E89" s="11"/>
      <c r="F89" s="11"/>
      <c r="G89" s="11"/>
      <c r="H89" s="11"/>
      <c r="I89" s="11"/>
      <c r="J89" s="11"/>
      <c r="K89" s="11"/>
      <c r="L89" s="11"/>
      <c r="M89" s="11"/>
      <c r="N89" s="91"/>
      <c r="O89" s="115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  <c r="AC89" s="91"/>
      <c r="AD89" s="91"/>
      <c r="AE89" s="91"/>
    </row>
    <row r="90" spans="1:31" ht="21" customHeight="1" x14ac:dyDescent="0.25">
      <c r="A90" s="91"/>
      <c r="B90" s="92"/>
      <c r="C90" s="93"/>
      <c r="D90" s="93"/>
      <c r="E90" s="11"/>
      <c r="F90" s="11"/>
      <c r="G90" s="11"/>
      <c r="H90" s="11"/>
      <c r="I90" s="11"/>
      <c r="J90" s="11"/>
      <c r="K90" s="11"/>
      <c r="L90" s="11"/>
      <c r="M90" s="11"/>
      <c r="N90" s="91"/>
      <c r="O90" s="115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  <c r="AC90" s="91"/>
      <c r="AD90" s="91"/>
      <c r="AE90" s="91"/>
    </row>
    <row r="91" spans="1:31" ht="21" customHeight="1" x14ac:dyDescent="0.25">
      <c r="A91" s="91"/>
      <c r="B91" s="92"/>
      <c r="C91" s="93"/>
      <c r="D91" s="93"/>
      <c r="E91" s="11"/>
      <c r="F91" s="11"/>
      <c r="G91" s="11"/>
      <c r="H91" s="11"/>
      <c r="I91" s="11"/>
      <c r="J91" s="11"/>
      <c r="K91" s="11"/>
      <c r="L91" s="11"/>
      <c r="M91" s="11"/>
      <c r="N91" s="91"/>
      <c r="O91" s="115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  <c r="AC91" s="91"/>
      <c r="AD91" s="91"/>
      <c r="AE91" s="91"/>
    </row>
    <row r="92" spans="1:31" ht="21" customHeight="1" x14ac:dyDescent="0.25">
      <c r="A92" s="91"/>
      <c r="B92" s="92"/>
      <c r="C92" s="93"/>
      <c r="D92" s="93"/>
      <c r="E92" s="11"/>
      <c r="F92" s="11"/>
      <c r="G92" s="11"/>
      <c r="H92" s="11"/>
      <c r="I92" s="11"/>
      <c r="J92" s="11"/>
      <c r="K92" s="11"/>
      <c r="L92" s="11"/>
      <c r="M92" s="11"/>
      <c r="N92" s="91"/>
      <c r="O92" s="115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  <c r="AC92" s="91"/>
      <c r="AD92" s="91"/>
      <c r="AE92" s="91"/>
    </row>
    <row r="93" spans="1:31" ht="21" customHeight="1" x14ac:dyDescent="0.25">
      <c r="A93" s="91"/>
      <c r="B93" s="92"/>
      <c r="C93" s="93"/>
      <c r="D93" s="93"/>
      <c r="E93" s="11"/>
      <c r="F93" s="11"/>
      <c r="G93" s="11"/>
      <c r="H93" s="11"/>
      <c r="I93" s="11"/>
      <c r="J93" s="11"/>
      <c r="K93" s="11"/>
      <c r="L93" s="11"/>
      <c r="M93" s="11"/>
      <c r="N93" s="91"/>
      <c r="O93" s="115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  <c r="AC93" s="91"/>
      <c r="AD93" s="91"/>
      <c r="AE93" s="91"/>
    </row>
    <row r="94" spans="1:31" ht="21" customHeight="1" x14ac:dyDescent="0.25">
      <c r="A94" s="91"/>
      <c r="B94" s="92"/>
      <c r="C94" s="93"/>
      <c r="D94" s="93"/>
      <c r="E94" s="11"/>
      <c r="F94" s="11"/>
      <c r="G94" s="11"/>
      <c r="H94" s="11"/>
      <c r="I94" s="11"/>
      <c r="J94" s="11"/>
      <c r="K94" s="11"/>
      <c r="L94" s="11"/>
      <c r="M94" s="11"/>
      <c r="N94" s="91"/>
      <c r="O94" s="115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  <c r="AC94" s="91"/>
      <c r="AD94" s="91"/>
      <c r="AE94" s="91"/>
    </row>
    <row r="95" spans="1:31" ht="21" customHeight="1" x14ac:dyDescent="0.25">
      <c r="A95" s="91"/>
      <c r="B95" s="92"/>
      <c r="C95" s="93"/>
      <c r="D95" s="93"/>
      <c r="E95" s="11"/>
      <c r="F95" s="11"/>
      <c r="G95" s="11"/>
      <c r="H95" s="11"/>
      <c r="I95" s="11"/>
      <c r="J95" s="11"/>
      <c r="K95" s="11"/>
      <c r="L95" s="11"/>
      <c r="M95" s="11"/>
      <c r="N95" s="91"/>
      <c r="O95" s="115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  <c r="AC95" s="91"/>
      <c r="AD95" s="91"/>
      <c r="AE95" s="91"/>
    </row>
    <row r="96" spans="1:31" ht="21" customHeight="1" x14ac:dyDescent="0.25">
      <c r="A96" s="91"/>
      <c r="B96" s="92"/>
      <c r="C96" s="93"/>
      <c r="D96" s="93"/>
      <c r="E96" s="11"/>
      <c r="F96" s="11"/>
      <c r="G96" s="11"/>
      <c r="H96" s="11"/>
      <c r="I96" s="11"/>
      <c r="J96" s="11"/>
      <c r="K96" s="11"/>
      <c r="L96" s="11"/>
      <c r="M96" s="11"/>
      <c r="N96" s="91"/>
      <c r="O96" s="115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  <c r="AC96" s="91"/>
      <c r="AD96" s="91"/>
      <c r="AE96" s="91"/>
    </row>
    <row r="97" spans="1:31" ht="21" customHeight="1" x14ac:dyDescent="0.25">
      <c r="A97" s="91"/>
      <c r="B97" s="92"/>
      <c r="C97" s="93"/>
      <c r="D97" s="93"/>
      <c r="E97" s="11"/>
      <c r="F97" s="11"/>
      <c r="G97" s="11"/>
      <c r="H97" s="11"/>
      <c r="I97" s="11"/>
      <c r="J97" s="11"/>
      <c r="K97" s="11"/>
      <c r="L97" s="11"/>
      <c r="M97" s="11"/>
      <c r="N97" s="91"/>
      <c r="O97" s="115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  <c r="AC97" s="91"/>
      <c r="AD97" s="91"/>
      <c r="AE97" s="91"/>
    </row>
    <row r="98" spans="1:31" ht="21" customHeight="1" x14ac:dyDescent="0.25">
      <c r="A98" s="91"/>
      <c r="B98" s="92"/>
      <c r="C98" s="93"/>
      <c r="D98" s="93"/>
      <c r="E98" s="11"/>
      <c r="F98" s="11"/>
      <c r="G98" s="11"/>
      <c r="H98" s="11"/>
      <c r="I98" s="11"/>
      <c r="J98" s="11"/>
      <c r="K98" s="11"/>
      <c r="L98" s="11"/>
      <c r="M98" s="11"/>
      <c r="N98" s="91"/>
      <c r="O98" s="115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  <c r="AC98" s="91"/>
      <c r="AD98" s="91"/>
      <c r="AE98" s="91"/>
    </row>
    <row r="99" spans="1:31" ht="21" customHeight="1" x14ac:dyDescent="0.25">
      <c r="A99" s="91"/>
      <c r="B99" s="92"/>
      <c r="C99" s="93"/>
      <c r="D99" s="93"/>
      <c r="E99" s="11"/>
      <c r="F99" s="11"/>
      <c r="G99" s="11"/>
      <c r="H99" s="11"/>
      <c r="I99" s="11"/>
      <c r="J99" s="11"/>
      <c r="K99" s="11"/>
      <c r="L99" s="11"/>
      <c r="M99" s="11"/>
      <c r="N99" s="91"/>
      <c r="O99" s="115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  <c r="AC99" s="91"/>
      <c r="AD99" s="91"/>
      <c r="AE99" s="91"/>
    </row>
    <row r="100" spans="1:31" ht="21" customHeight="1" x14ac:dyDescent="0.25">
      <c r="A100" s="91"/>
      <c r="B100" s="92"/>
      <c r="C100" s="93"/>
      <c r="D100" s="93"/>
      <c r="E100" s="11"/>
      <c r="F100" s="11"/>
      <c r="G100" s="11"/>
      <c r="H100" s="11"/>
      <c r="I100" s="11"/>
      <c r="J100" s="11"/>
      <c r="K100" s="11"/>
      <c r="L100" s="11"/>
      <c r="M100" s="11"/>
      <c r="N100" s="91"/>
      <c r="O100" s="115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  <c r="AC100" s="91"/>
      <c r="AD100" s="91"/>
      <c r="AE100" s="91"/>
    </row>
    <row r="101" spans="1:31" ht="21" customHeight="1" x14ac:dyDescent="0.25">
      <c r="A101" s="91"/>
      <c r="B101" s="92"/>
      <c r="C101" s="93"/>
      <c r="D101" s="93"/>
      <c r="E101" s="11"/>
      <c r="F101" s="11"/>
      <c r="G101" s="11"/>
      <c r="H101" s="11"/>
      <c r="I101" s="11"/>
      <c r="J101" s="11"/>
      <c r="K101" s="11"/>
      <c r="L101" s="11"/>
      <c r="M101" s="11"/>
      <c r="N101" s="91"/>
      <c r="O101" s="115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  <c r="AC101" s="91"/>
      <c r="AD101" s="91"/>
      <c r="AE101" s="91"/>
    </row>
    <row r="102" spans="1:31" ht="21" customHeight="1" x14ac:dyDescent="0.25">
      <c r="A102" s="91"/>
      <c r="B102" s="92"/>
      <c r="C102" s="93"/>
      <c r="D102" s="93"/>
      <c r="E102" s="11"/>
      <c r="F102" s="11"/>
      <c r="G102" s="11"/>
      <c r="H102" s="11"/>
      <c r="I102" s="11"/>
      <c r="J102" s="11"/>
      <c r="K102" s="11"/>
      <c r="L102" s="11"/>
      <c r="M102" s="11"/>
      <c r="N102" s="91"/>
      <c r="O102" s="115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  <c r="AC102" s="91"/>
      <c r="AD102" s="91"/>
      <c r="AE102" s="91"/>
    </row>
    <row r="103" spans="1:31" ht="21" customHeight="1" x14ac:dyDescent="0.25">
      <c r="A103" s="91"/>
      <c r="B103" s="92"/>
      <c r="C103" s="93"/>
      <c r="D103" s="93"/>
      <c r="E103" s="11"/>
      <c r="F103" s="11"/>
      <c r="G103" s="11"/>
      <c r="H103" s="11"/>
      <c r="I103" s="11"/>
      <c r="J103" s="11"/>
      <c r="K103" s="11"/>
      <c r="L103" s="11"/>
      <c r="M103" s="11"/>
      <c r="N103" s="91"/>
      <c r="O103" s="115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  <c r="AC103" s="91"/>
      <c r="AD103" s="91"/>
      <c r="AE103" s="91"/>
    </row>
    <row r="104" spans="1:31" ht="21" customHeight="1" x14ac:dyDescent="0.25">
      <c r="A104" s="91"/>
      <c r="B104" s="92"/>
      <c r="C104" s="93"/>
      <c r="D104" s="93"/>
      <c r="E104" s="11"/>
      <c r="F104" s="11"/>
      <c r="G104" s="11"/>
      <c r="H104" s="11"/>
      <c r="I104" s="11"/>
      <c r="J104" s="11"/>
      <c r="K104" s="11"/>
      <c r="L104" s="11"/>
      <c r="M104" s="11"/>
      <c r="N104" s="91"/>
      <c r="O104" s="115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  <c r="AC104" s="91"/>
      <c r="AD104" s="91"/>
      <c r="AE104" s="91"/>
    </row>
    <row r="105" spans="1:31" ht="21" customHeight="1" x14ac:dyDescent="0.25">
      <c r="A105" s="91"/>
      <c r="B105" s="92"/>
      <c r="C105" s="93"/>
      <c r="D105" s="93"/>
      <c r="E105" s="11"/>
      <c r="F105" s="11"/>
      <c r="G105" s="11"/>
      <c r="H105" s="11"/>
      <c r="I105" s="11"/>
      <c r="J105" s="11"/>
      <c r="K105" s="11"/>
      <c r="L105" s="11"/>
      <c r="M105" s="11"/>
      <c r="N105" s="91"/>
      <c r="O105" s="115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  <c r="AC105" s="91"/>
      <c r="AD105" s="91"/>
      <c r="AE105" s="91"/>
    </row>
    <row r="106" spans="1:31" ht="21" customHeight="1" x14ac:dyDescent="0.25">
      <c r="A106" s="91"/>
      <c r="B106" s="92"/>
      <c r="C106" s="93"/>
      <c r="D106" s="93"/>
      <c r="E106" s="11"/>
      <c r="F106" s="11"/>
      <c r="G106" s="11"/>
      <c r="H106" s="11"/>
      <c r="I106" s="11"/>
      <c r="J106" s="11"/>
      <c r="K106" s="11"/>
      <c r="L106" s="11"/>
      <c r="M106" s="11"/>
      <c r="N106" s="91"/>
      <c r="O106" s="115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  <c r="AC106" s="91"/>
      <c r="AD106" s="91"/>
      <c r="AE106" s="91"/>
    </row>
    <row r="107" spans="1:31" ht="21" customHeight="1" x14ac:dyDescent="0.25">
      <c r="A107" s="91"/>
      <c r="B107" s="92"/>
      <c r="C107" s="93"/>
      <c r="D107" s="93"/>
      <c r="E107" s="11"/>
      <c r="F107" s="11"/>
      <c r="G107" s="11"/>
      <c r="H107" s="11"/>
      <c r="I107" s="11"/>
      <c r="J107" s="11"/>
      <c r="K107" s="11"/>
      <c r="L107" s="11"/>
      <c r="M107" s="11"/>
      <c r="N107" s="91"/>
      <c r="O107" s="115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  <c r="AC107" s="91"/>
      <c r="AD107" s="91"/>
      <c r="AE107" s="91"/>
    </row>
    <row r="108" spans="1:31" ht="21" customHeight="1" x14ac:dyDescent="0.25">
      <c r="A108" s="91"/>
      <c r="B108" s="92"/>
      <c r="C108" s="93"/>
      <c r="D108" s="93"/>
      <c r="E108" s="11"/>
      <c r="F108" s="11"/>
      <c r="G108" s="11"/>
      <c r="H108" s="11"/>
      <c r="I108" s="11"/>
      <c r="J108" s="11"/>
      <c r="K108" s="11"/>
      <c r="L108" s="11"/>
      <c r="M108" s="11"/>
      <c r="N108" s="91"/>
      <c r="O108" s="115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  <c r="AC108" s="91"/>
      <c r="AD108" s="91"/>
      <c r="AE108" s="91"/>
    </row>
    <row r="109" spans="1:31" ht="21" customHeight="1" x14ac:dyDescent="0.25">
      <c r="A109" s="91"/>
      <c r="B109" s="92"/>
      <c r="C109" s="93"/>
      <c r="D109" s="93"/>
      <c r="E109" s="11"/>
      <c r="F109" s="11"/>
      <c r="G109" s="11"/>
      <c r="H109" s="11"/>
      <c r="I109" s="11"/>
      <c r="J109" s="11"/>
      <c r="K109" s="11"/>
      <c r="L109" s="11"/>
      <c r="M109" s="11"/>
      <c r="N109" s="91"/>
      <c r="O109" s="115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  <c r="AC109" s="91"/>
      <c r="AD109" s="91"/>
      <c r="AE109" s="91"/>
    </row>
    <row r="110" spans="1:31" ht="21" customHeight="1" x14ac:dyDescent="0.25">
      <c r="A110" s="91"/>
      <c r="B110" s="92"/>
      <c r="C110" s="93"/>
      <c r="D110" s="93"/>
      <c r="E110" s="11"/>
      <c r="F110" s="11"/>
      <c r="G110" s="11"/>
      <c r="H110" s="11"/>
      <c r="I110" s="11"/>
      <c r="J110" s="11"/>
      <c r="K110" s="11"/>
      <c r="L110" s="11"/>
      <c r="M110" s="11"/>
      <c r="N110" s="91"/>
      <c r="O110" s="115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  <c r="AC110" s="91"/>
      <c r="AD110" s="91"/>
      <c r="AE110" s="91"/>
    </row>
    <row r="111" spans="1:31" ht="21" customHeight="1" x14ac:dyDescent="0.25">
      <c r="A111" s="91"/>
      <c r="B111" s="92"/>
      <c r="C111" s="93"/>
      <c r="D111" s="93"/>
      <c r="E111" s="11"/>
      <c r="F111" s="11"/>
      <c r="G111" s="11"/>
      <c r="H111" s="11"/>
      <c r="I111" s="11"/>
      <c r="J111" s="11"/>
      <c r="K111" s="11"/>
      <c r="L111" s="11"/>
      <c r="M111" s="11"/>
      <c r="N111" s="91"/>
      <c r="O111" s="115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  <c r="AC111" s="91"/>
      <c r="AD111" s="91"/>
      <c r="AE111" s="91"/>
    </row>
    <row r="112" spans="1:31" ht="21" customHeight="1" x14ac:dyDescent="0.25">
      <c r="A112" s="91"/>
      <c r="B112" s="92"/>
      <c r="C112" s="93"/>
      <c r="D112" s="93"/>
      <c r="E112" s="11"/>
      <c r="F112" s="11"/>
      <c r="G112" s="11"/>
      <c r="H112" s="11"/>
      <c r="I112" s="11"/>
      <c r="J112" s="11"/>
      <c r="K112" s="11"/>
      <c r="L112" s="11"/>
      <c r="M112" s="11"/>
      <c r="N112" s="91"/>
      <c r="O112" s="115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  <c r="AC112" s="91"/>
      <c r="AD112" s="91"/>
      <c r="AE112" s="91"/>
    </row>
    <row r="113" spans="1:31" ht="21" customHeight="1" x14ac:dyDescent="0.25">
      <c r="A113" s="91"/>
      <c r="B113" s="92"/>
      <c r="C113" s="93"/>
      <c r="D113" s="93"/>
      <c r="E113" s="11"/>
      <c r="F113" s="11"/>
      <c r="G113" s="11"/>
      <c r="H113" s="11"/>
      <c r="I113" s="11"/>
      <c r="J113" s="11"/>
      <c r="K113" s="11"/>
      <c r="L113" s="11"/>
      <c r="M113" s="11"/>
      <c r="N113" s="91"/>
      <c r="O113" s="115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  <c r="AC113" s="91"/>
      <c r="AD113" s="91"/>
      <c r="AE113" s="91"/>
    </row>
    <row r="114" spans="1:31" ht="21" customHeight="1" x14ac:dyDescent="0.25">
      <c r="A114" s="91"/>
      <c r="B114" s="92"/>
      <c r="C114" s="93"/>
      <c r="D114" s="93"/>
      <c r="E114" s="11"/>
      <c r="F114" s="11"/>
      <c r="G114" s="11"/>
      <c r="H114" s="11"/>
      <c r="I114" s="11"/>
      <c r="J114" s="11"/>
      <c r="K114" s="11"/>
      <c r="L114" s="11"/>
      <c r="M114" s="11"/>
      <c r="N114" s="91"/>
      <c r="O114" s="115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  <c r="AC114" s="91"/>
      <c r="AD114" s="91"/>
      <c r="AE114" s="91"/>
    </row>
    <row r="115" spans="1:31" ht="21" customHeight="1" x14ac:dyDescent="0.25">
      <c r="A115" s="91"/>
      <c r="B115" s="92"/>
      <c r="C115" s="93"/>
      <c r="D115" s="93"/>
      <c r="E115" s="11"/>
      <c r="F115" s="11"/>
      <c r="G115" s="11"/>
      <c r="H115" s="11"/>
      <c r="I115" s="11"/>
      <c r="J115" s="11"/>
      <c r="K115" s="11"/>
      <c r="L115" s="11"/>
      <c r="M115" s="11"/>
      <c r="N115" s="91"/>
      <c r="O115" s="115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  <c r="AC115" s="91"/>
      <c r="AD115" s="91"/>
      <c r="AE115" s="91"/>
    </row>
    <row r="116" spans="1:31" ht="21" customHeight="1" x14ac:dyDescent="0.25">
      <c r="A116" s="91"/>
      <c r="B116" s="92"/>
      <c r="C116" s="93"/>
      <c r="D116" s="93"/>
      <c r="E116" s="11"/>
      <c r="F116" s="11"/>
      <c r="G116" s="11"/>
      <c r="H116" s="11"/>
      <c r="I116" s="11"/>
      <c r="J116" s="11"/>
      <c r="K116" s="11"/>
      <c r="L116" s="11"/>
      <c r="M116" s="11"/>
      <c r="N116" s="91"/>
      <c r="O116" s="115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  <c r="AC116" s="91"/>
      <c r="AD116" s="91"/>
      <c r="AE116" s="91"/>
    </row>
    <row r="117" spans="1:31" ht="21" customHeight="1" x14ac:dyDescent="0.25">
      <c r="A117" s="91"/>
      <c r="B117" s="92"/>
      <c r="C117" s="93"/>
      <c r="D117" s="93"/>
      <c r="E117" s="11"/>
      <c r="F117" s="11"/>
      <c r="G117" s="11"/>
      <c r="H117" s="11"/>
      <c r="I117" s="11"/>
      <c r="J117" s="11"/>
      <c r="K117" s="11"/>
      <c r="L117" s="11"/>
      <c r="M117" s="11"/>
      <c r="N117" s="91"/>
      <c r="O117" s="115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  <c r="AC117" s="91"/>
      <c r="AD117" s="91"/>
      <c r="AE117" s="91"/>
    </row>
    <row r="118" spans="1:31" ht="21" customHeight="1" x14ac:dyDescent="0.25">
      <c r="A118" s="91"/>
      <c r="B118" s="92"/>
      <c r="C118" s="93"/>
      <c r="D118" s="93"/>
      <c r="E118" s="11"/>
      <c r="F118" s="11"/>
      <c r="G118" s="11"/>
      <c r="H118" s="11"/>
      <c r="I118" s="11"/>
      <c r="J118" s="11"/>
      <c r="K118" s="11"/>
      <c r="L118" s="11"/>
      <c r="M118" s="11"/>
      <c r="N118" s="91"/>
      <c r="O118" s="115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  <c r="AC118" s="91"/>
      <c r="AD118" s="91"/>
      <c r="AE118" s="91"/>
    </row>
    <row r="119" spans="1:31" ht="21" customHeight="1" x14ac:dyDescent="0.25">
      <c r="A119" s="91"/>
      <c r="B119" s="92"/>
      <c r="C119" s="93"/>
      <c r="D119" s="93"/>
      <c r="E119" s="11"/>
      <c r="F119" s="11"/>
      <c r="G119" s="11"/>
      <c r="H119" s="11"/>
      <c r="I119" s="11"/>
      <c r="J119" s="11"/>
      <c r="K119" s="11"/>
      <c r="L119" s="11"/>
      <c r="M119" s="11"/>
      <c r="N119" s="91"/>
      <c r="O119" s="115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  <c r="AC119" s="91"/>
      <c r="AD119" s="91"/>
      <c r="AE119" s="91"/>
    </row>
    <row r="120" spans="1:31" ht="21" customHeight="1" x14ac:dyDescent="0.25">
      <c r="A120" s="91"/>
      <c r="B120" s="92"/>
      <c r="C120" s="93"/>
      <c r="D120" s="93"/>
      <c r="E120" s="11"/>
      <c r="F120" s="11"/>
      <c r="G120" s="11"/>
      <c r="H120" s="11"/>
      <c r="I120" s="11"/>
      <c r="J120" s="11"/>
      <c r="K120" s="11"/>
      <c r="L120" s="11"/>
      <c r="M120" s="11"/>
      <c r="N120" s="91"/>
      <c r="O120" s="115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  <c r="AC120" s="91"/>
      <c r="AD120" s="91"/>
      <c r="AE120" s="91"/>
    </row>
    <row r="121" spans="1:31" ht="21" customHeight="1" x14ac:dyDescent="0.25">
      <c r="A121" s="91"/>
      <c r="B121" s="92"/>
      <c r="C121" s="93"/>
      <c r="D121" s="93"/>
      <c r="E121" s="11"/>
      <c r="F121" s="11"/>
      <c r="G121" s="11"/>
      <c r="H121" s="11"/>
      <c r="I121" s="11"/>
      <c r="J121" s="11"/>
      <c r="K121" s="11"/>
      <c r="L121" s="11"/>
      <c r="M121" s="11"/>
      <c r="N121" s="91"/>
      <c r="O121" s="115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  <c r="AC121" s="91"/>
      <c r="AD121" s="91"/>
      <c r="AE121" s="91"/>
    </row>
    <row r="122" spans="1:31" ht="21" customHeight="1" x14ac:dyDescent="0.25">
      <c r="A122" s="91"/>
      <c r="B122" s="92"/>
      <c r="C122" s="93"/>
      <c r="D122" s="93"/>
      <c r="E122" s="11"/>
      <c r="F122" s="11"/>
      <c r="G122" s="11"/>
      <c r="H122" s="11"/>
      <c r="I122" s="11"/>
      <c r="J122" s="11"/>
      <c r="K122" s="11"/>
      <c r="L122" s="11"/>
      <c r="M122" s="11"/>
      <c r="N122" s="91"/>
      <c r="O122" s="115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  <c r="AC122" s="91"/>
      <c r="AD122" s="91"/>
      <c r="AE122" s="91"/>
    </row>
    <row r="123" spans="1:31" ht="21" customHeight="1" x14ac:dyDescent="0.25">
      <c r="A123" s="91"/>
      <c r="B123" s="92"/>
      <c r="C123" s="93"/>
      <c r="D123" s="93"/>
      <c r="E123" s="11"/>
      <c r="F123" s="11"/>
      <c r="G123" s="11"/>
      <c r="H123" s="11"/>
      <c r="I123" s="11"/>
      <c r="J123" s="11"/>
      <c r="K123" s="11"/>
      <c r="L123" s="11"/>
      <c r="M123" s="11"/>
      <c r="N123" s="91"/>
      <c r="O123" s="115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  <c r="AC123" s="91"/>
      <c r="AD123" s="91"/>
      <c r="AE123" s="91"/>
    </row>
    <row r="124" spans="1:31" ht="21" customHeight="1" x14ac:dyDescent="0.25">
      <c r="A124" s="91"/>
      <c r="B124" s="92"/>
      <c r="C124" s="93"/>
      <c r="D124" s="93"/>
      <c r="E124" s="11"/>
      <c r="F124" s="11"/>
      <c r="G124" s="11"/>
      <c r="H124" s="11"/>
      <c r="I124" s="11"/>
      <c r="J124" s="11"/>
      <c r="K124" s="11"/>
      <c r="L124" s="11"/>
      <c r="M124" s="11"/>
      <c r="N124" s="91"/>
      <c r="O124" s="115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  <c r="AC124" s="91"/>
      <c r="AD124" s="91"/>
      <c r="AE124" s="91"/>
    </row>
    <row r="125" spans="1:31" ht="21" customHeight="1" x14ac:dyDescent="0.25">
      <c r="A125" s="91"/>
      <c r="B125" s="92"/>
      <c r="C125" s="93"/>
      <c r="D125" s="93"/>
      <c r="E125" s="11"/>
      <c r="F125" s="11"/>
      <c r="G125" s="11"/>
      <c r="H125" s="11"/>
      <c r="I125" s="11"/>
      <c r="J125" s="11"/>
      <c r="K125" s="11"/>
      <c r="L125" s="11"/>
      <c r="M125" s="11"/>
      <c r="N125" s="91"/>
      <c r="O125" s="115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  <c r="AC125" s="91"/>
      <c r="AD125" s="91"/>
      <c r="AE125" s="91"/>
    </row>
    <row r="126" spans="1:31" ht="21" customHeight="1" x14ac:dyDescent="0.25">
      <c r="A126" s="91"/>
      <c r="B126" s="92"/>
      <c r="C126" s="93"/>
      <c r="D126" s="93"/>
      <c r="E126" s="11"/>
      <c r="F126" s="11"/>
      <c r="G126" s="11"/>
      <c r="H126" s="11"/>
      <c r="I126" s="11"/>
      <c r="J126" s="11"/>
      <c r="K126" s="11"/>
      <c r="L126" s="11"/>
      <c r="M126" s="11"/>
      <c r="N126" s="91"/>
      <c r="O126" s="115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  <c r="AC126" s="91"/>
      <c r="AD126" s="91"/>
      <c r="AE126" s="91"/>
    </row>
    <row r="127" spans="1:31" ht="21" customHeight="1" x14ac:dyDescent="0.25">
      <c r="A127" s="91"/>
      <c r="B127" s="92"/>
      <c r="C127" s="93"/>
      <c r="D127" s="93"/>
      <c r="E127" s="11"/>
      <c r="F127" s="11"/>
      <c r="G127" s="11"/>
      <c r="H127" s="11"/>
      <c r="I127" s="11"/>
      <c r="J127" s="11"/>
      <c r="K127" s="11"/>
      <c r="L127" s="11"/>
      <c r="M127" s="11"/>
      <c r="N127" s="91"/>
      <c r="O127" s="115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  <c r="AC127" s="91"/>
      <c r="AD127" s="91"/>
      <c r="AE127" s="91"/>
    </row>
    <row r="128" spans="1:31" ht="21" customHeight="1" x14ac:dyDescent="0.25">
      <c r="A128" s="91"/>
      <c r="B128" s="92"/>
      <c r="C128" s="93"/>
      <c r="D128" s="93"/>
      <c r="E128" s="11"/>
      <c r="F128" s="11"/>
      <c r="G128" s="11"/>
      <c r="H128" s="11"/>
      <c r="I128" s="11"/>
      <c r="J128" s="11"/>
      <c r="K128" s="11"/>
      <c r="L128" s="11"/>
      <c r="M128" s="11"/>
      <c r="N128" s="91"/>
      <c r="O128" s="115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  <c r="AC128" s="91"/>
      <c r="AD128" s="91"/>
      <c r="AE128" s="91"/>
    </row>
    <row r="129" spans="1:31" ht="21" customHeight="1" x14ac:dyDescent="0.25">
      <c r="A129" s="91"/>
      <c r="B129" s="92"/>
      <c r="C129" s="93"/>
      <c r="D129" s="93"/>
      <c r="E129" s="11"/>
      <c r="F129" s="11"/>
      <c r="G129" s="11"/>
      <c r="H129" s="11"/>
      <c r="I129" s="11"/>
      <c r="J129" s="11"/>
      <c r="K129" s="11"/>
      <c r="L129" s="11"/>
      <c r="M129" s="11"/>
      <c r="N129" s="91"/>
      <c r="O129" s="115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  <c r="AC129" s="91"/>
      <c r="AD129" s="91"/>
      <c r="AE129" s="91"/>
    </row>
    <row r="130" spans="1:31" ht="21" customHeight="1" x14ac:dyDescent="0.25">
      <c r="A130" s="91"/>
      <c r="B130" s="92"/>
      <c r="C130" s="93"/>
      <c r="D130" s="93"/>
      <c r="E130" s="11"/>
      <c r="F130" s="11"/>
      <c r="G130" s="11"/>
      <c r="H130" s="11"/>
      <c r="I130" s="11"/>
      <c r="J130" s="11"/>
      <c r="K130" s="11"/>
      <c r="L130" s="11"/>
      <c r="M130" s="11"/>
      <c r="N130" s="91"/>
      <c r="O130" s="115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  <c r="AC130" s="91"/>
      <c r="AD130" s="91"/>
      <c r="AE130" s="91"/>
    </row>
    <row r="131" spans="1:31" ht="21" customHeight="1" x14ac:dyDescent="0.25">
      <c r="A131" s="91"/>
      <c r="B131" s="92"/>
      <c r="C131" s="93"/>
      <c r="D131" s="93"/>
      <c r="E131" s="11"/>
      <c r="F131" s="11"/>
      <c r="G131" s="11"/>
      <c r="H131" s="11"/>
      <c r="I131" s="11"/>
      <c r="J131" s="11"/>
      <c r="K131" s="11"/>
      <c r="L131" s="11"/>
      <c r="M131" s="11"/>
      <c r="N131" s="91"/>
      <c r="O131" s="115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  <c r="AC131" s="91"/>
      <c r="AD131" s="91"/>
      <c r="AE131" s="91"/>
    </row>
    <row r="132" spans="1:31" ht="21" customHeight="1" x14ac:dyDescent="0.25">
      <c r="A132" s="91"/>
      <c r="B132" s="92"/>
      <c r="C132" s="93"/>
      <c r="D132" s="93"/>
      <c r="E132" s="11"/>
      <c r="F132" s="11"/>
      <c r="G132" s="11"/>
      <c r="H132" s="11"/>
      <c r="I132" s="11"/>
      <c r="J132" s="11"/>
      <c r="K132" s="11"/>
      <c r="L132" s="11"/>
      <c r="M132" s="11"/>
      <c r="N132" s="91"/>
      <c r="O132" s="115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  <c r="AC132" s="91"/>
      <c r="AD132" s="91"/>
      <c r="AE132" s="91"/>
    </row>
    <row r="133" spans="1:31" ht="21" customHeight="1" x14ac:dyDescent="0.25">
      <c r="A133" s="91"/>
      <c r="B133" s="92"/>
      <c r="C133" s="93"/>
      <c r="D133" s="93"/>
      <c r="E133" s="11"/>
      <c r="F133" s="11"/>
      <c r="G133" s="11"/>
      <c r="H133" s="11"/>
      <c r="I133" s="11"/>
      <c r="J133" s="11"/>
      <c r="K133" s="11"/>
      <c r="L133" s="11"/>
      <c r="M133" s="11"/>
      <c r="N133" s="91"/>
      <c r="O133" s="115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  <c r="AC133" s="91"/>
      <c r="AD133" s="91"/>
      <c r="AE133" s="91"/>
    </row>
    <row r="134" spans="1:31" ht="21" customHeight="1" x14ac:dyDescent="0.25">
      <c r="A134" s="91"/>
      <c r="B134" s="92"/>
      <c r="C134" s="93"/>
      <c r="D134" s="93"/>
      <c r="E134" s="11"/>
      <c r="F134" s="11"/>
      <c r="G134" s="11"/>
      <c r="H134" s="11"/>
      <c r="I134" s="11"/>
      <c r="J134" s="11"/>
      <c r="K134" s="11"/>
      <c r="L134" s="11"/>
      <c r="M134" s="11"/>
      <c r="N134" s="91"/>
      <c r="O134" s="115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  <c r="AC134" s="91"/>
      <c r="AD134" s="91"/>
      <c r="AE134" s="91"/>
    </row>
    <row r="135" spans="1:31" ht="21" customHeight="1" x14ac:dyDescent="0.25">
      <c r="A135" s="91"/>
      <c r="B135" s="92"/>
      <c r="C135" s="93"/>
      <c r="D135" s="93"/>
      <c r="E135" s="11"/>
      <c r="F135" s="11"/>
      <c r="G135" s="11"/>
      <c r="H135" s="11"/>
      <c r="I135" s="11"/>
      <c r="J135" s="11"/>
      <c r="K135" s="11"/>
      <c r="L135" s="11"/>
      <c r="M135" s="11"/>
      <c r="N135" s="91"/>
      <c r="O135" s="115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  <c r="AC135" s="91"/>
      <c r="AD135" s="91"/>
      <c r="AE135" s="91"/>
    </row>
    <row r="136" spans="1:31" ht="21" customHeight="1" x14ac:dyDescent="0.25">
      <c r="A136" s="91"/>
      <c r="B136" s="92"/>
      <c r="C136" s="93"/>
      <c r="D136" s="93"/>
      <c r="E136" s="11"/>
      <c r="F136" s="11"/>
      <c r="G136" s="11"/>
      <c r="H136" s="11"/>
      <c r="I136" s="11"/>
      <c r="J136" s="11"/>
      <c r="K136" s="11"/>
      <c r="L136" s="11"/>
      <c r="M136" s="11"/>
      <c r="N136" s="91"/>
      <c r="O136" s="115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  <c r="AC136" s="91"/>
      <c r="AD136" s="91"/>
      <c r="AE136" s="91"/>
    </row>
    <row r="137" spans="1:31" ht="21" customHeight="1" x14ac:dyDescent="0.25">
      <c r="A137" s="91"/>
      <c r="B137" s="92"/>
      <c r="C137" s="93"/>
      <c r="D137" s="93"/>
      <c r="E137" s="11"/>
      <c r="F137" s="11"/>
      <c r="G137" s="11"/>
      <c r="H137" s="11"/>
      <c r="I137" s="11"/>
      <c r="J137" s="11"/>
      <c r="K137" s="11"/>
      <c r="L137" s="11"/>
      <c r="M137" s="11"/>
      <c r="N137" s="91"/>
      <c r="O137" s="115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  <c r="AC137" s="91"/>
      <c r="AD137" s="91"/>
      <c r="AE137" s="91"/>
    </row>
    <row r="138" spans="1:31" ht="21" customHeight="1" x14ac:dyDescent="0.25">
      <c r="A138" s="91"/>
      <c r="B138" s="92"/>
      <c r="C138" s="93"/>
      <c r="D138" s="93"/>
      <c r="E138" s="11"/>
      <c r="F138" s="11"/>
      <c r="G138" s="11"/>
      <c r="H138" s="11"/>
      <c r="I138" s="11"/>
      <c r="J138" s="11"/>
      <c r="K138" s="11"/>
      <c r="L138" s="11"/>
      <c r="M138" s="11"/>
      <c r="N138" s="91"/>
      <c r="O138" s="115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  <c r="AC138" s="91"/>
      <c r="AD138" s="91"/>
      <c r="AE138" s="91"/>
    </row>
    <row r="139" spans="1:31" ht="21" customHeight="1" x14ac:dyDescent="0.25">
      <c r="A139" s="91"/>
      <c r="B139" s="92"/>
      <c r="C139" s="93"/>
      <c r="D139" s="93"/>
      <c r="E139" s="11"/>
      <c r="F139" s="11"/>
      <c r="G139" s="11"/>
      <c r="H139" s="11"/>
      <c r="I139" s="11"/>
      <c r="J139" s="11"/>
      <c r="K139" s="11"/>
      <c r="L139" s="11"/>
      <c r="M139" s="11"/>
      <c r="N139" s="91"/>
      <c r="O139" s="115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  <c r="AC139" s="91"/>
      <c r="AD139" s="91"/>
      <c r="AE139" s="91"/>
    </row>
    <row r="140" spans="1:31" ht="21" customHeight="1" x14ac:dyDescent="0.25">
      <c r="A140" s="91"/>
      <c r="B140" s="92"/>
      <c r="C140" s="93"/>
      <c r="D140" s="93"/>
      <c r="E140" s="11"/>
      <c r="F140" s="11"/>
      <c r="G140" s="11"/>
      <c r="H140" s="11"/>
      <c r="I140" s="11"/>
      <c r="J140" s="11"/>
      <c r="K140" s="11"/>
      <c r="L140" s="11"/>
      <c r="M140" s="11"/>
      <c r="N140" s="91"/>
      <c r="O140" s="115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  <c r="AC140" s="91"/>
      <c r="AD140" s="91"/>
      <c r="AE140" s="91"/>
    </row>
    <row r="141" spans="1:31" ht="21" customHeight="1" x14ac:dyDescent="0.25">
      <c r="A141" s="91"/>
      <c r="B141" s="92"/>
      <c r="C141" s="93"/>
      <c r="D141" s="93"/>
      <c r="E141" s="11"/>
      <c r="F141" s="11"/>
      <c r="G141" s="11"/>
      <c r="H141" s="11"/>
      <c r="I141" s="11"/>
      <c r="J141" s="11"/>
      <c r="K141" s="11"/>
      <c r="L141" s="11"/>
      <c r="M141" s="11"/>
      <c r="N141" s="91"/>
      <c r="O141" s="115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  <c r="AC141" s="91"/>
      <c r="AD141" s="91"/>
      <c r="AE141" s="91"/>
    </row>
    <row r="142" spans="1:31" ht="21" customHeight="1" x14ac:dyDescent="0.25">
      <c r="A142" s="91"/>
      <c r="B142" s="92"/>
      <c r="C142" s="93"/>
      <c r="D142" s="93"/>
      <c r="E142" s="11"/>
      <c r="F142" s="11"/>
      <c r="G142" s="11"/>
      <c r="H142" s="11"/>
      <c r="I142" s="11"/>
      <c r="J142" s="11"/>
      <c r="K142" s="11"/>
      <c r="L142" s="11"/>
      <c r="M142" s="11"/>
      <c r="N142" s="91"/>
      <c r="O142" s="115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  <c r="AC142" s="91"/>
      <c r="AD142" s="91"/>
      <c r="AE142" s="91"/>
    </row>
    <row r="143" spans="1:31" ht="21" customHeight="1" x14ac:dyDescent="0.25">
      <c r="A143" s="91"/>
      <c r="B143" s="92"/>
      <c r="C143" s="93"/>
      <c r="D143" s="93"/>
      <c r="E143" s="11"/>
      <c r="F143" s="11"/>
      <c r="G143" s="11"/>
      <c r="H143" s="11"/>
      <c r="I143" s="11"/>
      <c r="J143" s="11"/>
      <c r="K143" s="11"/>
      <c r="L143" s="11"/>
      <c r="M143" s="11"/>
      <c r="N143" s="91"/>
      <c r="O143" s="115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  <c r="AC143" s="91"/>
      <c r="AD143" s="91"/>
      <c r="AE143" s="91"/>
    </row>
    <row r="144" spans="1:31" ht="21" customHeight="1" x14ac:dyDescent="0.25">
      <c r="A144" s="91"/>
      <c r="B144" s="92"/>
      <c r="C144" s="93"/>
      <c r="D144" s="93"/>
      <c r="E144" s="11"/>
      <c r="F144" s="11"/>
      <c r="G144" s="11"/>
      <c r="H144" s="11"/>
      <c r="I144" s="11"/>
      <c r="J144" s="11"/>
      <c r="K144" s="11"/>
      <c r="L144" s="11"/>
      <c r="M144" s="11"/>
      <c r="N144" s="91"/>
      <c r="O144" s="115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  <c r="AC144" s="91"/>
      <c r="AD144" s="91"/>
      <c r="AE144" s="91"/>
    </row>
    <row r="145" spans="1:31" ht="21" customHeight="1" x14ac:dyDescent="0.25">
      <c r="A145" s="91"/>
      <c r="B145" s="92"/>
      <c r="C145" s="93"/>
      <c r="D145" s="93"/>
      <c r="E145" s="11"/>
      <c r="F145" s="11"/>
      <c r="G145" s="11"/>
      <c r="H145" s="11"/>
      <c r="I145" s="11"/>
      <c r="J145" s="11"/>
      <c r="K145" s="11"/>
      <c r="L145" s="11"/>
      <c r="M145" s="11"/>
      <c r="N145" s="91"/>
      <c r="O145" s="115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  <c r="AC145" s="91"/>
      <c r="AD145" s="91"/>
      <c r="AE145" s="91"/>
    </row>
    <row r="146" spans="1:31" ht="21" customHeight="1" x14ac:dyDescent="0.25">
      <c r="A146" s="91"/>
      <c r="B146" s="92"/>
      <c r="C146" s="93"/>
      <c r="D146" s="93"/>
      <c r="E146" s="11"/>
      <c r="F146" s="11"/>
      <c r="G146" s="11"/>
      <c r="H146" s="11"/>
      <c r="I146" s="11"/>
      <c r="J146" s="11"/>
      <c r="K146" s="11"/>
      <c r="L146" s="11"/>
      <c r="M146" s="11"/>
      <c r="N146" s="91"/>
      <c r="O146" s="115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  <c r="AC146" s="91"/>
      <c r="AD146" s="91"/>
      <c r="AE146" s="91"/>
    </row>
    <row r="147" spans="1:31" ht="21" customHeight="1" x14ac:dyDescent="0.25">
      <c r="A147" s="91"/>
      <c r="B147" s="92"/>
      <c r="C147" s="93"/>
      <c r="D147" s="93"/>
      <c r="E147" s="11"/>
      <c r="F147" s="11"/>
      <c r="G147" s="11"/>
      <c r="H147" s="11"/>
      <c r="I147" s="11"/>
      <c r="J147" s="11"/>
      <c r="K147" s="11"/>
      <c r="L147" s="11"/>
      <c r="M147" s="11"/>
      <c r="N147" s="91"/>
      <c r="O147" s="115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  <c r="AC147" s="91"/>
      <c r="AD147" s="91"/>
      <c r="AE147" s="91"/>
    </row>
    <row r="148" spans="1:31" ht="21" customHeight="1" x14ac:dyDescent="0.25">
      <c r="A148" s="91"/>
      <c r="B148" s="92"/>
      <c r="C148" s="93"/>
      <c r="D148" s="93"/>
      <c r="E148" s="11"/>
      <c r="F148" s="11"/>
      <c r="G148" s="11"/>
      <c r="H148" s="11"/>
      <c r="I148" s="11"/>
      <c r="J148" s="11"/>
      <c r="K148" s="11"/>
      <c r="L148" s="11"/>
      <c r="M148" s="11"/>
      <c r="N148" s="91"/>
      <c r="O148" s="115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  <c r="AC148" s="91"/>
      <c r="AD148" s="91"/>
      <c r="AE148" s="91"/>
    </row>
    <row r="149" spans="1:31" ht="21" customHeight="1" x14ac:dyDescent="0.25">
      <c r="A149" s="91"/>
      <c r="B149" s="92"/>
      <c r="C149" s="93"/>
      <c r="D149" s="93"/>
      <c r="E149" s="11"/>
      <c r="F149" s="11"/>
      <c r="G149" s="11"/>
      <c r="H149" s="11"/>
      <c r="I149" s="11"/>
      <c r="J149" s="11"/>
      <c r="K149" s="11"/>
      <c r="L149" s="11"/>
      <c r="M149" s="11"/>
      <c r="N149" s="91"/>
      <c r="O149" s="115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  <c r="AC149" s="91"/>
      <c r="AD149" s="91"/>
      <c r="AE149" s="91"/>
    </row>
    <row r="150" spans="1:31" ht="21" customHeight="1" x14ac:dyDescent="0.25">
      <c r="A150" s="91"/>
      <c r="B150" s="92"/>
      <c r="C150" s="93"/>
      <c r="D150" s="93"/>
      <c r="E150" s="11"/>
      <c r="F150" s="11"/>
      <c r="G150" s="11"/>
      <c r="H150" s="11"/>
      <c r="I150" s="11"/>
      <c r="J150" s="11"/>
      <c r="K150" s="11"/>
      <c r="L150" s="11"/>
      <c r="M150" s="11"/>
      <c r="N150" s="91"/>
      <c r="O150" s="115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  <c r="AC150" s="91"/>
      <c r="AD150" s="91"/>
      <c r="AE150" s="91"/>
    </row>
    <row r="151" spans="1:31" ht="21" customHeight="1" x14ac:dyDescent="0.25">
      <c r="A151" s="91"/>
      <c r="B151" s="92"/>
      <c r="C151" s="93"/>
      <c r="D151" s="93"/>
      <c r="E151" s="11"/>
      <c r="F151" s="11"/>
      <c r="G151" s="11"/>
      <c r="H151" s="11"/>
      <c r="I151" s="11"/>
      <c r="J151" s="11"/>
      <c r="K151" s="11"/>
      <c r="L151" s="11"/>
      <c r="M151" s="11"/>
      <c r="N151" s="91"/>
      <c r="O151" s="115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  <c r="AC151" s="91"/>
      <c r="AD151" s="91"/>
      <c r="AE151" s="91"/>
    </row>
    <row r="152" spans="1:31" ht="21" customHeight="1" x14ac:dyDescent="0.25">
      <c r="A152" s="91"/>
      <c r="B152" s="92"/>
      <c r="C152" s="93"/>
      <c r="D152" s="93"/>
      <c r="E152" s="11"/>
      <c r="F152" s="11"/>
      <c r="G152" s="11"/>
      <c r="H152" s="11"/>
      <c r="I152" s="11"/>
      <c r="J152" s="11"/>
      <c r="K152" s="11"/>
      <c r="L152" s="11"/>
      <c r="M152" s="11"/>
      <c r="N152" s="91"/>
      <c r="O152" s="115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  <c r="AC152" s="91"/>
      <c r="AD152" s="91"/>
      <c r="AE152" s="91"/>
    </row>
    <row r="153" spans="1:31" ht="21" customHeight="1" x14ac:dyDescent="0.25">
      <c r="A153" s="91"/>
      <c r="B153" s="92"/>
      <c r="C153" s="93"/>
      <c r="D153" s="93"/>
      <c r="E153" s="11"/>
      <c r="F153" s="11"/>
      <c r="G153" s="11"/>
      <c r="H153" s="11"/>
      <c r="I153" s="11"/>
      <c r="J153" s="11"/>
      <c r="K153" s="11"/>
      <c r="L153" s="11"/>
      <c r="M153" s="11"/>
      <c r="N153" s="91"/>
      <c r="O153" s="115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  <c r="AC153" s="91"/>
      <c r="AD153" s="91"/>
      <c r="AE153" s="91"/>
    </row>
    <row r="154" spans="1:31" ht="21" customHeight="1" x14ac:dyDescent="0.25">
      <c r="A154" s="91"/>
      <c r="B154" s="92"/>
      <c r="C154" s="93"/>
      <c r="D154" s="93"/>
      <c r="E154" s="11"/>
      <c r="F154" s="11"/>
      <c r="G154" s="11"/>
      <c r="H154" s="11"/>
      <c r="I154" s="11"/>
      <c r="J154" s="11"/>
      <c r="K154" s="11"/>
      <c r="L154" s="11"/>
      <c r="M154" s="11"/>
      <c r="N154" s="91"/>
      <c r="O154" s="115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  <c r="AC154" s="91"/>
      <c r="AD154" s="91"/>
      <c r="AE154" s="91"/>
    </row>
    <row r="155" spans="1:31" ht="21" customHeight="1" x14ac:dyDescent="0.25">
      <c r="A155" s="91"/>
      <c r="B155" s="92"/>
      <c r="C155" s="93"/>
      <c r="D155" s="93"/>
      <c r="E155" s="11"/>
      <c r="F155" s="11"/>
      <c r="G155" s="11"/>
      <c r="H155" s="11"/>
      <c r="I155" s="11"/>
      <c r="J155" s="11"/>
      <c r="K155" s="11"/>
      <c r="L155" s="11"/>
      <c r="M155" s="11"/>
      <c r="N155" s="91"/>
      <c r="O155" s="115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  <c r="AC155" s="91"/>
      <c r="AD155" s="91"/>
      <c r="AE155" s="91"/>
    </row>
    <row r="156" spans="1:31" ht="21" customHeight="1" x14ac:dyDescent="0.25">
      <c r="A156" s="91"/>
      <c r="B156" s="92"/>
      <c r="C156" s="93"/>
      <c r="D156" s="93"/>
      <c r="E156" s="11"/>
      <c r="F156" s="11"/>
      <c r="G156" s="11"/>
      <c r="H156" s="11"/>
      <c r="I156" s="11"/>
      <c r="J156" s="11"/>
      <c r="K156" s="11"/>
      <c r="L156" s="11"/>
      <c r="M156" s="11"/>
      <c r="N156" s="91"/>
      <c r="O156" s="115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  <c r="AC156" s="91"/>
      <c r="AD156" s="91"/>
      <c r="AE156" s="91"/>
    </row>
    <row r="157" spans="1:31" ht="21" customHeight="1" x14ac:dyDescent="0.25">
      <c r="A157" s="91"/>
      <c r="B157" s="92"/>
      <c r="C157" s="93"/>
      <c r="D157" s="93"/>
      <c r="E157" s="11"/>
      <c r="F157" s="11"/>
      <c r="G157" s="11"/>
      <c r="H157" s="11"/>
      <c r="I157" s="11"/>
      <c r="J157" s="11"/>
      <c r="K157" s="11"/>
      <c r="L157" s="11"/>
      <c r="M157" s="11"/>
      <c r="N157" s="91"/>
      <c r="O157" s="115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  <c r="AC157" s="91"/>
      <c r="AD157" s="91"/>
      <c r="AE157" s="91"/>
    </row>
    <row r="158" spans="1:31" ht="21" customHeight="1" x14ac:dyDescent="0.25">
      <c r="A158" s="91"/>
      <c r="B158" s="92"/>
      <c r="C158" s="93"/>
      <c r="D158" s="93"/>
      <c r="E158" s="11"/>
      <c r="F158" s="11"/>
      <c r="G158" s="11"/>
      <c r="H158" s="11"/>
      <c r="I158" s="11"/>
      <c r="J158" s="11"/>
      <c r="K158" s="11"/>
      <c r="L158" s="11"/>
      <c r="M158" s="11"/>
      <c r="N158" s="91"/>
      <c r="O158" s="115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  <c r="AC158" s="91"/>
      <c r="AD158" s="91"/>
      <c r="AE158" s="91"/>
    </row>
    <row r="159" spans="1:31" ht="21" customHeight="1" x14ac:dyDescent="0.25">
      <c r="A159" s="91"/>
      <c r="B159" s="92"/>
      <c r="C159" s="93"/>
      <c r="D159" s="93"/>
      <c r="E159" s="11"/>
      <c r="F159" s="11"/>
      <c r="G159" s="11"/>
      <c r="H159" s="11"/>
      <c r="I159" s="11"/>
      <c r="J159" s="11"/>
      <c r="K159" s="11"/>
      <c r="L159" s="11"/>
      <c r="M159" s="11"/>
      <c r="N159" s="91"/>
      <c r="O159" s="115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  <c r="AC159" s="91"/>
      <c r="AD159" s="91"/>
      <c r="AE159" s="91"/>
    </row>
    <row r="160" spans="1:31" ht="21" customHeight="1" x14ac:dyDescent="0.25">
      <c r="A160" s="91"/>
      <c r="B160" s="92"/>
      <c r="C160" s="93"/>
      <c r="D160" s="93"/>
      <c r="E160" s="11"/>
      <c r="F160" s="11"/>
      <c r="G160" s="11"/>
      <c r="H160" s="11"/>
      <c r="I160" s="11"/>
      <c r="J160" s="11"/>
      <c r="K160" s="11"/>
      <c r="L160" s="11"/>
      <c r="M160" s="11"/>
      <c r="N160" s="91"/>
      <c r="O160" s="115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  <c r="AC160" s="91"/>
      <c r="AD160" s="91"/>
      <c r="AE160" s="91"/>
    </row>
    <row r="161" spans="1:31" ht="21" customHeight="1" x14ac:dyDescent="0.25">
      <c r="A161" s="91"/>
      <c r="B161" s="92"/>
      <c r="C161" s="93"/>
      <c r="D161" s="93"/>
      <c r="E161" s="11"/>
      <c r="F161" s="11"/>
      <c r="G161" s="11"/>
      <c r="H161" s="11"/>
      <c r="I161" s="11"/>
      <c r="J161" s="11"/>
      <c r="K161" s="11"/>
      <c r="L161" s="11"/>
      <c r="M161" s="11"/>
      <c r="N161" s="91"/>
      <c r="O161" s="115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  <c r="AC161" s="91"/>
      <c r="AD161" s="91"/>
      <c r="AE161" s="91"/>
    </row>
    <row r="162" spans="1:31" ht="21" customHeight="1" x14ac:dyDescent="0.25">
      <c r="A162" s="91"/>
      <c r="B162" s="92"/>
      <c r="C162" s="93"/>
      <c r="D162" s="93"/>
      <c r="E162" s="11"/>
      <c r="F162" s="11"/>
      <c r="G162" s="11"/>
      <c r="H162" s="11"/>
      <c r="I162" s="11"/>
      <c r="J162" s="11"/>
      <c r="K162" s="11"/>
      <c r="L162" s="11"/>
      <c r="M162" s="11"/>
      <c r="N162" s="91"/>
      <c r="O162" s="115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  <c r="AC162" s="91"/>
      <c r="AD162" s="91"/>
      <c r="AE162" s="91"/>
    </row>
    <row r="163" spans="1:31" ht="21" customHeight="1" x14ac:dyDescent="0.25">
      <c r="A163" s="91"/>
      <c r="B163" s="92"/>
      <c r="C163" s="93"/>
      <c r="D163" s="93"/>
      <c r="E163" s="11"/>
      <c r="F163" s="11"/>
      <c r="G163" s="11"/>
      <c r="H163" s="11"/>
      <c r="I163" s="11"/>
      <c r="J163" s="11"/>
      <c r="K163" s="11"/>
      <c r="L163" s="11"/>
      <c r="M163" s="11"/>
      <c r="N163" s="91"/>
      <c r="O163" s="115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  <c r="AC163" s="91"/>
      <c r="AD163" s="91"/>
      <c r="AE163" s="91"/>
    </row>
    <row r="164" spans="1:31" ht="21" customHeight="1" x14ac:dyDescent="0.25">
      <c r="A164" s="91"/>
      <c r="B164" s="92"/>
      <c r="C164" s="93"/>
      <c r="D164" s="93"/>
      <c r="E164" s="11"/>
      <c r="F164" s="11"/>
      <c r="G164" s="11"/>
      <c r="H164" s="11"/>
      <c r="I164" s="11"/>
      <c r="J164" s="11"/>
      <c r="K164" s="11"/>
      <c r="L164" s="11"/>
      <c r="M164" s="11"/>
      <c r="N164" s="91"/>
      <c r="O164" s="115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  <c r="AC164" s="91"/>
      <c r="AD164" s="91"/>
      <c r="AE164" s="91"/>
    </row>
    <row r="165" spans="1:31" ht="21" customHeight="1" x14ac:dyDescent="0.25">
      <c r="A165" s="91"/>
      <c r="B165" s="92"/>
      <c r="C165" s="93"/>
      <c r="D165" s="93"/>
      <c r="E165" s="11"/>
      <c r="F165" s="11"/>
      <c r="G165" s="11"/>
      <c r="H165" s="11"/>
      <c r="I165" s="11"/>
      <c r="J165" s="11"/>
      <c r="K165" s="11"/>
      <c r="L165" s="11"/>
      <c r="M165" s="11"/>
      <c r="N165" s="91"/>
      <c r="O165" s="115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  <c r="AC165" s="91"/>
      <c r="AD165" s="91"/>
      <c r="AE165" s="91"/>
    </row>
    <row r="166" spans="1:31" ht="21" customHeight="1" x14ac:dyDescent="0.25">
      <c r="A166" s="91"/>
      <c r="B166" s="92"/>
      <c r="C166" s="93"/>
      <c r="D166" s="93"/>
      <c r="E166" s="11"/>
      <c r="F166" s="11"/>
      <c r="G166" s="11"/>
      <c r="H166" s="11"/>
      <c r="I166" s="11"/>
      <c r="J166" s="11"/>
      <c r="K166" s="11"/>
      <c r="L166" s="11"/>
      <c r="M166" s="11"/>
      <c r="N166" s="91"/>
      <c r="O166" s="115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  <c r="AC166" s="91"/>
      <c r="AD166" s="91"/>
      <c r="AE166" s="91"/>
    </row>
    <row r="167" spans="1:31" ht="21" customHeight="1" x14ac:dyDescent="0.25">
      <c r="A167" s="91"/>
      <c r="B167" s="92"/>
      <c r="C167" s="93"/>
      <c r="D167" s="93"/>
      <c r="E167" s="11"/>
      <c r="F167" s="11"/>
      <c r="G167" s="11"/>
      <c r="H167" s="11"/>
      <c r="I167" s="11"/>
      <c r="J167" s="11"/>
      <c r="K167" s="11"/>
      <c r="L167" s="11"/>
      <c r="M167" s="11"/>
      <c r="N167" s="91"/>
      <c r="O167" s="115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  <c r="AC167" s="91"/>
      <c r="AD167" s="91"/>
      <c r="AE167" s="91"/>
    </row>
    <row r="168" spans="1:31" ht="21" customHeight="1" x14ac:dyDescent="0.25">
      <c r="A168" s="91"/>
      <c r="B168" s="92"/>
      <c r="C168" s="93"/>
      <c r="D168" s="93"/>
      <c r="E168" s="11"/>
      <c r="F168" s="11"/>
      <c r="G168" s="11"/>
      <c r="H168" s="11"/>
      <c r="I168" s="11"/>
      <c r="J168" s="11"/>
      <c r="K168" s="11"/>
      <c r="L168" s="11"/>
      <c r="M168" s="11"/>
      <c r="N168" s="91"/>
      <c r="O168" s="115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  <c r="AC168" s="91"/>
      <c r="AD168" s="91"/>
      <c r="AE168" s="91"/>
    </row>
    <row r="169" spans="1:31" ht="21" customHeight="1" x14ac:dyDescent="0.25">
      <c r="A169" s="91"/>
      <c r="B169" s="92"/>
      <c r="C169" s="93"/>
      <c r="D169" s="93"/>
      <c r="E169" s="11"/>
      <c r="F169" s="11"/>
      <c r="G169" s="11"/>
      <c r="H169" s="11"/>
      <c r="I169" s="11"/>
      <c r="J169" s="11"/>
      <c r="K169" s="11"/>
      <c r="L169" s="11"/>
      <c r="M169" s="11"/>
      <c r="N169" s="91"/>
      <c r="O169" s="115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  <c r="AC169" s="91"/>
      <c r="AD169" s="91"/>
      <c r="AE169" s="91"/>
    </row>
    <row r="170" spans="1:31" ht="21" customHeight="1" x14ac:dyDescent="0.25">
      <c r="A170" s="91"/>
      <c r="B170" s="92"/>
      <c r="C170" s="93"/>
      <c r="D170" s="93"/>
      <c r="E170" s="11"/>
      <c r="F170" s="11"/>
      <c r="G170" s="11"/>
      <c r="H170" s="11"/>
      <c r="I170" s="11"/>
      <c r="J170" s="11"/>
      <c r="K170" s="11"/>
      <c r="L170" s="11"/>
      <c r="M170" s="11"/>
      <c r="N170" s="91"/>
      <c r="O170" s="115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  <c r="AC170" s="91"/>
      <c r="AD170" s="91"/>
      <c r="AE170" s="91"/>
    </row>
    <row r="171" spans="1:31" ht="21" customHeight="1" x14ac:dyDescent="0.25">
      <c r="A171" s="91"/>
      <c r="B171" s="92"/>
      <c r="C171" s="93"/>
      <c r="D171" s="93"/>
      <c r="E171" s="11"/>
      <c r="F171" s="11"/>
      <c r="G171" s="11"/>
      <c r="H171" s="11"/>
      <c r="I171" s="11"/>
      <c r="J171" s="11"/>
      <c r="K171" s="11"/>
      <c r="L171" s="11"/>
      <c r="M171" s="11"/>
      <c r="N171" s="91"/>
      <c r="O171" s="115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  <c r="AC171" s="91"/>
      <c r="AD171" s="91"/>
      <c r="AE171" s="91"/>
    </row>
    <row r="172" spans="1:31" ht="21" customHeight="1" x14ac:dyDescent="0.25">
      <c r="A172" s="91"/>
      <c r="B172" s="92"/>
      <c r="C172" s="93"/>
      <c r="D172" s="93"/>
      <c r="E172" s="11"/>
      <c r="F172" s="11"/>
      <c r="G172" s="11"/>
      <c r="H172" s="11"/>
      <c r="I172" s="11"/>
      <c r="J172" s="11"/>
      <c r="K172" s="11"/>
      <c r="L172" s="11"/>
      <c r="M172" s="11"/>
      <c r="N172" s="91"/>
      <c r="O172" s="115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  <c r="AC172" s="91"/>
      <c r="AD172" s="91"/>
      <c r="AE172" s="91"/>
    </row>
    <row r="173" spans="1:31" ht="21" customHeight="1" x14ac:dyDescent="0.25">
      <c r="A173" s="91"/>
      <c r="B173" s="92"/>
      <c r="C173" s="93"/>
      <c r="D173" s="93"/>
      <c r="E173" s="11"/>
      <c r="F173" s="11"/>
      <c r="G173" s="11"/>
      <c r="H173" s="11"/>
      <c r="I173" s="11"/>
      <c r="J173" s="11"/>
      <c r="K173" s="11"/>
      <c r="L173" s="11"/>
      <c r="M173" s="11"/>
      <c r="N173" s="91"/>
      <c r="O173" s="115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  <c r="AC173" s="91"/>
      <c r="AD173" s="91"/>
      <c r="AE173" s="91"/>
    </row>
    <row r="174" spans="1:31" ht="21" customHeight="1" x14ac:dyDescent="0.25">
      <c r="A174" s="91"/>
      <c r="B174" s="92"/>
      <c r="C174" s="93"/>
      <c r="D174" s="93"/>
      <c r="E174" s="11"/>
      <c r="F174" s="11"/>
      <c r="G174" s="11"/>
      <c r="H174" s="11"/>
      <c r="I174" s="11"/>
      <c r="J174" s="11"/>
      <c r="K174" s="11"/>
      <c r="L174" s="11"/>
      <c r="M174" s="11"/>
      <c r="N174" s="91"/>
      <c r="O174" s="115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  <c r="AC174" s="91"/>
      <c r="AD174" s="91"/>
      <c r="AE174" s="91"/>
    </row>
    <row r="175" spans="1:31" ht="21" customHeight="1" x14ac:dyDescent="0.25">
      <c r="A175" s="91"/>
      <c r="B175" s="92"/>
      <c r="C175" s="93"/>
      <c r="D175" s="93"/>
      <c r="E175" s="11"/>
      <c r="F175" s="11"/>
      <c r="G175" s="11"/>
      <c r="H175" s="11"/>
      <c r="I175" s="11"/>
      <c r="J175" s="11"/>
      <c r="K175" s="11"/>
      <c r="L175" s="11"/>
      <c r="M175" s="11"/>
      <c r="N175" s="91"/>
      <c r="O175" s="115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  <c r="AC175" s="91"/>
      <c r="AD175" s="91"/>
      <c r="AE175" s="91"/>
    </row>
    <row r="176" spans="1:31" ht="21" customHeight="1" x14ac:dyDescent="0.25">
      <c r="A176" s="91"/>
      <c r="B176" s="92"/>
      <c r="C176" s="93"/>
      <c r="D176" s="93"/>
      <c r="E176" s="11"/>
      <c r="F176" s="11"/>
      <c r="G176" s="11"/>
      <c r="H176" s="11"/>
      <c r="I176" s="11"/>
      <c r="J176" s="11"/>
      <c r="K176" s="11"/>
      <c r="L176" s="11"/>
      <c r="M176" s="11"/>
      <c r="N176" s="91"/>
      <c r="O176" s="115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  <c r="AC176" s="91"/>
      <c r="AD176" s="91"/>
      <c r="AE176" s="91"/>
    </row>
    <row r="177" spans="1:31" ht="21" customHeight="1" x14ac:dyDescent="0.25">
      <c r="A177" s="91"/>
      <c r="B177" s="92"/>
      <c r="C177" s="93"/>
      <c r="D177" s="93"/>
      <c r="E177" s="11"/>
      <c r="F177" s="11"/>
      <c r="G177" s="11"/>
      <c r="H177" s="11"/>
      <c r="I177" s="11"/>
      <c r="J177" s="11"/>
      <c r="K177" s="11"/>
      <c r="L177" s="11"/>
      <c r="M177" s="11"/>
      <c r="N177" s="91"/>
      <c r="O177" s="115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  <c r="AC177" s="91"/>
      <c r="AD177" s="91"/>
      <c r="AE177" s="91"/>
    </row>
    <row r="178" spans="1:31" ht="21" customHeight="1" x14ac:dyDescent="0.25">
      <c r="A178" s="91"/>
      <c r="B178" s="92"/>
      <c r="C178" s="93"/>
      <c r="D178" s="93"/>
      <c r="E178" s="11"/>
      <c r="F178" s="11"/>
      <c r="G178" s="11"/>
      <c r="H178" s="11"/>
      <c r="I178" s="11"/>
      <c r="J178" s="11"/>
      <c r="K178" s="11"/>
      <c r="L178" s="11"/>
      <c r="M178" s="11"/>
      <c r="N178" s="91"/>
      <c r="O178" s="115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  <c r="AC178" s="91"/>
      <c r="AD178" s="91"/>
      <c r="AE178" s="91"/>
    </row>
    <row r="179" spans="1:31" ht="21" customHeight="1" x14ac:dyDescent="0.25">
      <c r="A179" s="91"/>
      <c r="B179" s="92"/>
      <c r="C179" s="93"/>
      <c r="D179" s="93"/>
      <c r="E179" s="11"/>
      <c r="F179" s="11"/>
      <c r="G179" s="11"/>
      <c r="H179" s="11"/>
      <c r="I179" s="11"/>
      <c r="J179" s="11"/>
      <c r="K179" s="11"/>
      <c r="L179" s="11"/>
      <c r="M179" s="11"/>
      <c r="N179" s="91"/>
      <c r="O179" s="115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  <c r="AC179" s="91"/>
      <c r="AD179" s="91"/>
      <c r="AE179" s="91"/>
    </row>
    <row r="180" spans="1:31" ht="21" customHeight="1" x14ac:dyDescent="0.25">
      <c r="A180" s="91"/>
      <c r="B180" s="92"/>
      <c r="C180" s="93"/>
      <c r="D180" s="93"/>
      <c r="E180" s="11"/>
      <c r="F180" s="11"/>
      <c r="G180" s="11"/>
      <c r="H180" s="11"/>
      <c r="I180" s="11"/>
      <c r="J180" s="11"/>
      <c r="K180" s="11"/>
      <c r="L180" s="11"/>
      <c r="M180" s="11"/>
      <c r="N180" s="91"/>
      <c r="O180" s="115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  <c r="AC180" s="91"/>
      <c r="AD180" s="91"/>
      <c r="AE180" s="91"/>
    </row>
    <row r="181" spans="1:31" ht="21" customHeight="1" x14ac:dyDescent="0.25">
      <c r="A181" s="91"/>
      <c r="B181" s="92"/>
      <c r="C181" s="93"/>
      <c r="D181" s="93"/>
      <c r="E181" s="11"/>
      <c r="F181" s="11"/>
      <c r="G181" s="11"/>
      <c r="H181" s="11"/>
      <c r="I181" s="11"/>
      <c r="J181" s="11"/>
      <c r="K181" s="11"/>
      <c r="L181" s="11"/>
      <c r="M181" s="11"/>
      <c r="N181" s="91"/>
      <c r="O181" s="115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  <c r="AC181" s="91"/>
      <c r="AD181" s="91"/>
      <c r="AE181" s="91"/>
    </row>
    <row r="182" spans="1:31" ht="21" customHeight="1" x14ac:dyDescent="0.25">
      <c r="A182" s="91"/>
      <c r="B182" s="92"/>
      <c r="C182" s="93"/>
      <c r="D182" s="93"/>
      <c r="E182" s="11"/>
      <c r="F182" s="11"/>
      <c r="G182" s="11"/>
      <c r="H182" s="11"/>
      <c r="I182" s="11"/>
      <c r="J182" s="11"/>
      <c r="K182" s="11"/>
      <c r="L182" s="11"/>
      <c r="M182" s="11"/>
      <c r="N182" s="91"/>
      <c r="O182" s="115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  <c r="AC182" s="91"/>
      <c r="AD182" s="91"/>
      <c r="AE182" s="91"/>
    </row>
    <row r="183" spans="1:31" ht="21" customHeight="1" x14ac:dyDescent="0.25">
      <c r="A183" s="91"/>
      <c r="B183" s="92"/>
      <c r="C183" s="93"/>
      <c r="D183" s="93"/>
      <c r="E183" s="11"/>
      <c r="F183" s="11"/>
      <c r="G183" s="11"/>
      <c r="H183" s="11"/>
      <c r="I183" s="11"/>
      <c r="J183" s="11"/>
      <c r="K183" s="11"/>
      <c r="L183" s="11"/>
      <c r="M183" s="11"/>
      <c r="N183" s="91"/>
      <c r="O183" s="115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  <c r="AC183" s="91"/>
      <c r="AD183" s="91"/>
      <c r="AE183" s="91"/>
    </row>
    <row r="184" spans="1:31" ht="21" customHeight="1" x14ac:dyDescent="0.25">
      <c r="A184" s="91"/>
      <c r="B184" s="92"/>
      <c r="C184" s="93"/>
      <c r="D184" s="93"/>
      <c r="E184" s="11"/>
      <c r="F184" s="11"/>
      <c r="G184" s="11"/>
      <c r="H184" s="11"/>
      <c r="I184" s="11"/>
      <c r="J184" s="11"/>
      <c r="K184" s="11"/>
      <c r="L184" s="11"/>
      <c r="M184" s="11"/>
      <c r="N184" s="91"/>
      <c r="O184" s="115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  <c r="AC184" s="91"/>
      <c r="AD184" s="91"/>
      <c r="AE184" s="91"/>
    </row>
    <row r="185" spans="1:31" ht="21" customHeight="1" x14ac:dyDescent="0.25">
      <c r="A185" s="91"/>
      <c r="B185" s="92"/>
      <c r="C185" s="93"/>
      <c r="D185" s="93"/>
      <c r="E185" s="11"/>
      <c r="F185" s="11"/>
      <c r="G185" s="11"/>
      <c r="H185" s="11"/>
      <c r="I185" s="11"/>
      <c r="J185" s="11"/>
      <c r="K185" s="11"/>
      <c r="L185" s="11"/>
      <c r="M185" s="11"/>
      <c r="N185" s="91"/>
      <c r="O185" s="115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  <c r="AC185" s="91"/>
      <c r="AD185" s="91"/>
      <c r="AE185" s="91"/>
    </row>
    <row r="186" spans="1:31" ht="21" customHeight="1" x14ac:dyDescent="0.25">
      <c r="A186" s="91"/>
      <c r="B186" s="92"/>
      <c r="C186" s="93"/>
      <c r="D186" s="93"/>
      <c r="E186" s="11"/>
      <c r="F186" s="11"/>
      <c r="G186" s="11"/>
      <c r="H186" s="11"/>
      <c r="I186" s="11"/>
      <c r="J186" s="11"/>
      <c r="K186" s="11"/>
      <c r="L186" s="11"/>
      <c r="M186" s="11"/>
      <c r="N186" s="91"/>
      <c r="O186" s="115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  <c r="AC186" s="91"/>
      <c r="AD186" s="91"/>
      <c r="AE186" s="91"/>
    </row>
    <row r="187" spans="1:31" ht="21" customHeight="1" x14ac:dyDescent="0.25">
      <c r="A187" s="91"/>
      <c r="B187" s="92"/>
      <c r="C187" s="93"/>
      <c r="D187" s="93"/>
      <c r="E187" s="11"/>
      <c r="F187" s="11"/>
      <c r="G187" s="11"/>
      <c r="H187" s="11"/>
      <c r="I187" s="11"/>
      <c r="J187" s="11"/>
      <c r="K187" s="11"/>
      <c r="L187" s="11"/>
      <c r="M187" s="11"/>
      <c r="N187" s="91"/>
      <c r="O187" s="115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  <c r="AC187" s="91"/>
      <c r="AD187" s="91"/>
      <c r="AE187" s="91"/>
    </row>
    <row r="188" spans="1:31" ht="21" customHeight="1" x14ac:dyDescent="0.25">
      <c r="A188" s="91"/>
      <c r="B188" s="92"/>
      <c r="C188" s="93"/>
      <c r="D188" s="93"/>
      <c r="E188" s="11"/>
      <c r="F188" s="11"/>
      <c r="G188" s="11"/>
      <c r="H188" s="11"/>
      <c r="I188" s="11"/>
      <c r="J188" s="11"/>
      <c r="K188" s="11"/>
      <c r="L188" s="11"/>
      <c r="M188" s="11"/>
      <c r="N188" s="91"/>
      <c r="O188" s="115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  <c r="AC188" s="91"/>
      <c r="AD188" s="91"/>
      <c r="AE188" s="91"/>
    </row>
    <row r="189" spans="1:31" ht="21" customHeight="1" x14ac:dyDescent="0.25">
      <c r="A189" s="91"/>
      <c r="B189" s="92"/>
      <c r="C189" s="93"/>
      <c r="D189" s="93"/>
      <c r="E189" s="11"/>
      <c r="F189" s="11"/>
      <c r="G189" s="11"/>
      <c r="H189" s="11"/>
      <c r="I189" s="11"/>
      <c r="J189" s="11"/>
      <c r="K189" s="11"/>
      <c r="L189" s="11"/>
      <c r="M189" s="11"/>
      <c r="N189" s="91"/>
      <c r="O189" s="115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  <c r="AC189" s="91"/>
      <c r="AD189" s="91"/>
      <c r="AE189" s="91"/>
    </row>
    <row r="190" spans="1:31" ht="21" customHeight="1" x14ac:dyDescent="0.25">
      <c r="A190" s="91"/>
      <c r="B190" s="92"/>
      <c r="C190" s="93"/>
      <c r="D190" s="93"/>
      <c r="E190" s="11"/>
      <c r="F190" s="11"/>
      <c r="G190" s="11"/>
      <c r="H190" s="11"/>
      <c r="I190" s="11"/>
      <c r="J190" s="11"/>
      <c r="K190" s="11"/>
      <c r="L190" s="11"/>
      <c r="M190" s="11"/>
      <c r="N190" s="91"/>
      <c r="O190" s="115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  <c r="AC190" s="91"/>
      <c r="AD190" s="91"/>
      <c r="AE190" s="91"/>
    </row>
    <row r="191" spans="1:31" ht="21" customHeight="1" x14ac:dyDescent="0.25">
      <c r="A191" s="91"/>
      <c r="B191" s="92"/>
      <c r="C191" s="93"/>
      <c r="D191" s="93"/>
      <c r="E191" s="11"/>
      <c r="F191" s="11"/>
      <c r="G191" s="11"/>
      <c r="H191" s="11"/>
      <c r="I191" s="11"/>
      <c r="J191" s="11"/>
      <c r="K191" s="11"/>
      <c r="L191" s="11"/>
      <c r="M191" s="11"/>
      <c r="N191" s="91"/>
      <c r="O191" s="115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  <c r="AC191" s="91"/>
      <c r="AD191" s="91"/>
      <c r="AE191" s="91"/>
    </row>
    <row r="192" spans="1:31" ht="21" customHeight="1" x14ac:dyDescent="0.25">
      <c r="A192" s="91"/>
      <c r="B192" s="92"/>
      <c r="C192" s="93"/>
      <c r="D192" s="93"/>
      <c r="E192" s="11"/>
      <c r="F192" s="11"/>
      <c r="G192" s="11"/>
      <c r="H192" s="11"/>
      <c r="I192" s="11"/>
      <c r="J192" s="11"/>
      <c r="K192" s="11"/>
      <c r="L192" s="11"/>
      <c r="M192" s="11"/>
      <c r="N192" s="91"/>
      <c r="O192" s="115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  <c r="AC192" s="91"/>
      <c r="AD192" s="91"/>
      <c r="AE192" s="91"/>
    </row>
    <row r="193" spans="1:31" ht="21" customHeight="1" x14ac:dyDescent="0.25">
      <c r="A193" s="91"/>
      <c r="B193" s="92"/>
      <c r="C193" s="93"/>
      <c r="D193" s="93"/>
      <c r="E193" s="11"/>
      <c r="F193" s="11"/>
      <c r="G193" s="11"/>
      <c r="H193" s="11"/>
      <c r="I193" s="11"/>
      <c r="J193" s="11"/>
      <c r="K193" s="11"/>
      <c r="L193" s="11"/>
      <c r="M193" s="11"/>
      <c r="N193" s="91"/>
      <c r="O193" s="115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  <c r="AC193" s="91"/>
      <c r="AD193" s="91"/>
      <c r="AE193" s="91"/>
    </row>
    <row r="194" spans="1:31" ht="21" customHeight="1" x14ac:dyDescent="0.25">
      <c r="A194" s="91"/>
      <c r="B194" s="92"/>
      <c r="C194" s="93"/>
      <c r="D194" s="93"/>
      <c r="E194" s="11"/>
      <c r="F194" s="11"/>
      <c r="G194" s="11"/>
      <c r="H194" s="11"/>
      <c r="I194" s="11"/>
      <c r="J194" s="11"/>
      <c r="K194" s="11"/>
      <c r="L194" s="11"/>
      <c r="M194" s="11"/>
      <c r="N194" s="91"/>
      <c r="O194" s="115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  <c r="AC194" s="91"/>
      <c r="AD194" s="91"/>
      <c r="AE194" s="91"/>
    </row>
    <row r="195" spans="1:31" ht="21" customHeight="1" x14ac:dyDescent="0.25">
      <c r="A195" s="91"/>
      <c r="B195" s="92"/>
      <c r="C195" s="93"/>
      <c r="D195" s="93"/>
      <c r="E195" s="11"/>
      <c r="F195" s="11"/>
      <c r="G195" s="11"/>
      <c r="H195" s="11"/>
      <c r="I195" s="11"/>
      <c r="J195" s="11"/>
      <c r="K195" s="11"/>
      <c r="L195" s="11"/>
      <c r="M195" s="11"/>
      <c r="N195" s="91"/>
      <c r="O195" s="115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  <c r="AC195" s="91"/>
      <c r="AD195" s="91"/>
      <c r="AE195" s="91"/>
    </row>
    <row r="196" spans="1:31" ht="21" customHeight="1" x14ac:dyDescent="0.25">
      <c r="A196" s="91"/>
      <c r="B196" s="92"/>
      <c r="C196" s="93"/>
      <c r="D196" s="93"/>
      <c r="E196" s="11"/>
      <c r="F196" s="11"/>
      <c r="G196" s="11"/>
      <c r="H196" s="11"/>
      <c r="I196" s="11"/>
      <c r="J196" s="11"/>
      <c r="K196" s="11"/>
      <c r="L196" s="11"/>
      <c r="M196" s="11"/>
      <c r="N196" s="91"/>
      <c r="O196" s="115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  <c r="AC196" s="91"/>
      <c r="AD196" s="91"/>
      <c r="AE196" s="91"/>
    </row>
    <row r="197" spans="1:31" ht="21" customHeight="1" x14ac:dyDescent="0.25">
      <c r="A197" s="91"/>
      <c r="B197" s="92"/>
      <c r="C197" s="93"/>
      <c r="D197" s="93"/>
      <c r="E197" s="11"/>
      <c r="F197" s="11"/>
      <c r="G197" s="11"/>
      <c r="H197" s="11"/>
      <c r="I197" s="11"/>
      <c r="J197" s="11"/>
      <c r="K197" s="11"/>
      <c r="L197" s="11"/>
      <c r="M197" s="11"/>
      <c r="N197" s="91"/>
      <c r="O197" s="115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  <c r="AC197" s="91"/>
      <c r="AD197" s="91"/>
      <c r="AE197" s="91"/>
    </row>
    <row r="198" spans="1:31" ht="21" customHeight="1" x14ac:dyDescent="0.25">
      <c r="A198" s="91"/>
      <c r="B198" s="92"/>
      <c r="C198" s="93"/>
      <c r="D198" s="93"/>
      <c r="E198" s="11"/>
      <c r="F198" s="11"/>
      <c r="G198" s="11"/>
      <c r="H198" s="11"/>
      <c r="I198" s="11"/>
      <c r="J198" s="11"/>
      <c r="K198" s="11"/>
      <c r="L198" s="11"/>
      <c r="M198" s="11"/>
      <c r="N198" s="91"/>
      <c r="O198" s="115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  <c r="AC198" s="91"/>
      <c r="AD198" s="91"/>
      <c r="AE198" s="91"/>
    </row>
    <row r="199" spans="1:31" ht="21" customHeight="1" x14ac:dyDescent="0.25">
      <c r="A199" s="91"/>
      <c r="B199" s="92"/>
      <c r="C199" s="93"/>
      <c r="D199" s="93"/>
      <c r="E199" s="11"/>
      <c r="F199" s="11"/>
      <c r="G199" s="11"/>
      <c r="H199" s="11"/>
      <c r="I199" s="11"/>
      <c r="J199" s="11"/>
      <c r="K199" s="11"/>
      <c r="L199" s="11"/>
      <c r="M199" s="11"/>
      <c r="N199" s="91"/>
      <c r="O199" s="115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  <c r="AC199" s="91"/>
      <c r="AD199" s="91"/>
      <c r="AE199" s="91"/>
    </row>
    <row r="200" spans="1:31" ht="21" customHeight="1" x14ac:dyDescent="0.25">
      <c r="A200" s="91"/>
      <c r="B200" s="92"/>
      <c r="C200" s="93"/>
      <c r="D200" s="93"/>
      <c r="E200" s="11"/>
      <c r="F200" s="11"/>
      <c r="G200" s="11"/>
      <c r="H200" s="11"/>
      <c r="I200" s="11"/>
      <c r="J200" s="11"/>
      <c r="K200" s="11"/>
      <c r="L200" s="11"/>
      <c r="M200" s="11"/>
      <c r="N200" s="91"/>
      <c r="O200" s="115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  <c r="AC200" s="91"/>
      <c r="AD200" s="91"/>
      <c r="AE200" s="91"/>
    </row>
    <row r="201" spans="1:31" ht="21" customHeight="1" x14ac:dyDescent="0.25">
      <c r="A201" s="91"/>
      <c r="B201" s="92"/>
      <c r="C201" s="93"/>
      <c r="D201" s="93"/>
      <c r="E201" s="11"/>
      <c r="F201" s="11"/>
      <c r="G201" s="11"/>
      <c r="H201" s="11"/>
      <c r="I201" s="11"/>
      <c r="J201" s="11"/>
      <c r="K201" s="11"/>
      <c r="L201" s="11"/>
      <c r="M201" s="11"/>
      <c r="N201" s="91"/>
      <c r="O201" s="115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  <c r="AC201" s="91"/>
      <c r="AD201" s="91"/>
      <c r="AE201" s="91"/>
    </row>
    <row r="202" spans="1:31" ht="21" customHeight="1" x14ac:dyDescent="0.25">
      <c r="A202" s="91"/>
      <c r="B202" s="92"/>
      <c r="C202" s="93"/>
      <c r="D202" s="93"/>
      <c r="E202" s="11"/>
      <c r="F202" s="11"/>
      <c r="G202" s="11"/>
      <c r="H202" s="11"/>
      <c r="I202" s="11"/>
      <c r="J202" s="11"/>
      <c r="K202" s="11"/>
      <c r="L202" s="11"/>
      <c r="M202" s="11"/>
      <c r="N202" s="91"/>
      <c r="O202" s="115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  <c r="AC202" s="91"/>
      <c r="AD202" s="91"/>
      <c r="AE202" s="91"/>
    </row>
    <row r="203" spans="1:31" ht="21" customHeight="1" x14ac:dyDescent="0.25">
      <c r="A203" s="91"/>
      <c r="B203" s="92"/>
      <c r="C203" s="93"/>
      <c r="D203" s="93"/>
      <c r="E203" s="11"/>
      <c r="F203" s="11"/>
      <c r="G203" s="11"/>
      <c r="H203" s="11"/>
      <c r="I203" s="11"/>
      <c r="J203" s="11"/>
      <c r="K203" s="11"/>
      <c r="L203" s="11"/>
      <c r="M203" s="11"/>
      <c r="N203" s="91"/>
      <c r="O203" s="115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  <c r="AC203" s="91"/>
      <c r="AD203" s="91"/>
      <c r="AE203" s="91"/>
    </row>
    <row r="204" spans="1:31" ht="21" customHeight="1" x14ac:dyDescent="0.25">
      <c r="A204" s="91"/>
      <c r="B204" s="92"/>
      <c r="C204" s="93"/>
      <c r="D204" s="93"/>
      <c r="E204" s="11"/>
      <c r="F204" s="11"/>
      <c r="G204" s="11"/>
      <c r="H204" s="11"/>
      <c r="I204" s="11"/>
      <c r="J204" s="11"/>
      <c r="K204" s="11"/>
      <c r="L204" s="11"/>
      <c r="M204" s="11"/>
      <c r="N204" s="91"/>
      <c r="O204" s="115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  <c r="AC204" s="91"/>
      <c r="AD204" s="91"/>
      <c r="AE204" s="91"/>
    </row>
    <row r="205" spans="1:31" ht="21" customHeight="1" x14ac:dyDescent="0.25">
      <c r="A205" s="91"/>
      <c r="B205" s="92"/>
      <c r="C205" s="93"/>
      <c r="D205" s="93"/>
      <c r="E205" s="11"/>
      <c r="F205" s="11"/>
      <c r="G205" s="11"/>
      <c r="H205" s="11"/>
      <c r="I205" s="11"/>
      <c r="J205" s="11"/>
      <c r="K205" s="11"/>
      <c r="L205" s="11"/>
      <c r="M205" s="11"/>
      <c r="N205" s="91"/>
      <c r="O205" s="115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  <c r="AC205" s="91"/>
      <c r="AD205" s="91"/>
      <c r="AE205" s="91"/>
    </row>
    <row r="206" spans="1:31" ht="21" customHeight="1" x14ac:dyDescent="0.25">
      <c r="A206" s="91"/>
      <c r="B206" s="92"/>
      <c r="C206" s="93"/>
      <c r="D206" s="93"/>
      <c r="E206" s="11"/>
      <c r="F206" s="11"/>
      <c r="G206" s="11"/>
      <c r="H206" s="11"/>
      <c r="I206" s="11"/>
      <c r="J206" s="11"/>
      <c r="K206" s="11"/>
      <c r="L206" s="11"/>
      <c r="M206" s="11"/>
      <c r="N206" s="91"/>
      <c r="O206" s="115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  <c r="AC206" s="91"/>
      <c r="AD206" s="91"/>
      <c r="AE206" s="91"/>
    </row>
    <row r="207" spans="1:31" ht="21" customHeight="1" x14ac:dyDescent="0.25">
      <c r="A207" s="91"/>
      <c r="B207" s="92"/>
      <c r="C207" s="93"/>
      <c r="D207" s="93"/>
      <c r="E207" s="11"/>
      <c r="F207" s="11"/>
      <c r="G207" s="11"/>
      <c r="H207" s="11"/>
      <c r="I207" s="11"/>
      <c r="J207" s="11"/>
      <c r="K207" s="11"/>
      <c r="L207" s="11"/>
      <c r="M207" s="11"/>
      <c r="N207" s="91"/>
      <c r="O207" s="115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  <c r="AC207" s="91"/>
      <c r="AD207" s="91"/>
      <c r="AE207" s="91"/>
    </row>
    <row r="208" spans="1:31" ht="21" customHeight="1" x14ac:dyDescent="0.25">
      <c r="A208" s="91"/>
      <c r="B208" s="92"/>
      <c r="C208" s="93"/>
      <c r="D208" s="93"/>
      <c r="E208" s="11"/>
      <c r="F208" s="11"/>
      <c r="G208" s="11"/>
      <c r="H208" s="11"/>
      <c r="I208" s="11"/>
      <c r="J208" s="11"/>
      <c r="K208" s="11"/>
      <c r="L208" s="11"/>
      <c r="M208" s="11"/>
      <c r="N208" s="91"/>
      <c r="O208" s="115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  <c r="AC208" s="91"/>
      <c r="AD208" s="91"/>
      <c r="AE208" s="91"/>
    </row>
    <row r="209" spans="1:31" ht="21" customHeight="1" x14ac:dyDescent="0.25">
      <c r="A209" s="91"/>
      <c r="B209" s="92"/>
      <c r="C209" s="93"/>
      <c r="D209" s="93"/>
      <c r="E209" s="11"/>
      <c r="F209" s="11"/>
      <c r="G209" s="11"/>
      <c r="H209" s="11"/>
      <c r="I209" s="11"/>
      <c r="J209" s="11"/>
      <c r="K209" s="11"/>
      <c r="L209" s="11"/>
      <c r="M209" s="11"/>
      <c r="N209" s="91"/>
      <c r="O209" s="115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  <c r="AC209" s="91"/>
      <c r="AD209" s="91"/>
      <c r="AE209" s="91"/>
    </row>
    <row r="210" spans="1:31" ht="21" customHeight="1" x14ac:dyDescent="0.25">
      <c r="A210" s="91"/>
      <c r="B210" s="92"/>
      <c r="C210" s="93"/>
      <c r="D210" s="93"/>
      <c r="E210" s="11"/>
      <c r="F210" s="11"/>
      <c r="G210" s="11"/>
      <c r="H210" s="11"/>
      <c r="I210" s="11"/>
      <c r="J210" s="11"/>
      <c r="K210" s="11"/>
      <c r="L210" s="11"/>
      <c r="M210" s="11"/>
      <c r="N210" s="91"/>
      <c r="O210" s="115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  <c r="AC210" s="91"/>
      <c r="AD210" s="91"/>
      <c r="AE210" s="91"/>
    </row>
    <row r="211" spans="1:31" ht="21" customHeight="1" x14ac:dyDescent="0.25">
      <c r="A211" s="91"/>
      <c r="B211" s="92"/>
      <c r="C211" s="93"/>
      <c r="D211" s="93"/>
      <c r="E211" s="11"/>
      <c r="F211" s="11"/>
      <c r="G211" s="11"/>
      <c r="H211" s="11"/>
      <c r="I211" s="11"/>
      <c r="J211" s="11"/>
      <c r="K211" s="11"/>
      <c r="L211" s="11"/>
      <c r="M211" s="11"/>
      <c r="N211" s="91"/>
      <c r="O211" s="115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  <c r="AC211" s="91"/>
      <c r="AD211" s="91"/>
      <c r="AE211" s="91"/>
    </row>
    <row r="212" spans="1:31" ht="21" customHeight="1" x14ac:dyDescent="0.25">
      <c r="A212" s="91"/>
      <c r="B212" s="92"/>
      <c r="C212" s="93"/>
      <c r="D212" s="93"/>
      <c r="E212" s="11"/>
      <c r="F212" s="11"/>
      <c r="G212" s="11"/>
      <c r="H212" s="11"/>
      <c r="I212" s="11"/>
      <c r="J212" s="11"/>
      <c r="K212" s="11"/>
      <c r="L212" s="11"/>
      <c r="M212" s="11"/>
      <c r="N212" s="91"/>
      <c r="O212" s="115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  <c r="AC212" s="91"/>
      <c r="AD212" s="91"/>
      <c r="AE212" s="91"/>
    </row>
    <row r="213" spans="1:31" ht="21" customHeight="1" x14ac:dyDescent="0.25">
      <c r="A213" s="91"/>
      <c r="B213" s="92"/>
      <c r="C213" s="93"/>
      <c r="D213" s="93"/>
      <c r="E213" s="11"/>
      <c r="F213" s="11"/>
      <c r="G213" s="11"/>
      <c r="H213" s="11"/>
      <c r="I213" s="11"/>
      <c r="J213" s="11"/>
      <c r="K213" s="11"/>
      <c r="L213" s="11"/>
      <c r="M213" s="11"/>
      <c r="N213" s="91"/>
      <c r="O213" s="115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  <c r="AC213" s="91"/>
      <c r="AD213" s="91"/>
      <c r="AE213" s="91"/>
    </row>
    <row r="214" spans="1:31" ht="21" customHeight="1" x14ac:dyDescent="0.25">
      <c r="A214" s="91"/>
      <c r="B214" s="92"/>
      <c r="C214" s="93"/>
      <c r="D214" s="93"/>
      <c r="E214" s="11"/>
      <c r="F214" s="11"/>
      <c r="G214" s="11"/>
      <c r="H214" s="11"/>
      <c r="I214" s="11"/>
      <c r="J214" s="11"/>
      <c r="K214" s="11"/>
      <c r="L214" s="11"/>
      <c r="M214" s="11"/>
      <c r="N214" s="91"/>
      <c r="O214" s="115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  <c r="AC214" s="91"/>
      <c r="AD214" s="91"/>
      <c r="AE214" s="91"/>
    </row>
    <row r="215" spans="1:31" ht="21" customHeight="1" x14ac:dyDescent="0.25">
      <c r="A215" s="91"/>
      <c r="B215" s="92"/>
      <c r="C215" s="93"/>
      <c r="D215" s="93"/>
      <c r="E215" s="11"/>
      <c r="F215" s="11"/>
      <c r="G215" s="11"/>
      <c r="H215" s="11"/>
      <c r="I215" s="11"/>
      <c r="J215" s="11"/>
      <c r="K215" s="11"/>
      <c r="L215" s="11"/>
      <c r="M215" s="11"/>
      <c r="N215" s="91"/>
      <c r="O215" s="115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  <c r="AC215" s="91"/>
      <c r="AD215" s="91"/>
      <c r="AE215" s="91"/>
    </row>
    <row r="216" spans="1:31" ht="21" customHeight="1" x14ac:dyDescent="0.25">
      <c r="A216" s="91"/>
      <c r="B216" s="92"/>
      <c r="C216" s="93"/>
      <c r="D216" s="93"/>
      <c r="E216" s="11"/>
      <c r="F216" s="11"/>
      <c r="G216" s="11"/>
      <c r="H216" s="11"/>
      <c r="I216" s="11"/>
      <c r="J216" s="11"/>
      <c r="K216" s="11"/>
      <c r="L216" s="11"/>
      <c r="M216" s="11"/>
      <c r="N216" s="91"/>
      <c r="O216" s="115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  <c r="AC216" s="91"/>
      <c r="AD216" s="91"/>
      <c r="AE216" s="91"/>
    </row>
    <row r="217" spans="1:31" ht="21" customHeight="1" x14ac:dyDescent="0.25">
      <c r="A217" s="91"/>
      <c r="B217" s="92"/>
      <c r="C217" s="93"/>
      <c r="D217" s="93"/>
      <c r="E217" s="11"/>
      <c r="F217" s="11"/>
      <c r="G217" s="11"/>
      <c r="H217" s="11"/>
      <c r="I217" s="11"/>
      <c r="J217" s="11"/>
      <c r="K217" s="11"/>
      <c r="L217" s="11"/>
      <c r="M217" s="11"/>
      <c r="N217" s="91"/>
      <c r="O217" s="115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  <c r="AC217" s="91"/>
      <c r="AD217" s="91"/>
      <c r="AE217" s="91"/>
    </row>
    <row r="218" spans="1:31" ht="21" customHeight="1" x14ac:dyDescent="0.25">
      <c r="A218" s="91"/>
      <c r="B218" s="92"/>
      <c r="C218" s="93"/>
      <c r="D218" s="93"/>
      <c r="E218" s="11"/>
      <c r="F218" s="11"/>
      <c r="G218" s="11"/>
      <c r="H218" s="11"/>
      <c r="I218" s="11"/>
      <c r="J218" s="11"/>
      <c r="K218" s="11"/>
      <c r="L218" s="11"/>
      <c r="M218" s="11"/>
      <c r="N218" s="91"/>
      <c r="O218" s="115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  <c r="AC218" s="91"/>
      <c r="AD218" s="91"/>
      <c r="AE218" s="91"/>
    </row>
    <row r="219" spans="1:31" ht="21" customHeight="1" x14ac:dyDescent="0.25">
      <c r="A219" s="91"/>
      <c r="B219" s="92"/>
      <c r="C219" s="93"/>
      <c r="D219" s="93"/>
      <c r="E219" s="11"/>
      <c r="F219" s="11"/>
      <c r="G219" s="11"/>
      <c r="H219" s="11"/>
      <c r="I219" s="11"/>
      <c r="J219" s="11"/>
      <c r="K219" s="11"/>
      <c r="L219" s="11"/>
      <c r="M219" s="11"/>
      <c r="N219" s="91"/>
      <c r="O219" s="115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  <c r="AC219" s="91"/>
      <c r="AD219" s="91"/>
      <c r="AE219" s="91"/>
    </row>
    <row r="220" spans="1:31" ht="21" customHeight="1" x14ac:dyDescent="0.25">
      <c r="A220" s="91"/>
      <c r="B220" s="92"/>
      <c r="C220" s="93"/>
      <c r="D220" s="93"/>
      <c r="E220" s="11"/>
      <c r="F220" s="11"/>
      <c r="G220" s="11"/>
      <c r="H220" s="11"/>
      <c r="I220" s="11"/>
      <c r="J220" s="11"/>
      <c r="K220" s="11"/>
      <c r="L220" s="11"/>
      <c r="M220" s="11"/>
      <c r="N220" s="91"/>
      <c r="O220" s="115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  <c r="AC220" s="91"/>
      <c r="AD220" s="91"/>
      <c r="AE220" s="91"/>
    </row>
    <row r="221" spans="1:31" ht="21" customHeight="1" x14ac:dyDescent="0.25">
      <c r="A221" s="91"/>
      <c r="B221" s="92"/>
      <c r="C221" s="93"/>
      <c r="D221" s="93"/>
      <c r="E221" s="11"/>
      <c r="F221" s="11"/>
      <c r="G221" s="11"/>
      <c r="H221" s="11"/>
      <c r="I221" s="11"/>
      <c r="J221" s="11"/>
      <c r="K221" s="11"/>
      <c r="L221" s="11"/>
      <c r="M221" s="11"/>
      <c r="N221" s="91"/>
      <c r="O221" s="115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  <c r="AC221" s="91"/>
      <c r="AD221" s="91"/>
      <c r="AE221" s="91"/>
    </row>
    <row r="222" spans="1:31" ht="21" customHeight="1" x14ac:dyDescent="0.25">
      <c r="A222" s="91"/>
      <c r="B222" s="92"/>
      <c r="C222" s="93"/>
      <c r="D222" s="93"/>
      <c r="E222" s="11"/>
      <c r="F222" s="11"/>
      <c r="G222" s="11"/>
      <c r="H222" s="11"/>
      <c r="I222" s="11"/>
      <c r="J222" s="11"/>
      <c r="K222" s="11"/>
      <c r="L222" s="11"/>
      <c r="M222" s="11"/>
      <c r="N222" s="91"/>
      <c r="O222" s="115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  <c r="AC222" s="91"/>
      <c r="AD222" s="91"/>
      <c r="AE222" s="91"/>
    </row>
    <row r="223" spans="1:31" ht="21" customHeight="1" x14ac:dyDescent="0.25">
      <c r="A223" s="91"/>
      <c r="B223" s="92"/>
      <c r="C223" s="93"/>
      <c r="D223" s="93"/>
      <c r="E223" s="11"/>
      <c r="F223" s="11"/>
      <c r="G223" s="11"/>
      <c r="H223" s="11"/>
      <c r="I223" s="11"/>
      <c r="J223" s="11"/>
      <c r="K223" s="11"/>
      <c r="L223" s="11"/>
      <c r="M223" s="11"/>
      <c r="N223" s="91"/>
      <c r="O223" s="115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  <c r="AC223" s="91"/>
      <c r="AD223" s="91"/>
      <c r="AE223" s="91"/>
    </row>
    <row r="224" spans="1:31" ht="21" customHeight="1" x14ac:dyDescent="0.25">
      <c r="A224" s="91"/>
      <c r="B224" s="92"/>
      <c r="C224" s="93"/>
      <c r="D224" s="93"/>
      <c r="E224" s="11"/>
      <c r="F224" s="11"/>
      <c r="G224" s="11"/>
      <c r="H224" s="11"/>
      <c r="I224" s="11"/>
      <c r="J224" s="11"/>
      <c r="K224" s="11"/>
      <c r="L224" s="11"/>
      <c r="M224" s="11"/>
      <c r="N224" s="91"/>
      <c r="O224" s="115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  <c r="AC224" s="91"/>
      <c r="AD224" s="91"/>
      <c r="AE224" s="91"/>
    </row>
    <row r="225" spans="1:31" ht="21" customHeight="1" x14ac:dyDescent="0.25">
      <c r="A225" s="91"/>
      <c r="B225" s="92"/>
      <c r="C225" s="93"/>
      <c r="D225" s="93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115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  <c r="AC225" s="91"/>
      <c r="AD225" s="91"/>
      <c r="AE225" s="91"/>
    </row>
    <row r="226" spans="1:31" ht="21" customHeight="1" x14ac:dyDescent="0.25">
      <c r="A226" s="91"/>
      <c r="B226" s="92"/>
      <c r="C226" s="93"/>
      <c r="D226" s="93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115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  <c r="AC226" s="91"/>
      <c r="AD226" s="91"/>
      <c r="AE226" s="91"/>
    </row>
    <row r="227" spans="1:31" ht="21" customHeight="1" x14ac:dyDescent="0.25">
      <c r="A227" s="91"/>
      <c r="B227" s="92"/>
      <c r="C227" s="93"/>
      <c r="D227" s="93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115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  <c r="AC227" s="91"/>
      <c r="AD227" s="91"/>
      <c r="AE227" s="91"/>
    </row>
    <row r="228" spans="1:31" ht="21" customHeight="1" x14ac:dyDescent="0.25">
      <c r="A228" s="91"/>
      <c r="B228" s="92"/>
      <c r="C228" s="93"/>
      <c r="D228" s="93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115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  <c r="AC228" s="91"/>
      <c r="AD228" s="91"/>
      <c r="AE228" s="91"/>
    </row>
    <row r="229" spans="1:31" ht="21" customHeight="1" x14ac:dyDescent="0.25">
      <c r="A229" s="91"/>
      <c r="B229" s="92"/>
      <c r="C229" s="93"/>
      <c r="D229" s="93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115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  <c r="AC229" s="91"/>
      <c r="AD229" s="91"/>
      <c r="AE229" s="91"/>
    </row>
    <row r="230" spans="1:31" ht="21" customHeight="1" x14ac:dyDescent="0.25">
      <c r="A230" s="91"/>
      <c r="B230" s="92"/>
      <c r="C230" s="93"/>
      <c r="D230" s="93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115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  <c r="AC230" s="91"/>
      <c r="AD230" s="91"/>
      <c r="AE230" s="91"/>
    </row>
    <row r="231" spans="1:31" ht="21" customHeight="1" x14ac:dyDescent="0.25">
      <c r="A231" s="91"/>
      <c r="B231" s="92"/>
      <c r="C231" s="93"/>
      <c r="D231" s="93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115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  <c r="AC231" s="91"/>
      <c r="AD231" s="91"/>
      <c r="AE231" s="91"/>
    </row>
    <row r="232" spans="1:31" ht="21" customHeight="1" x14ac:dyDescent="0.25">
      <c r="A232" s="91"/>
      <c r="B232" s="92"/>
      <c r="C232" s="93"/>
      <c r="D232" s="93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115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  <c r="AC232" s="91"/>
      <c r="AD232" s="91"/>
      <c r="AE232" s="91"/>
    </row>
    <row r="233" spans="1:31" ht="21" customHeight="1" x14ac:dyDescent="0.25">
      <c r="A233" s="91"/>
      <c r="B233" s="92"/>
      <c r="C233" s="93"/>
      <c r="D233" s="93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115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  <c r="AC233" s="91"/>
      <c r="AD233" s="91"/>
      <c r="AE233" s="91"/>
    </row>
    <row r="234" spans="1:31" ht="21" customHeight="1" x14ac:dyDescent="0.25">
      <c r="A234" s="91"/>
      <c r="B234" s="92"/>
      <c r="C234" s="93"/>
      <c r="D234" s="93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115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  <c r="AC234" s="91"/>
      <c r="AD234" s="91"/>
      <c r="AE234" s="91"/>
    </row>
    <row r="235" spans="1:31" ht="21" customHeight="1" x14ac:dyDescent="0.25">
      <c r="A235" s="91"/>
      <c r="B235" s="92"/>
      <c r="C235" s="93"/>
      <c r="D235" s="93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115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  <c r="AC235" s="91"/>
      <c r="AD235" s="91"/>
      <c r="AE235" s="91"/>
    </row>
    <row r="236" spans="1:31" ht="21" customHeight="1" x14ac:dyDescent="0.25">
      <c r="A236" s="91"/>
      <c r="B236" s="92"/>
      <c r="C236" s="93"/>
      <c r="D236" s="93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115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  <c r="AC236" s="91"/>
      <c r="AD236" s="91"/>
      <c r="AE236" s="91"/>
    </row>
    <row r="237" spans="1:31" ht="21" customHeight="1" x14ac:dyDescent="0.25">
      <c r="A237" s="91"/>
      <c r="B237" s="92"/>
      <c r="C237" s="93"/>
      <c r="D237" s="93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115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  <c r="AC237" s="91"/>
      <c r="AD237" s="91"/>
      <c r="AE237" s="91"/>
    </row>
    <row r="238" spans="1:31" ht="21" customHeight="1" x14ac:dyDescent="0.25">
      <c r="A238" s="91"/>
      <c r="B238" s="92"/>
      <c r="C238" s="93"/>
      <c r="D238" s="93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115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  <c r="AC238" s="91"/>
      <c r="AD238" s="91"/>
      <c r="AE238" s="91"/>
    </row>
    <row r="239" spans="1:31" ht="21" customHeight="1" x14ac:dyDescent="0.25">
      <c r="A239" s="91"/>
      <c r="B239" s="92"/>
      <c r="C239" s="93"/>
      <c r="D239" s="93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115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  <c r="AC239" s="91"/>
      <c r="AD239" s="91"/>
      <c r="AE239" s="91"/>
    </row>
    <row r="240" spans="1:31" ht="21" customHeight="1" x14ac:dyDescent="0.25">
      <c r="A240" s="91"/>
      <c r="B240" s="92"/>
      <c r="C240" s="93"/>
      <c r="D240" s="93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115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  <c r="AC240" s="91"/>
      <c r="AD240" s="91"/>
      <c r="AE240" s="91"/>
    </row>
    <row r="241" spans="1:31" ht="21" customHeight="1" x14ac:dyDescent="0.25">
      <c r="A241" s="91"/>
      <c r="B241" s="92"/>
      <c r="C241" s="93"/>
      <c r="D241" s="93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115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  <c r="AC241" s="91"/>
      <c r="AD241" s="91"/>
      <c r="AE241" s="91"/>
    </row>
    <row r="242" spans="1:31" ht="21" customHeight="1" x14ac:dyDescent="0.25">
      <c r="A242" s="91"/>
      <c r="B242" s="92"/>
      <c r="C242" s="93"/>
      <c r="D242" s="93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115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  <c r="AC242" s="91"/>
      <c r="AD242" s="91"/>
      <c r="AE242" s="91"/>
    </row>
    <row r="243" spans="1:31" ht="21" customHeight="1" x14ac:dyDescent="0.25">
      <c r="A243" s="91"/>
      <c r="B243" s="92"/>
      <c r="C243" s="93"/>
      <c r="D243" s="93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115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  <c r="AC243" s="91"/>
      <c r="AD243" s="91"/>
      <c r="AE243" s="91"/>
    </row>
    <row r="244" spans="1:31" ht="21" customHeight="1" x14ac:dyDescent="0.25">
      <c r="A244" s="91"/>
      <c r="B244" s="92"/>
      <c r="C244" s="93"/>
      <c r="D244" s="93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115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  <c r="AC244" s="91"/>
      <c r="AD244" s="91"/>
      <c r="AE244" s="91"/>
    </row>
    <row r="245" spans="1:31" ht="21" customHeight="1" x14ac:dyDescent="0.25">
      <c r="A245" s="91"/>
      <c r="B245" s="92"/>
      <c r="C245" s="93"/>
      <c r="D245" s="93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115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  <c r="AC245" s="91"/>
      <c r="AD245" s="91"/>
      <c r="AE245" s="91"/>
    </row>
    <row r="246" spans="1:31" ht="21" customHeight="1" x14ac:dyDescent="0.25">
      <c r="A246" s="91"/>
      <c r="B246" s="92"/>
      <c r="C246" s="93"/>
      <c r="D246" s="93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115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  <c r="AC246" s="91"/>
      <c r="AD246" s="91"/>
      <c r="AE246" s="91"/>
    </row>
    <row r="247" spans="1:31" ht="21" customHeight="1" x14ac:dyDescent="0.25">
      <c r="A247" s="91"/>
      <c r="B247" s="92"/>
      <c r="C247" s="93"/>
      <c r="D247" s="93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115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  <c r="AC247" s="91"/>
      <c r="AD247" s="91"/>
      <c r="AE247" s="91"/>
    </row>
    <row r="248" spans="1:31" ht="21" customHeight="1" x14ac:dyDescent="0.25">
      <c r="A248" s="91"/>
      <c r="B248" s="92"/>
      <c r="C248" s="93"/>
      <c r="D248" s="93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115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  <c r="AC248" s="91"/>
      <c r="AD248" s="91"/>
      <c r="AE248" s="91"/>
    </row>
    <row r="249" spans="1:31" ht="21" customHeight="1" x14ac:dyDescent="0.25">
      <c r="A249" s="91"/>
      <c r="B249" s="92"/>
      <c r="C249" s="93"/>
      <c r="D249" s="93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115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  <c r="AC249" s="91"/>
      <c r="AD249" s="91"/>
      <c r="AE249" s="91"/>
    </row>
    <row r="250" spans="1:31" ht="21" customHeight="1" x14ac:dyDescent="0.25">
      <c r="A250" s="91"/>
      <c r="B250" s="92"/>
      <c r="C250" s="93"/>
      <c r="D250" s="93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115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  <c r="AC250" s="91"/>
      <c r="AD250" s="91"/>
      <c r="AE250" s="91"/>
    </row>
    <row r="251" spans="1:31" ht="21" customHeight="1" x14ac:dyDescent="0.25">
      <c r="A251" s="91"/>
      <c r="B251" s="92"/>
      <c r="C251" s="93"/>
      <c r="D251" s="93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115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  <c r="AC251" s="91"/>
      <c r="AD251" s="91"/>
      <c r="AE251" s="91"/>
    </row>
    <row r="252" spans="1:31" ht="21" customHeight="1" x14ac:dyDescent="0.25">
      <c r="A252" s="91"/>
      <c r="B252" s="92"/>
      <c r="C252" s="93"/>
      <c r="D252" s="93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115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  <c r="AC252" s="91"/>
      <c r="AD252" s="91"/>
      <c r="AE252" s="91"/>
    </row>
    <row r="253" spans="1:31" ht="21" customHeight="1" x14ac:dyDescent="0.25">
      <c r="A253" s="91"/>
      <c r="B253" s="92"/>
      <c r="C253" s="93"/>
      <c r="D253" s="93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115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  <c r="AC253" s="91"/>
      <c r="AD253" s="91"/>
      <c r="AE253" s="91"/>
    </row>
    <row r="254" spans="1:31" ht="21" customHeight="1" x14ac:dyDescent="0.25">
      <c r="A254" s="91"/>
      <c r="B254" s="92"/>
      <c r="C254" s="93"/>
      <c r="D254" s="93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115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  <c r="AC254" s="91"/>
      <c r="AD254" s="91"/>
      <c r="AE254" s="91"/>
    </row>
    <row r="255" spans="1:31" ht="21" customHeight="1" x14ac:dyDescent="0.25">
      <c r="A255" s="91"/>
      <c r="B255" s="92"/>
      <c r="C255" s="93"/>
      <c r="D255" s="93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115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  <c r="AC255" s="91"/>
      <c r="AD255" s="91"/>
      <c r="AE255" s="91"/>
    </row>
    <row r="256" spans="1:31" ht="21" customHeight="1" x14ac:dyDescent="0.25">
      <c r="A256" s="91"/>
      <c r="B256" s="92"/>
      <c r="C256" s="93"/>
      <c r="D256" s="93"/>
      <c r="E256" s="91"/>
      <c r="F256" s="91"/>
      <c r="G256" s="91"/>
      <c r="H256" s="91"/>
      <c r="I256" s="91"/>
      <c r="J256" s="91"/>
      <c r="K256" s="91"/>
      <c r="L256" s="91"/>
      <c r="M256" s="91"/>
      <c r="N256" s="91"/>
      <c r="O256" s="115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  <c r="AC256" s="91"/>
      <c r="AD256" s="91"/>
      <c r="AE256" s="91"/>
    </row>
    <row r="257" spans="1:31" ht="21" customHeight="1" x14ac:dyDescent="0.25">
      <c r="A257" s="91"/>
      <c r="B257" s="92"/>
      <c r="C257" s="93"/>
      <c r="D257" s="93"/>
      <c r="E257" s="91"/>
      <c r="F257" s="91"/>
      <c r="G257" s="91"/>
      <c r="H257" s="91"/>
      <c r="I257" s="91"/>
      <c r="J257" s="91"/>
      <c r="K257" s="91"/>
      <c r="L257" s="91"/>
      <c r="M257" s="91"/>
      <c r="N257" s="91"/>
      <c r="O257" s="115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  <c r="AC257" s="91"/>
      <c r="AD257" s="91"/>
      <c r="AE257" s="91"/>
    </row>
    <row r="258" spans="1:31" ht="21" customHeight="1" x14ac:dyDescent="0.25">
      <c r="A258" s="91"/>
      <c r="B258" s="92"/>
      <c r="C258" s="93"/>
      <c r="D258" s="93"/>
      <c r="E258" s="91"/>
      <c r="F258" s="91"/>
      <c r="G258" s="91"/>
      <c r="H258" s="91"/>
      <c r="I258" s="91"/>
      <c r="J258" s="91"/>
      <c r="K258" s="91"/>
      <c r="L258" s="91"/>
      <c r="M258" s="91"/>
      <c r="N258" s="91"/>
      <c r="O258" s="115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  <c r="AC258" s="91"/>
      <c r="AD258" s="91"/>
      <c r="AE258" s="91"/>
    </row>
    <row r="259" spans="1:31" ht="21" customHeight="1" x14ac:dyDescent="0.25">
      <c r="A259" s="91"/>
      <c r="B259" s="92"/>
      <c r="C259" s="93"/>
      <c r="D259" s="93"/>
      <c r="E259" s="91"/>
      <c r="F259" s="91"/>
      <c r="G259" s="91"/>
      <c r="H259" s="91"/>
      <c r="I259" s="91"/>
      <c r="J259" s="91"/>
      <c r="K259" s="91"/>
      <c r="L259" s="91"/>
      <c r="M259" s="91"/>
      <c r="N259" s="91"/>
      <c r="O259" s="115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  <c r="AC259" s="91"/>
      <c r="AD259" s="91"/>
      <c r="AE259" s="91"/>
    </row>
    <row r="260" spans="1:31" ht="21" customHeight="1" x14ac:dyDescent="0.25">
      <c r="A260" s="91"/>
      <c r="B260" s="92"/>
      <c r="C260" s="93"/>
      <c r="D260" s="93"/>
      <c r="E260" s="91"/>
      <c r="F260" s="91"/>
      <c r="G260" s="91"/>
      <c r="H260" s="91"/>
      <c r="I260" s="91"/>
      <c r="J260" s="91"/>
      <c r="K260" s="91"/>
      <c r="L260" s="91"/>
      <c r="M260" s="91"/>
      <c r="N260" s="91"/>
      <c r="O260" s="115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  <c r="AC260" s="91"/>
      <c r="AD260" s="91"/>
      <c r="AE260" s="91"/>
    </row>
    <row r="261" spans="1:31" ht="21" customHeight="1" x14ac:dyDescent="0.25">
      <c r="A261" s="91"/>
      <c r="B261" s="92"/>
      <c r="C261" s="93"/>
      <c r="D261" s="93"/>
      <c r="E261" s="91"/>
      <c r="F261" s="91"/>
      <c r="G261" s="91"/>
      <c r="H261" s="91"/>
      <c r="I261" s="91"/>
      <c r="J261" s="91"/>
      <c r="K261" s="91"/>
      <c r="L261" s="91"/>
      <c r="M261" s="91"/>
      <c r="N261" s="91"/>
      <c r="O261" s="115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  <c r="AC261" s="91"/>
      <c r="AD261" s="91"/>
      <c r="AE261" s="91"/>
    </row>
    <row r="262" spans="1:31" ht="21" customHeight="1" x14ac:dyDescent="0.25">
      <c r="A262" s="91"/>
      <c r="B262" s="92"/>
      <c r="C262" s="93"/>
      <c r="D262" s="93"/>
      <c r="E262" s="91"/>
      <c r="F262" s="91"/>
      <c r="G262" s="91"/>
      <c r="H262" s="91"/>
      <c r="I262" s="91"/>
      <c r="J262" s="91"/>
      <c r="K262" s="91"/>
      <c r="L262" s="91"/>
      <c r="M262" s="91"/>
      <c r="N262" s="91"/>
      <c r="O262" s="115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  <c r="AC262" s="91"/>
      <c r="AD262" s="91"/>
      <c r="AE262" s="91"/>
    </row>
    <row r="263" spans="1:31" ht="21" customHeight="1" x14ac:dyDescent="0.25">
      <c r="A263" s="91"/>
      <c r="B263" s="92"/>
      <c r="C263" s="93"/>
      <c r="D263" s="93"/>
      <c r="E263" s="91"/>
      <c r="F263" s="91"/>
      <c r="G263" s="91"/>
      <c r="H263" s="91"/>
      <c r="I263" s="91"/>
      <c r="J263" s="91"/>
      <c r="K263" s="91"/>
      <c r="L263" s="91"/>
      <c r="M263" s="91"/>
      <c r="N263" s="91"/>
      <c r="O263" s="115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  <c r="AC263" s="91"/>
      <c r="AD263" s="91"/>
      <c r="AE263" s="91"/>
    </row>
    <row r="264" spans="1:31" ht="21" customHeight="1" x14ac:dyDescent="0.25">
      <c r="A264" s="91"/>
      <c r="B264" s="92"/>
      <c r="C264" s="93"/>
      <c r="D264" s="93"/>
      <c r="E264" s="91"/>
      <c r="F264" s="91"/>
      <c r="G264" s="91"/>
      <c r="H264" s="91"/>
      <c r="I264" s="91"/>
      <c r="J264" s="91"/>
      <c r="K264" s="91"/>
      <c r="L264" s="91"/>
      <c r="M264" s="91"/>
      <c r="N264" s="91"/>
      <c r="O264" s="115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  <c r="AC264" s="91"/>
      <c r="AD264" s="91"/>
      <c r="AE264" s="91"/>
    </row>
    <row r="265" spans="1:31" ht="15.75" customHeight="1" x14ac:dyDescent="0.2"/>
    <row r="266" spans="1:31" ht="15.75" customHeight="1" x14ac:dyDescent="0.2"/>
    <row r="267" spans="1:31" ht="15.75" customHeight="1" x14ac:dyDescent="0.2"/>
    <row r="268" spans="1:31" ht="15.75" customHeight="1" x14ac:dyDescent="0.2"/>
    <row r="269" spans="1:31" ht="15.75" customHeight="1" x14ac:dyDescent="0.2"/>
    <row r="270" spans="1:31" ht="15.75" customHeight="1" x14ac:dyDescent="0.2"/>
    <row r="271" spans="1:31" ht="15.75" customHeight="1" x14ac:dyDescent="0.2"/>
    <row r="272" spans="1:31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</sheetData>
  <mergeCells count="6">
    <mergeCell ref="A1:N1"/>
    <mergeCell ref="A2:C2"/>
    <mergeCell ref="A6:B6"/>
    <mergeCell ref="A72:C72"/>
    <mergeCell ref="A73:C73"/>
    <mergeCell ref="A77:C7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F69"/>
  <sheetViews>
    <sheetView workbookViewId="0">
      <selection sqref="A1:N1"/>
    </sheetView>
  </sheetViews>
  <sheetFormatPr defaultRowHeight="15" x14ac:dyDescent="0.25"/>
  <cols>
    <col min="1" max="1" width="14" customWidth="1"/>
    <col min="2" max="2" width="16.42578125" customWidth="1"/>
    <col min="3" max="3" width="51.5703125" customWidth="1"/>
    <col min="4" max="4" width="19.5703125" customWidth="1"/>
    <col min="5" max="5" width="15" customWidth="1"/>
    <col min="6" max="6" width="32.5703125" customWidth="1"/>
  </cols>
  <sheetData>
    <row r="1" spans="1:6" ht="15" customHeight="1" x14ac:dyDescent="0.25">
      <c r="A1" s="179" t="s">
        <v>0</v>
      </c>
      <c r="B1" s="180" t="s">
        <v>1</v>
      </c>
      <c r="C1" s="181" t="s">
        <v>2</v>
      </c>
      <c r="D1" s="182" t="s">
        <v>3</v>
      </c>
      <c r="E1" s="173" t="s">
        <v>4</v>
      </c>
      <c r="F1" s="174" t="s">
        <v>5</v>
      </c>
    </row>
    <row r="2" spans="1:6" x14ac:dyDescent="0.25">
      <c r="A2" s="179"/>
      <c r="B2" s="180"/>
      <c r="C2" s="181"/>
      <c r="D2" s="182"/>
      <c r="E2" s="173"/>
      <c r="F2" s="175"/>
    </row>
    <row r="3" spans="1:6" s="104" customFormat="1" x14ac:dyDescent="0.25">
      <c r="A3" s="121">
        <v>44053</v>
      </c>
      <c r="B3" s="129" t="s">
        <v>9</v>
      </c>
      <c r="C3" s="122" t="s">
        <v>181</v>
      </c>
      <c r="D3" s="123">
        <v>76000000</v>
      </c>
      <c r="E3" s="122" t="s">
        <v>11</v>
      </c>
      <c r="F3" s="122" t="s">
        <v>161</v>
      </c>
    </row>
    <row r="4" spans="1:6" x14ac:dyDescent="0.25">
      <c r="A4" s="121">
        <v>44056</v>
      </c>
      <c r="B4" s="129" t="s">
        <v>9</v>
      </c>
      <c r="C4" s="122" t="s">
        <v>220</v>
      </c>
      <c r="D4" s="123">
        <v>110413116</v>
      </c>
      <c r="E4" s="131" t="s">
        <v>24</v>
      </c>
      <c r="F4" s="131" t="s">
        <v>12</v>
      </c>
    </row>
    <row r="5" spans="1:6" x14ac:dyDescent="0.25">
      <c r="A5" s="137">
        <v>44056</v>
      </c>
      <c r="B5" s="129" t="s">
        <v>58</v>
      </c>
      <c r="C5" s="135" t="s">
        <v>214</v>
      </c>
      <c r="D5" s="136">
        <v>2000000</v>
      </c>
      <c r="E5" s="131" t="s">
        <v>11</v>
      </c>
      <c r="F5" s="124" t="s">
        <v>306</v>
      </c>
    </row>
    <row r="6" spans="1:6" x14ac:dyDescent="0.25">
      <c r="A6" s="121">
        <v>44057</v>
      </c>
      <c r="B6" s="129" t="s">
        <v>237</v>
      </c>
      <c r="C6" s="122" t="s">
        <v>238</v>
      </c>
      <c r="D6" s="123">
        <v>20000000</v>
      </c>
      <c r="E6" s="131" t="s">
        <v>11</v>
      </c>
      <c r="F6" s="131" t="s">
        <v>12</v>
      </c>
    </row>
    <row r="7" spans="1:6" x14ac:dyDescent="0.25">
      <c r="A7" s="121">
        <v>44057</v>
      </c>
      <c r="B7" s="129" t="s">
        <v>9</v>
      </c>
      <c r="C7" s="122" t="s">
        <v>47</v>
      </c>
      <c r="D7" s="123">
        <v>30000000</v>
      </c>
      <c r="E7" s="131" t="s">
        <v>11</v>
      </c>
      <c r="F7" s="131" t="s">
        <v>12</v>
      </c>
    </row>
    <row r="8" spans="1:6" x14ac:dyDescent="0.25">
      <c r="A8" s="154"/>
      <c r="B8" s="129"/>
      <c r="C8" s="153"/>
      <c r="D8" s="123"/>
      <c r="F8" s="124"/>
    </row>
    <row r="9" spans="1:6" x14ac:dyDescent="0.25">
      <c r="A9" s="124"/>
      <c r="B9" s="125"/>
      <c r="C9" s="124"/>
      <c r="D9" s="124"/>
      <c r="E9" s="124"/>
      <c r="F9" s="124"/>
    </row>
    <row r="10" spans="1:6" ht="24" customHeight="1" x14ac:dyDescent="0.25">
      <c r="A10" s="176" t="s">
        <v>230</v>
      </c>
      <c r="B10" s="177"/>
      <c r="C10" s="178"/>
      <c r="D10" s="127">
        <f>SUM(D3:D9)</f>
        <v>238413116</v>
      </c>
      <c r="E10" s="128"/>
      <c r="F10" s="126"/>
    </row>
    <row r="14" spans="1:6" x14ac:dyDescent="0.25">
      <c r="F14" t="s">
        <v>379</v>
      </c>
    </row>
    <row r="19" spans="6:6" x14ac:dyDescent="0.25">
      <c r="F19" s="186" t="s">
        <v>380</v>
      </c>
    </row>
    <row r="20" spans="6:6" x14ac:dyDescent="0.25">
      <c r="F20" t="s">
        <v>381</v>
      </c>
    </row>
    <row r="21" spans="6:6" x14ac:dyDescent="0.25">
      <c r="F21" t="s">
        <v>382</v>
      </c>
    </row>
    <row r="22" spans="6:6" x14ac:dyDescent="0.25">
      <c r="F22" s="186" t="s">
        <v>383</v>
      </c>
    </row>
    <row r="24" spans="6:6" x14ac:dyDescent="0.25">
      <c r="F24" t="s">
        <v>384</v>
      </c>
    </row>
    <row r="25" spans="6:6" x14ac:dyDescent="0.25">
      <c r="F25" t="s">
        <v>385</v>
      </c>
    </row>
    <row r="26" spans="6:6" x14ac:dyDescent="0.25">
      <c r="F26" t="s">
        <v>386</v>
      </c>
    </row>
    <row r="27" spans="6:6" x14ac:dyDescent="0.25">
      <c r="F27" t="s">
        <v>387</v>
      </c>
    </row>
    <row r="28" spans="6:6" x14ac:dyDescent="0.25">
      <c r="F28" t="s">
        <v>388</v>
      </c>
    </row>
    <row r="29" spans="6:6" x14ac:dyDescent="0.25">
      <c r="F29" t="s">
        <v>389</v>
      </c>
    </row>
    <row r="30" spans="6:6" x14ac:dyDescent="0.25">
      <c r="F30" t="s">
        <v>99</v>
      </c>
    </row>
    <row r="31" spans="6:6" x14ac:dyDescent="0.25">
      <c r="F31" t="s">
        <v>390</v>
      </c>
    </row>
    <row r="35" spans="1:6" x14ac:dyDescent="0.25">
      <c r="F35" t="s">
        <v>391</v>
      </c>
    </row>
    <row r="40" spans="1:6" x14ac:dyDescent="0.25">
      <c r="F40" t="s">
        <v>392</v>
      </c>
    </row>
    <row r="41" spans="1:6" x14ac:dyDescent="0.25">
      <c r="A41">
        <v>24</v>
      </c>
      <c r="F41" t="s">
        <v>394</v>
      </c>
    </row>
    <row r="42" spans="1:6" x14ac:dyDescent="0.25">
      <c r="A42">
        <v>25</v>
      </c>
    </row>
    <row r="43" spans="1:6" ht="17.25" customHeight="1" x14ac:dyDescent="0.25"/>
    <row r="62" spans="6:6" x14ac:dyDescent="0.25">
      <c r="F62" t="s">
        <v>393</v>
      </c>
    </row>
    <row r="69" spans="6:6" x14ac:dyDescent="0.25">
      <c r="F69" t="s">
        <v>395</v>
      </c>
    </row>
  </sheetData>
  <mergeCells count="7">
    <mergeCell ref="A10:C10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F1005"/>
  <sheetViews>
    <sheetView workbookViewId="0">
      <selection sqref="A1:N1"/>
    </sheetView>
  </sheetViews>
  <sheetFormatPr defaultColWidth="14.42578125" defaultRowHeight="12.75" x14ac:dyDescent="0.2"/>
  <cols>
    <col min="1" max="1" width="5.42578125" style="12" customWidth="1"/>
    <col min="2" max="2" width="63.140625" style="12" customWidth="1"/>
    <col min="3" max="4" width="21.7109375" style="96" hidden="1" customWidth="1"/>
    <col min="5" max="5" width="21.85546875" style="12" hidden="1" customWidth="1"/>
    <col min="6" max="6" width="32.5703125" style="12" customWidth="1"/>
    <col min="7" max="7" width="19.85546875" style="12" customWidth="1"/>
    <col min="8" max="8" width="23" style="12" hidden="1" customWidth="1"/>
    <col min="9" max="9" width="21.28515625" style="12" customWidth="1"/>
    <col min="10" max="10" width="22" style="12" customWidth="1"/>
    <col min="11" max="12" width="20.28515625" style="12" customWidth="1"/>
    <col min="13" max="13" width="22" style="12" customWidth="1"/>
    <col min="14" max="14" width="21.7109375" style="12" customWidth="1"/>
    <col min="15" max="15" width="26.5703125" style="116" customWidth="1"/>
    <col min="16" max="16" width="30.28515625" style="12" customWidth="1"/>
    <col min="17" max="31" width="18.140625" style="12" customWidth="1"/>
    <col min="32" max="16384" width="14.42578125" style="12"/>
  </cols>
  <sheetData>
    <row r="1" spans="1:31" ht="42.75" customHeight="1" x14ac:dyDescent="0.45">
      <c r="A1" s="168" t="s">
        <v>134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08"/>
      <c r="P1" s="11"/>
      <c r="Q1" s="11"/>
      <c r="R1" s="11"/>
      <c r="S1" s="11"/>
      <c r="T1" s="11"/>
      <c r="U1" s="11"/>
    </row>
    <row r="2" spans="1:31" ht="30.75" hidden="1" customHeight="1" x14ac:dyDescent="0.35">
      <c r="A2" s="169"/>
      <c r="B2" s="169"/>
      <c r="C2" s="169"/>
      <c r="D2" s="13"/>
      <c r="E2" s="14"/>
      <c r="F2" s="14"/>
      <c r="G2" s="14"/>
      <c r="H2" s="11"/>
      <c r="I2" s="11"/>
      <c r="J2" s="11"/>
      <c r="K2" s="11"/>
      <c r="L2" s="11"/>
      <c r="M2" s="11"/>
      <c r="N2" s="11"/>
      <c r="O2" s="108"/>
      <c r="P2" s="11"/>
      <c r="Q2" s="11"/>
      <c r="R2" s="11"/>
      <c r="S2" s="11"/>
      <c r="T2" s="11"/>
      <c r="U2" s="11"/>
    </row>
    <row r="3" spans="1:31" ht="24.75" customHeight="1" x14ac:dyDescent="0.35">
      <c r="A3" s="13"/>
      <c r="B3" s="13"/>
      <c r="C3" s="13"/>
      <c r="D3" s="13"/>
      <c r="E3" s="11"/>
      <c r="F3" s="11"/>
      <c r="G3" s="11"/>
      <c r="H3" s="11"/>
      <c r="I3" s="11"/>
      <c r="J3" s="11"/>
      <c r="K3" s="11"/>
      <c r="L3" s="11"/>
      <c r="M3" s="11"/>
      <c r="N3" s="11"/>
      <c r="O3" s="108"/>
      <c r="P3" s="11"/>
      <c r="Q3" s="11"/>
      <c r="R3" s="11"/>
      <c r="S3" s="11"/>
      <c r="T3" s="11"/>
      <c r="U3" s="11"/>
    </row>
    <row r="4" spans="1:31" ht="24.75" customHeight="1" x14ac:dyDescent="0.35">
      <c r="A4" s="15"/>
      <c r="B4" s="97" t="s">
        <v>72</v>
      </c>
      <c r="C4" s="98"/>
      <c r="D4" s="98"/>
      <c r="E4" s="98"/>
      <c r="F4" s="98"/>
      <c r="G4" s="98">
        <f t="shared" ref="G4" si="0">SUM(G5:G8)</f>
        <v>259267871</v>
      </c>
      <c r="H4" s="98"/>
      <c r="I4" s="98">
        <f>SUM(I5:I8)</f>
        <v>826483646</v>
      </c>
      <c r="J4" s="98">
        <f>SUM(J5:J8)</f>
        <v>2480064716</v>
      </c>
      <c r="K4" s="98">
        <f>SUM(K5:K8)</f>
        <v>930463147</v>
      </c>
      <c r="L4" s="98">
        <f>SUM(L5:L8)</f>
        <v>1477574487</v>
      </c>
      <c r="M4" s="98">
        <f>SUM(M5:M8)</f>
        <v>5973853867</v>
      </c>
      <c r="N4" s="16"/>
      <c r="O4" s="108"/>
      <c r="P4" s="11"/>
      <c r="Q4" s="11"/>
      <c r="R4" s="11"/>
      <c r="S4" s="11"/>
      <c r="T4" s="11"/>
      <c r="U4" s="11"/>
    </row>
    <row r="5" spans="1:31" ht="26.25" customHeight="1" x14ac:dyDescent="0.35">
      <c r="A5" s="17"/>
      <c r="B5" s="18" t="s">
        <v>73</v>
      </c>
      <c r="C5" s="19"/>
      <c r="D5" s="20"/>
      <c r="E5" s="19"/>
      <c r="F5" s="19"/>
      <c r="G5" s="132"/>
      <c r="H5" s="19"/>
      <c r="I5" s="19">
        <v>76000000</v>
      </c>
      <c r="J5" s="140">
        <f>162413116</f>
        <v>162413116</v>
      </c>
      <c r="K5" s="140">
        <v>0</v>
      </c>
      <c r="L5" s="140">
        <v>0</v>
      </c>
      <c r="M5" s="19">
        <f>I5+J5+K5+L5</f>
        <v>238413116</v>
      </c>
      <c r="N5" s="21" t="s">
        <v>74</v>
      </c>
      <c r="O5" s="108"/>
      <c r="P5" s="11"/>
      <c r="Q5" s="11"/>
      <c r="R5" s="11"/>
      <c r="S5" s="11"/>
      <c r="T5" s="11"/>
      <c r="U5" s="11"/>
    </row>
    <row r="6" spans="1:31" ht="24.75" customHeight="1" x14ac:dyDescent="0.25">
      <c r="A6" s="170" t="s">
        <v>75</v>
      </c>
      <c r="B6" s="171"/>
      <c r="C6" s="19"/>
      <c r="D6" s="20"/>
      <c r="E6" s="19"/>
      <c r="F6" s="19"/>
      <c r="G6" s="20"/>
      <c r="H6" s="19"/>
      <c r="I6" s="19">
        <v>350000000</v>
      </c>
      <c r="J6" s="19">
        <f>1740000000</f>
        <v>1740000000</v>
      </c>
      <c r="K6" s="19">
        <v>100000000</v>
      </c>
      <c r="L6" s="19">
        <f>600000000+70000000+500000000</f>
        <v>1170000000</v>
      </c>
      <c r="M6" s="19">
        <f>I6+J6+K6+L6</f>
        <v>3360000000</v>
      </c>
      <c r="N6" s="21" t="s">
        <v>76</v>
      </c>
      <c r="O6" s="108"/>
      <c r="P6" s="11"/>
      <c r="Q6" s="11"/>
      <c r="R6" s="11"/>
      <c r="S6" s="11"/>
      <c r="T6" s="11"/>
      <c r="U6" s="11"/>
    </row>
    <row r="7" spans="1:31" ht="19.5" customHeight="1" x14ac:dyDescent="0.25">
      <c r="A7" s="22"/>
      <c r="B7" s="23" t="s">
        <v>77</v>
      </c>
      <c r="C7" s="24"/>
      <c r="D7" s="25"/>
      <c r="E7" s="24"/>
      <c r="F7" s="24"/>
      <c r="G7" s="25"/>
      <c r="H7" s="24"/>
      <c r="I7" s="24">
        <f>I68</f>
        <v>0</v>
      </c>
      <c r="J7" s="24"/>
      <c r="K7" s="24">
        <v>100000000</v>
      </c>
      <c r="L7" s="24">
        <v>0</v>
      </c>
      <c r="M7" s="24">
        <f>I7+J7+K7+L7</f>
        <v>100000000</v>
      </c>
      <c r="N7" s="26"/>
      <c r="O7" s="108"/>
      <c r="P7" s="11"/>
      <c r="Q7" s="11"/>
      <c r="R7" s="11"/>
      <c r="S7" s="11"/>
      <c r="T7" s="11"/>
      <c r="U7" s="11"/>
    </row>
    <row r="8" spans="1:31" ht="19.5" customHeight="1" x14ac:dyDescent="0.3">
      <c r="A8" s="27"/>
      <c r="B8" s="28" t="s">
        <v>78</v>
      </c>
      <c r="C8" s="29"/>
      <c r="D8" s="30"/>
      <c r="E8" s="29"/>
      <c r="F8" s="29"/>
      <c r="G8" s="30">
        <f>G10+G17+G44+G48+G52+G60+G64+G65+G66</f>
        <v>259267871</v>
      </c>
      <c r="H8" s="29"/>
      <c r="I8" s="29">
        <f>I10+I17+I44+I48+I52+I60+I64+I65+I66</f>
        <v>400483646</v>
      </c>
      <c r="J8" s="29">
        <f>J10+J17+J44+J48+J52+J60+J64+J65+J66+J68</f>
        <v>577651600</v>
      </c>
      <c r="K8" s="29">
        <f>K10+K17+K44+K48+K52+K60+K64+K65+K66+K68</f>
        <v>730463147</v>
      </c>
      <c r="L8" s="29">
        <f>L10+L17+L44+L48+L52+L60+L64+L65+L66+L68</f>
        <v>307574487</v>
      </c>
      <c r="M8" s="29">
        <f>M10+M17+M44+M48+M52+M60+M64+M65+M66+M68</f>
        <v>2275440751</v>
      </c>
      <c r="N8" s="31"/>
      <c r="O8" s="108"/>
      <c r="P8" s="11"/>
      <c r="Q8" s="11"/>
      <c r="R8" s="11"/>
      <c r="S8" s="11"/>
      <c r="T8" s="11"/>
      <c r="U8" s="11"/>
    </row>
    <row r="9" spans="1:31" ht="22.5" customHeight="1" x14ac:dyDescent="0.2">
      <c r="A9" s="32" t="s">
        <v>79</v>
      </c>
      <c r="B9" s="33" t="s">
        <v>80</v>
      </c>
      <c r="C9" s="34"/>
      <c r="D9" s="35"/>
      <c r="E9" s="35"/>
      <c r="F9" s="35"/>
      <c r="G9" s="35" t="s">
        <v>81</v>
      </c>
      <c r="H9" s="35"/>
      <c r="I9" s="35" t="s">
        <v>291</v>
      </c>
      <c r="J9" s="35" t="s">
        <v>340</v>
      </c>
      <c r="K9" s="35" t="s">
        <v>372</v>
      </c>
      <c r="L9" s="35" t="s">
        <v>373</v>
      </c>
      <c r="M9" s="35" t="s">
        <v>371</v>
      </c>
      <c r="N9" s="36" t="s">
        <v>82</v>
      </c>
      <c r="O9" s="149"/>
      <c r="P9" s="150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</row>
    <row r="10" spans="1:31" ht="18" customHeight="1" x14ac:dyDescent="0.3">
      <c r="A10" s="38" t="s">
        <v>83</v>
      </c>
      <c r="B10" s="39" t="s">
        <v>84</v>
      </c>
      <c r="C10" s="40"/>
      <c r="D10" s="40"/>
      <c r="E10" s="40"/>
      <c r="F10" s="40"/>
      <c r="G10" s="40">
        <f>SUM(G11:G16)</f>
        <v>219092000</v>
      </c>
      <c r="H10" s="40"/>
      <c r="I10" s="40">
        <f>SUM(I11:I16)</f>
        <v>361784396</v>
      </c>
      <c r="J10" s="40">
        <f>SUM(J11:J16)</f>
        <v>431954776</v>
      </c>
      <c r="K10" s="40">
        <f>SUM(K11:K16)</f>
        <v>723358887</v>
      </c>
      <c r="L10" s="40">
        <f>SUM(L11:L16)</f>
        <v>256574440</v>
      </c>
      <c r="M10" s="40">
        <f>SUM(M11:M16)</f>
        <v>1992764499</v>
      </c>
      <c r="N10" s="41"/>
      <c r="O10" s="108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spans="1:31" ht="18" customHeight="1" x14ac:dyDescent="0.25">
      <c r="A11" s="42">
        <v>1</v>
      </c>
      <c r="B11" s="43" t="s">
        <v>85</v>
      </c>
      <c r="C11" s="44"/>
      <c r="D11" s="44"/>
      <c r="E11" s="44"/>
      <c r="F11" s="44" t="s">
        <v>378</v>
      </c>
      <c r="G11" s="44">
        <v>217172000</v>
      </c>
      <c r="H11" s="44"/>
      <c r="I11" s="44">
        <v>323542333</v>
      </c>
      <c r="J11" s="109">
        <v>377913437</v>
      </c>
      <c r="K11" s="109">
        <f>576905871+42010000</f>
        <v>618915871</v>
      </c>
      <c r="L11" s="109">
        <v>251574440</v>
      </c>
      <c r="M11" s="117">
        <f>I11+G11+J11+K11+L11</f>
        <v>1789118081</v>
      </c>
      <c r="N11" s="45"/>
      <c r="O11" s="108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</row>
    <row r="12" spans="1:31" ht="18" customHeight="1" x14ac:dyDescent="0.25">
      <c r="A12" s="42">
        <v>2</v>
      </c>
      <c r="B12" s="43" t="s">
        <v>196</v>
      </c>
      <c r="C12" s="44"/>
      <c r="D12" s="44"/>
      <c r="E12" s="44"/>
      <c r="F12" s="44"/>
      <c r="G12" s="44">
        <v>0</v>
      </c>
      <c r="H12" s="44"/>
      <c r="I12" s="44">
        <v>25315000</v>
      </c>
      <c r="J12" s="109">
        <v>48471339</v>
      </c>
      <c r="K12" s="109">
        <v>0</v>
      </c>
      <c r="L12" s="109"/>
      <c r="M12" s="118">
        <f>I12+J12+K12+L12</f>
        <v>73786339</v>
      </c>
      <c r="N12" s="45"/>
      <c r="O12" s="108"/>
      <c r="P12" s="138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</row>
    <row r="13" spans="1:31" ht="18" customHeight="1" x14ac:dyDescent="0.25">
      <c r="A13" s="42">
        <v>3</v>
      </c>
      <c r="B13" s="58" t="s">
        <v>86</v>
      </c>
      <c r="C13" s="46"/>
      <c r="D13" s="46"/>
      <c r="E13" s="44"/>
      <c r="F13" s="44"/>
      <c r="G13" s="44"/>
      <c r="H13" s="44"/>
      <c r="I13" s="44">
        <v>8957000</v>
      </c>
      <c r="J13" s="109">
        <v>1740000</v>
      </c>
      <c r="K13" s="109">
        <f>78000000+5000000+2000000</f>
        <v>85000000</v>
      </c>
      <c r="L13" s="109">
        <v>5000000</v>
      </c>
      <c r="M13" s="118">
        <f>I13+J13+K13+L13</f>
        <v>100697000</v>
      </c>
      <c r="N13" s="47"/>
      <c r="O13" s="108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</row>
    <row r="14" spans="1:31" ht="18" customHeight="1" x14ac:dyDescent="0.25">
      <c r="A14" s="42">
        <v>4</v>
      </c>
      <c r="B14" s="43" t="s">
        <v>87</v>
      </c>
      <c r="C14" s="46"/>
      <c r="D14" s="46"/>
      <c r="E14" s="44"/>
      <c r="F14" s="44" t="s">
        <v>379</v>
      </c>
      <c r="G14" s="44">
        <v>1920000</v>
      </c>
      <c r="H14" s="44"/>
      <c r="I14" s="44">
        <v>2460000</v>
      </c>
      <c r="J14" s="109">
        <f>3830000</f>
        <v>3830000</v>
      </c>
      <c r="K14" s="109">
        <v>3540000</v>
      </c>
      <c r="L14" s="109"/>
      <c r="M14" s="118">
        <f>G14+I14+J14+K14+L14</f>
        <v>11750000</v>
      </c>
      <c r="N14" s="47"/>
      <c r="O14" s="108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 ht="18" customHeight="1" x14ac:dyDescent="0.25">
      <c r="A15" s="42">
        <v>5</v>
      </c>
      <c r="B15" s="43" t="s">
        <v>366</v>
      </c>
      <c r="C15" s="44"/>
      <c r="D15" s="44"/>
      <c r="E15" s="44"/>
      <c r="F15" s="44"/>
      <c r="G15" s="44"/>
      <c r="H15" s="44"/>
      <c r="I15" s="44">
        <v>1510063</v>
      </c>
      <c r="J15" s="109"/>
      <c r="K15" s="109">
        <v>5903016</v>
      </c>
      <c r="L15" s="109"/>
      <c r="M15" s="118">
        <f>I15+J15+K15+L15</f>
        <v>7413079</v>
      </c>
      <c r="N15" s="45"/>
      <c r="O15" s="108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 ht="18" customHeight="1" x14ac:dyDescent="0.25">
      <c r="A16" s="42">
        <v>6</v>
      </c>
      <c r="B16" s="43" t="s">
        <v>360</v>
      </c>
      <c r="C16" s="44"/>
      <c r="D16" s="44"/>
      <c r="E16" s="44"/>
      <c r="F16" s="44"/>
      <c r="G16" s="44"/>
      <c r="H16" s="44"/>
      <c r="I16" s="44">
        <v>0</v>
      </c>
      <c r="J16" s="109">
        <v>0</v>
      </c>
      <c r="K16" s="109">
        <v>10000000</v>
      </c>
      <c r="L16" s="109"/>
      <c r="M16" s="118">
        <f>G16+I16+J16+K16+L16</f>
        <v>10000000</v>
      </c>
      <c r="N16" s="45"/>
      <c r="O16" s="108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 ht="18" customHeight="1" x14ac:dyDescent="0.3">
      <c r="A17" s="48" t="s">
        <v>88</v>
      </c>
      <c r="B17" s="49" t="s">
        <v>89</v>
      </c>
      <c r="C17" s="50"/>
      <c r="D17" s="50"/>
      <c r="E17" s="50"/>
      <c r="F17" s="50"/>
      <c r="G17" s="50">
        <f>SUM(G18:G41)</f>
        <v>40175871</v>
      </c>
      <c r="H17" s="51"/>
      <c r="I17" s="51">
        <f>SUM(I18:I41)</f>
        <v>7989250</v>
      </c>
      <c r="J17" s="139">
        <f>SUM(J18:J41)</f>
        <v>105116824</v>
      </c>
      <c r="K17" s="139">
        <f>SUM(K18:K41)</f>
        <v>6339260</v>
      </c>
      <c r="L17" s="139">
        <f>SUM(L18:L41)</f>
        <v>1252000</v>
      </c>
      <c r="M17" s="51">
        <f>SUM(M18:M41)</f>
        <v>160873205</v>
      </c>
      <c r="N17" s="52"/>
      <c r="O17" s="112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</row>
    <row r="18" spans="1:31" ht="18" customHeight="1" x14ac:dyDescent="0.25">
      <c r="A18" s="42">
        <v>1</v>
      </c>
      <c r="B18" s="54" t="s">
        <v>357</v>
      </c>
      <c r="C18" s="55"/>
      <c r="D18" s="55"/>
      <c r="E18" s="55"/>
      <c r="F18" s="55"/>
      <c r="G18" s="55"/>
      <c r="H18" s="44"/>
      <c r="I18" s="44">
        <f>G18+H18</f>
        <v>0</v>
      </c>
      <c r="J18" s="109">
        <v>0</v>
      </c>
      <c r="K18" s="109">
        <v>160360</v>
      </c>
      <c r="L18" s="109"/>
      <c r="M18" s="118">
        <f>I18+J18+K18+L18</f>
        <v>160360</v>
      </c>
      <c r="N18" s="56"/>
      <c r="O18" s="108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</row>
    <row r="19" spans="1:31" ht="18" customHeight="1" x14ac:dyDescent="0.25">
      <c r="A19" s="42">
        <v>2</v>
      </c>
      <c r="B19" s="43" t="s">
        <v>90</v>
      </c>
      <c r="C19" s="44"/>
      <c r="D19" s="44"/>
      <c r="E19" s="55"/>
      <c r="F19" s="185" t="s">
        <v>380</v>
      </c>
      <c r="G19" s="44"/>
      <c r="H19" s="44"/>
      <c r="I19" s="44">
        <v>0</v>
      </c>
      <c r="J19" s="109">
        <v>44556800</v>
      </c>
      <c r="K19" s="109">
        <v>0</v>
      </c>
      <c r="L19" s="109"/>
      <c r="M19" s="118">
        <f>I19+J19+K19+L19</f>
        <v>44556800</v>
      </c>
      <c r="N19" s="45"/>
      <c r="O19" s="108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</row>
    <row r="20" spans="1:31" ht="18" customHeight="1" x14ac:dyDescent="0.25">
      <c r="A20" s="42">
        <v>3</v>
      </c>
      <c r="B20" s="43" t="s">
        <v>290</v>
      </c>
      <c r="C20" s="44"/>
      <c r="D20" s="44"/>
      <c r="E20" s="55"/>
      <c r="F20" s="55" t="s">
        <v>381</v>
      </c>
      <c r="G20" s="44">
        <v>14000000</v>
      </c>
      <c r="H20" s="44"/>
      <c r="I20" s="44">
        <v>0</v>
      </c>
      <c r="J20" s="109">
        <v>3960000</v>
      </c>
      <c r="K20" s="109">
        <v>0</v>
      </c>
      <c r="L20" s="109"/>
      <c r="M20" s="118">
        <f>I20+J20+K20+L20+G20</f>
        <v>17960000</v>
      </c>
      <c r="N20" s="45"/>
      <c r="O20" s="108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</row>
    <row r="21" spans="1:31" ht="18" customHeight="1" x14ac:dyDescent="0.25">
      <c r="A21" s="42">
        <v>4</v>
      </c>
      <c r="B21" s="43" t="s">
        <v>91</v>
      </c>
      <c r="C21" s="44"/>
      <c r="D21" s="44"/>
      <c r="E21" s="55"/>
      <c r="F21" s="55" t="s">
        <v>382</v>
      </c>
      <c r="G21" s="44"/>
      <c r="H21" s="44"/>
      <c r="I21" s="44">
        <v>0</v>
      </c>
      <c r="J21" s="109">
        <v>6000000</v>
      </c>
      <c r="K21" s="109">
        <v>0</v>
      </c>
      <c r="L21" s="109"/>
      <c r="M21" s="118">
        <f t="shared" ref="M21:M41" si="1">I21+J21+K21+L21+G21</f>
        <v>6000000</v>
      </c>
      <c r="N21" s="45"/>
      <c r="O21" s="108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 spans="1:31" ht="18" customHeight="1" x14ac:dyDescent="0.25">
      <c r="A22" s="42">
        <v>5</v>
      </c>
      <c r="B22" s="43" t="s">
        <v>92</v>
      </c>
      <c r="C22" s="44"/>
      <c r="D22" s="44"/>
      <c r="E22" s="55"/>
      <c r="F22" s="185" t="s">
        <v>383</v>
      </c>
      <c r="G22" s="44"/>
      <c r="H22" s="44"/>
      <c r="I22" s="44">
        <v>0</v>
      </c>
      <c r="J22" s="109">
        <f>10574956+596850</f>
        <v>11171806</v>
      </c>
      <c r="K22" s="109">
        <v>0</v>
      </c>
      <c r="L22" s="109"/>
      <c r="M22" s="118">
        <f t="shared" si="1"/>
        <v>11171806</v>
      </c>
      <c r="N22" s="45"/>
      <c r="O22" s="113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</row>
    <row r="23" spans="1:31" ht="18" customHeight="1" x14ac:dyDescent="0.25">
      <c r="A23" s="42">
        <v>6</v>
      </c>
      <c r="B23" s="43" t="s">
        <v>93</v>
      </c>
      <c r="C23" s="44"/>
      <c r="D23" s="44"/>
      <c r="E23" s="55"/>
      <c r="F23" s="55"/>
      <c r="G23" s="44"/>
      <c r="H23" s="44"/>
      <c r="I23" s="44">
        <v>0</v>
      </c>
      <c r="J23" s="109">
        <v>0</v>
      </c>
      <c r="K23" s="109">
        <v>0</v>
      </c>
      <c r="L23" s="109"/>
      <c r="M23" s="118">
        <f t="shared" si="1"/>
        <v>0</v>
      </c>
      <c r="N23" s="45"/>
      <c r="O23" s="113"/>
      <c r="P23" s="11"/>
      <c r="Q23" s="11"/>
      <c r="R23" s="11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</row>
    <row r="24" spans="1:31" ht="18" customHeight="1" x14ac:dyDescent="0.25">
      <c r="A24" s="42">
        <v>7</v>
      </c>
      <c r="B24" s="43" t="s">
        <v>94</v>
      </c>
      <c r="C24" s="44"/>
      <c r="D24" s="44"/>
      <c r="E24" s="55"/>
      <c r="F24" s="55" t="s">
        <v>384</v>
      </c>
      <c r="G24" s="44"/>
      <c r="H24" s="44"/>
      <c r="I24" s="44">
        <v>0</v>
      </c>
      <c r="J24" s="109"/>
      <c r="K24" s="109">
        <v>0</v>
      </c>
      <c r="L24" s="109"/>
      <c r="M24" s="118">
        <f t="shared" si="1"/>
        <v>0</v>
      </c>
      <c r="N24" s="45"/>
      <c r="O24" s="108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1:31" ht="18" customHeight="1" x14ac:dyDescent="0.25">
      <c r="A25" s="42">
        <v>8</v>
      </c>
      <c r="B25" s="43" t="s">
        <v>95</v>
      </c>
      <c r="C25" s="44"/>
      <c r="D25" s="44"/>
      <c r="E25" s="55"/>
      <c r="F25" s="55" t="s">
        <v>385</v>
      </c>
      <c r="G25" s="44"/>
      <c r="H25" s="44"/>
      <c r="I25" s="44">
        <v>0</v>
      </c>
      <c r="J25" s="109">
        <v>5994014</v>
      </c>
      <c r="K25" s="109">
        <v>0</v>
      </c>
      <c r="L25" s="109"/>
      <c r="M25" s="118">
        <f t="shared" si="1"/>
        <v>5994014</v>
      </c>
      <c r="N25" s="45"/>
      <c r="O25" s="113"/>
      <c r="P25" s="11"/>
      <c r="Q25" s="11"/>
      <c r="R25" s="11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</row>
    <row r="26" spans="1:31" ht="18" customHeight="1" x14ac:dyDescent="0.25">
      <c r="A26" s="42">
        <v>9</v>
      </c>
      <c r="B26" s="43" t="s">
        <v>96</v>
      </c>
      <c r="C26" s="44"/>
      <c r="D26" s="44"/>
      <c r="E26" s="55"/>
      <c r="F26" s="55" t="s">
        <v>386</v>
      </c>
      <c r="G26" s="44"/>
      <c r="H26" s="44"/>
      <c r="I26" s="44">
        <v>0</v>
      </c>
      <c r="J26" s="109">
        <v>0</v>
      </c>
      <c r="K26" s="109">
        <v>0</v>
      </c>
      <c r="L26" s="109"/>
      <c r="M26" s="118">
        <f t="shared" si="1"/>
        <v>0</v>
      </c>
      <c r="N26" s="45"/>
      <c r="O26" s="113"/>
      <c r="P26" s="11"/>
      <c r="Q26" s="11"/>
      <c r="R26" s="11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</row>
    <row r="27" spans="1:31" ht="18" customHeight="1" x14ac:dyDescent="0.25">
      <c r="A27" s="42">
        <v>10</v>
      </c>
      <c r="B27" s="43" t="s">
        <v>97</v>
      </c>
      <c r="C27" s="44"/>
      <c r="D27" s="44"/>
      <c r="E27" s="55"/>
      <c r="F27" s="55" t="s">
        <v>387</v>
      </c>
      <c r="G27" s="44">
        <v>3581779</v>
      </c>
      <c r="H27" s="44"/>
      <c r="I27" s="44">
        <v>0</v>
      </c>
      <c r="J27" s="109">
        <v>0</v>
      </c>
      <c r="K27" s="109">
        <v>0</v>
      </c>
      <c r="L27" s="109"/>
      <c r="M27" s="118">
        <f t="shared" si="1"/>
        <v>3581779</v>
      </c>
      <c r="N27" s="45"/>
      <c r="O27" s="113"/>
      <c r="P27" s="11"/>
      <c r="Q27" s="11"/>
      <c r="R27" s="11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</row>
    <row r="28" spans="1:31" ht="18.75" customHeight="1" x14ac:dyDescent="0.25">
      <c r="A28" s="42">
        <v>11</v>
      </c>
      <c r="B28" s="43" t="s">
        <v>98</v>
      </c>
      <c r="C28" s="44"/>
      <c r="D28" s="44"/>
      <c r="E28" s="55"/>
      <c r="F28" s="55" t="s">
        <v>388</v>
      </c>
      <c r="G28" s="44">
        <v>1935000</v>
      </c>
      <c r="H28" s="44"/>
      <c r="I28" s="44">
        <v>0</v>
      </c>
      <c r="J28" s="109">
        <v>0</v>
      </c>
      <c r="K28" s="109">
        <v>0</v>
      </c>
      <c r="L28" s="109"/>
      <c r="M28" s="118">
        <f t="shared" si="1"/>
        <v>1935000</v>
      </c>
      <c r="N28" s="45"/>
      <c r="O28" s="113"/>
      <c r="P28" s="11"/>
      <c r="Q28" s="11"/>
      <c r="R28" s="11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</row>
    <row r="29" spans="1:31" ht="18" customHeight="1" x14ac:dyDescent="0.25">
      <c r="A29" s="42">
        <v>12</v>
      </c>
      <c r="B29" s="43" t="s">
        <v>298</v>
      </c>
      <c r="C29" s="44"/>
      <c r="D29" s="44"/>
      <c r="E29" s="55"/>
      <c r="F29" s="55" t="s">
        <v>389</v>
      </c>
      <c r="G29" s="44"/>
      <c r="H29" s="44"/>
      <c r="I29" s="109">
        <v>3696250</v>
      </c>
      <c r="J29" s="109">
        <v>1152500</v>
      </c>
      <c r="K29" s="109">
        <v>2148900</v>
      </c>
      <c r="L29" s="109">
        <v>1252000</v>
      </c>
      <c r="M29" s="118">
        <f t="shared" si="1"/>
        <v>8249650</v>
      </c>
      <c r="N29" s="45"/>
      <c r="O29" s="108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</row>
    <row r="30" spans="1:31" ht="18" customHeight="1" x14ac:dyDescent="0.25">
      <c r="A30" s="42">
        <v>13</v>
      </c>
      <c r="B30" s="43" t="s">
        <v>99</v>
      </c>
      <c r="C30" s="44"/>
      <c r="D30" s="44"/>
      <c r="E30" s="55"/>
      <c r="F30" s="55" t="s">
        <v>99</v>
      </c>
      <c r="G30" s="44"/>
      <c r="H30" s="44"/>
      <c r="I30" s="44">
        <v>0</v>
      </c>
      <c r="J30" s="44">
        <v>5619000</v>
      </c>
      <c r="K30" s="44">
        <v>0</v>
      </c>
      <c r="L30" s="44"/>
      <c r="M30" s="118">
        <f t="shared" si="1"/>
        <v>5619000</v>
      </c>
      <c r="N30" s="45"/>
      <c r="O30" s="108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</row>
    <row r="31" spans="1:31" ht="18" customHeight="1" x14ac:dyDescent="0.25">
      <c r="A31" s="42">
        <v>14</v>
      </c>
      <c r="B31" s="58" t="s">
        <v>355</v>
      </c>
      <c r="C31" s="44"/>
      <c r="D31" s="44"/>
      <c r="E31" s="55"/>
      <c r="F31" s="55" t="s">
        <v>390</v>
      </c>
      <c r="G31" s="44"/>
      <c r="H31" s="44"/>
      <c r="I31" s="109">
        <v>0</v>
      </c>
      <c r="J31" s="44"/>
      <c r="K31" s="44">
        <v>700000</v>
      </c>
      <c r="L31" s="44"/>
      <c r="M31" s="118">
        <f t="shared" si="1"/>
        <v>700000</v>
      </c>
      <c r="N31" s="45"/>
      <c r="O31" s="108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</row>
    <row r="32" spans="1:31" ht="18" customHeight="1" x14ac:dyDescent="0.25">
      <c r="A32" s="42">
        <v>15</v>
      </c>
      <c r="B32" s="58" t="s">
        <v>358</v>
      </c>
      <c r="C32" s="59"/>
      <c r="D32" s="59"/>
      <c r="E32" s="55"/>
      <c r="F32" s="55"/>
      <c r="G32" s="44">
        <v>2210000</v>
      </c>
      <c r="H32" s="44"/>
      <c r="I32" s="109">
        <v>4075000</v>
      </c>
      <c r="J32" s="44"/>
      <c r="K32" s="44">
        <v>830000</v>
      </c>
      <c r="L32" s="44"/>
      <c r="M32" s="118">
        <f t="shared" si="1"/>
        <v>7115000</v>
      </c>
      <c r="N32" s="60"/>
      <c r="O32" s="108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</row>
    <row r="33" spans="1:31" ht="18" customHeight="1" x14ac:dyDescent="0.25">
      <c r="A33" s="42">
        <v>16</v>
      </c>
      <c r="B33" s="43" t="s">
        <v>100</v>
      </c>
      <c r="C33" s="44"/>
      <c r="D33" s="44"/>
      <c r="E33" s="55"/>
      <c r="F33" s="55"/>
      <c r="G33" s="44"/>
      <c r="H33" s="44"/>
      <c r="I33" s="109">
        <v>0</v>
      </c>
      <c r="J33" s="44"/>
      <c r="K33" s="44"/>
      <c r="L33" s="44"/>
      <c r="M33" s="118">
        <f t="shared" si="1"/>
        <v>0</v>
      </c>
      <c r="N33" s="45"/>
      <c r="O33" s="108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:31" ht="18" customHeight="1" x14ac:dyDescent="0.25">
      <c r="A34" s="42">
        <v>17</v>
      </c>
      <c r="B34" s="43" t="s">
        <v>101</v>
      </c>
      <c r="C34" s="44"/>
      <c r="D34" s="44"/>
      <c r="E34" s="55"/>
      <c r="F34" s="55"/>
      <c r="G34" s="44"/>
      <c r="H34" s="44"/>
      <c r="I34" s="109">
        <v>0</v>
      </c>
      <c r="J34" s="44"/>
      <c r="K34" s="44"/>
      <c r="L34" s="44"/>
      <c r="M34" s="118">
        <f t="shared" si="1"/>
        <v>0</v>
      </c>
      <c r="N34" s="45"/>
      <c r="O34" s="108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</row>
    <row r="35" spans="1:31" ht="33" x14ac:dyDescent="0.25">
      <c r="A35" s="42">
        <v>18</v>
      </c>
      <c r="B35" s="43" t="s">
        <v>377</v>
      </c>
      <c r="C35" s="44"/>
      <c r="D35" s="44"/>
      <c r="E35" s="55"/>
      <c r="F35" s="55" t="s">
        <v>391</v>
      </c>
      <c r="G35" s="44">
        <v>1648000</v>
      </c>
      <c r="H35" s="44"/>
      <c r="I35" s="109">
        <v>50000</v>
      </c>
      <c r="J35" s="44">
        <v>2379000</v>
      </c>
      <c r="K35" s="44"/>
      <c r="L35" s="44"/>
      <c r="M35" s="118">
        <f t="shared" si="1"/>
        <v>4077000</v>
      </c>
      <c r="N35" s="45"/>
      <c r="O35" s="108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</row>
    <row r="36" spans="1:31" ht="18" customHeight="1" x14ac:dyDescent="0.25">
      <c r="A36" s="42">
        <v>19</v>
      </c>
      <c r="B36" s="43" t="s">
        <v>102</v>
      </c>
      <c r="C36" s="44"/>
      <c r="D36" s="44"/>
      <c r="E36" s="55"/>
      <c r="F36" s="55"/>
      <c r="G36" s="44">
        <v>16801092</v>
      </c>
      <c r="H36" s="44"/>
      <c r="I36" s="109">
        <v>0</v>
      </c>
      <c r="J36" s="44"/>
      <c r="K36" s="44"/>
      <c r="L36" s="44"/>
      <c r="M36" s="118">
        <f t="shared" si="1"/>
        <v>16801092</v>
      </c>
      <c r="N36" s="45"/>
      <c r="O36" s="108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18" customHeight="1" x14ac:dyDescent="0.25">
      <c r="A37" s="42">
        <v>20</v>
      </c>
      <c r="B37" s="43" t="s">
        <v>356</v>
      </c>
      <c r="C37" s="44"/>
      <c r="D37" s="44"/>
      <c r="E37" s="55"/>
      <c r="F37" s="55"/>
      <c r="G37" s="44"/>
      <c r="H37" s="44"/>
      <c r="I37" s="109">
        <v>0</v>
      </c>
      <c r="J37" s="44"/>
      <c r="K37" s="44">
        <v>1840000</v>
      </c>
      <c r="L37" s="44"/>
      <c r="M37" s="118">
        <f t="shared" si="1"/>
        <v>1840000</v>
      </c>
      <c r="N37" s="45"/>
      <c r="O37" s="108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</row>
    <row r="38" spans="1:31" ht="18" customHeight="1" x14ac:dyDescent="0.25">
      <c r="A38" s="42">
        <v>21</v>
      </c>
      <c r="B38" s="43" t="s">
        <v>103</v>
      </c>
      <c r="C38" s="44"/>
      <c r="D38" s="44"/>
      <c r="E38" s="55"/>
      <c r="F38" s="55"/>
      <c r="G38" s="44"/>
      <c r="H38" s="44"/>
      <c r="I38" s="109">
        <v>0</v>
      </c>
      <c r="J38" s="44"/>
      <c r="K38" s="44"/>
      <c r="L38" s="44"/>
      <c r="M38" s="118">
        <f t="shared" si="1"/>
        <v>0</v>
      </c>
      <c r="N38" s="45"/>
      <c r="O38" s="108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</row>
    <row r="39" spans="1:31" ht="18" customHeight="1" x14ac:dyDescent="0.25">
      <c r="A39" s="42">
        <v>22</v>
      </c>
      <c r="B39" s="43" t="s">
        <v>207</v>
      </c>
      <c r="C39" s="44"/>
      <c r="D39" s="44"/>
      <c r="E39" s="55"/>
      <c r="F39" s="55"/>
      <c r="G39" s="44"/>
      <c r="H39" s="44"/>
      <c r="I39" s="109">
        <v>0</v>
      </c>
      <c r="J39" s="44">
        <v>7470000</v>
      </c>
      <c r="K39" s="44"/>
      <c r="L39" s="44"/>
      <c r="M39" s="118">
        <f t="shared" si="1"/>
        <v>7470000</v>
      </c>
      <c r="N39" s="45"/>
      <c r="O39" s="108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</row>
    <row r="40" spans="1:31" ht="18" customHeight="1" x14ac:dyDescent="0.25">
      <c r="A40" s="42">
        <v>23</v>
      </c>
      <c r="B40" s="43" t="s">
        <v>192</v>
      </c>
      <c r="C40" s="44"/>
      <c r="D40" s="44"/>
      <c r="E40" s="55"/>
      <c r="F40" s="55" t="s">
        <v>392</v>
      </c>
      <c r="G40" s="44"/>
      <c r="H40" s="44"/>
      <c r="I40" s="109">
        <f>58000+110000</f>
        <v>168000</v>
      </c>
      <c r="J40" s="44">
        <f>412500</f>
        <v>412500</v>
      </c>
      <c r="K40" s="44">
        <v>660000</v>
      </c>
      <c r="L40" s="44"/>
      <c r="M40" s="118">
        <f t="shared" si="1"/>
        <v>1240500</v>
      </c>
      <c r="N40" s="45"/>
      <c r="O40" s="108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</row>
    <row r="41" spans="1:31" ht="18" customHeight="1" x14ac:dyDescent="0.25">
      <c r="A41" s="42">
        <v>24</v>
      </c>
      <c r="B41" s="43" t="s">
        <v>292</v>
      </c>
      <c r="C41" s="44"/>
      <c r="D41" s="44"/>
      <c r="E41" s="55"/>
      <c r="F41" s="55" t="s">
        <v>394</v>
      </c>
      <c r="G41" s="44"/>
      <c r="H41" s="44"/>
      <c r="I41" s="44">
        <v>0</v>
      </c>
      <c r="J41" s="44">
        <v>16401204</v>
      </c>
      <c r="K41" s="44"/>
      <c r="L41" s="44"/>
      <c r="M41" s="118">
        <f t="shared" si="1"/>
        <v>16401204</v>
      </c>
      <c r="N41" s="45"/>
      <c r="O41" s="108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</row>
    <row r="42" spans="1:31" ht="18" customHeight="1" x14ac:dyDescent="0.25">
      <c r="A42" s="42">
        <v>25</v>
      </c>
      <c r="B42" s="43" t="s">
        <v>376</v>
      </c>
      <c r="C42" s="44"/>
      <c r="D42" s="44"/>
      <c r="E42" s="55"/>
      <c r="F42" s="55"/>
      <c r="G42" s="44"/>
      <c r="H42" s="44"/>
      <c r="I42" s="44"/>
      <c r="J42" s="44"/>
      <c r="K42" s="44"/>
      <c r="L42" s="44"/>
      <c r="M42" s="118"/>
      <c r="N42" s="45"/>
      <c r="O42" s="108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spans="1:31" ht="17.25" customHeight="1" x14ac:dyDescent="0.25">
      <c r="A43" s="42"/>
      <c r="B43" s="43"/>
      <c r="C43" s="44"/>
      <c r="D43" s="44"/>
      <c r="E43" s="55"/>
      <c r="F43" s="55"/>
      <c r="G43" s="44"/>
      <c r="H43" s="44"/>
      <c r="I43" s="44"/>
      <c r="J43" s="44"/>
      <c r="K43" s="44"/>
      <c r="L43" s="44"/>
      <c r="M43" s="118"/>
      <c r="N43" s="45"/>
      <c r="O43" s="108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</row>
    <row r="44" spans="1:31" ht="18" customHeight="1" x14ac:dyDescent="0.3">
      <c r="A44" s="48" t="s">
        <v>104</v>
      </c>
      <c r="B44" s="49" t="s">
        <v>105</v>
      </c>
      <c r="C44" s="50">
        <f t="shared" ref="C44:G44" si="2">SUM(C45:C47)</f>
        <v>0</v>
      </c>
      <c r="D44" s="50">
        <f t="shared" si="2"/>
        <v>0</v>
      </c>
      <c r="E44" s="50">
        <f t="shared" si="2"/>
        <v>0</v>
      </c>
      <c r="F44" s="50"/>
      <c r="G44" s="50">
        <f t="shared" si="2"/>
        <v>0</v>
      </c>
      <c r="H44" s="50"/>
      <c r="I44" s="51">
        <f>SUM(I45:I47)</f>
        <v>30710000</v>
      </c>
      <c r="J44" s="51">
        <f>SUM(J45:J47)</f>
        <v>5580000</v>
      </c>
      <c r="K44" s="51">
        <f>SUM(K45:K47)</f>
        <v>0</v>
      </c>
      <c r="L44" s="51">
        <f>SUM(L45:L47)</f>
        <v>16000000</v>
      </c>
      <c r="M44" s="51">
        <f>SUM(M45:M47)</f>
        <v>52290000</v>
      </c>
      <c r="N44" s="52"/>
      <c r="O44" s="114"/>
      <c r="P44" s="11"/>
      <c r="Q44" s="1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</row>
    <row r="45" spans="1:31" ht="18" customHeight="1" x14ac:dyDescent="0.25">
      <c r="A45" s="42">
        <v>1</v>
      </c>
      <c r="B45" s="43" t="s">
        <v>106</v>
      </c>
      <c r="C45" s="44"/>
      <c r="D45" s="44"/>
      <c r="E45" s="44">
        <f>C45+D45</f>
        <v>0</v>
      </c>
      <c r="F45" s="44"/>
      <c r="G45" s="44"/>
      <c r="H45" s="44"/>
      <c r="I45" s="44">
        <f>G45+H45</f>
        <v>0</v>
      </c>
      <c r="J45" s="44"/>
      <c r="K45" s="44"/>
      <c r="L45" s="44"/>
      <c r="M45" s="118">
        <f t="shared" ref="M45:M47" si="3">I45+J45+K45+L45</f>
        <v>0</v>
      </c>
      <c r="N45" s="45"/>
      <c r="O45" s="108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</row>
    <row r="46" spans="1:31" ht="36.75" customHeight="1" x14ac:dyDescent="0.25">
      <c r="A46" s="42">
        <v>2</v>
      </c>
      <c r="B46" s="43" t="s">
        <v>299</v>
      </c>
      <c r="C46" s="44"/>
      <c r="D46" s="44"/>
      <c r="E46" s="44"/>
      <c r="F46" s="44"/>
      <c r="G46" s="44"/>
      <c r="H46" s="44"/>
      <c r="I46" s="109">
        <f>12000000+18710000</f>
        <v>30710000</v>
      </c>
      <c r="J46" s="44">
        <f>4590000+990000</f>
        <v>5580000</v>
      </c>
      <c r="K46" s="44"/>
      <c r="L46" s="44">
        <v>16000000</v>
      </c>
      <c r="M46" s="118">
        <f>I46+J46+K46+L46</f>
        <v>52290000</v>
      </c>
      <c r="N46" s="45"/>
      <c r="O46" s="108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</row>
    <row r="47" spans="1:31" ht="18" customHeight="1" x14ac:dyDescent="0.25">
      <c r="A47" s="42">
        <v>3</v>
      </c>
      <c r="B47" s="43" t="s">
        <v>107</v>
      </c>
      <c r="C47" s="44"/>
      <c r="D47" s="44"/>
      <c r="E47" s="44"/>
      <c r="F47" s="44"/>
      <c r="G47" s="44"/>
      <c r="H47" s="44"/>
      <c r="I47" s="44">
        <f>G47+H47</f>
        <v>0</v>
      </c>
      <c r="J47" s="44"/>
      <c r="K47" s="44"/>
      <c r="L47" s="44"/>
      <c r="M47" s="118">
        <f t="shared" si="3"/>
        <v>0</v>
      </c>
      <c r="N47" s="45"/>
      <c r="O47" s="108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</row>
    <row r="48" spans="1:31" ht="18" customHeight="1" x14ac:dyDescent="0.3">
      <c r="A48" s="48" t="s">
        <v>108</v>
      </c>
      <c r="B48" s="49" t="s">
        <v>109</v>
      </c>
      <c r="C48" s="50">
        <f t="shared" ref="C48:G48" si="4">SUM(C49:C51)</f>
        <v>0</v>
      </c>
      <c r="D48" s="50">
        <f t="shared" si="4"/>
        <v>0</v>
      </c>
      <c r="E48" s="50">
        <f t="shared" si="4"/>
        <v>0</v>
      </c>
      <c r="F48" s="50"/>
      <c r="G48" s="50">
        <f t="shared" si="4"/>
        <v>0</v>
      </c>
      <c r="H48" s="50"/>
      <c r="I48" s="51">
        <f>SUM(I49:I51)</f>
        <v>0</v>
      </c>
      <c r="J48" s="51">
        <f>SUM(J49:J51)</f>
        <v>5000000</v>
      </c>
      <c r="K48" s="51">
        <f>SUM(K49:K51)</f>
        <v>765000</v>
      </c>
      <c r="L48" s="51">
        <f>SUM(L49:L51)</f>
        <v>0</v>
      </c>
      <c r="M48" s="51">
        <f>SUM(M49:M51)</f>
        <v>5765000</v>
      </c>
      <c r="N48" s="52"/>
      <c r="O48" s="114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</row>
    <row r="49" spans="1:31" ht="18" customHeight="1" x14ac:dyDescent="0.25">
      <c r="A49" s="42">
        <v>1</v>
      </c>
      <c r="B49" s="43" t="s">
        <v>110</v>
      </c>
      <c r="C49" s="44"/>
      <c r="D49" s="44"/>
      <c r="E49" s="44"/>
      <c r="F49" s="44"/>
      <c r="G49" s="44"/>
      <c r="H49" s="44"/>
      <c r="I49" s="44">
        <v>0</v>
      </c>
      <c r="J49" s="44"/>
      <c r="K49" s="44"/>
      <c r="L49" s="44"/>
      <c r="M49" s="118">
        <f>I49+J49+K49+L49</f>
        <v>0</v>
      </c>
      <c r="N49" s="45"/>
      <c r="O49" s="108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</row>
    <row r="50" spans="1:31" ht="18" customHeight="1" x14ac:dyDescent="0.25">
      <c r="A50" s="42">
        <v>2</v>
      </c>
      <c r="B50" s="43" t="s">
        <v>111</v>
      </c>
      <c r="C50" s="44"/>
      <c r="D50" s="44"/>
      <c r="E50" s="44"/>
      <c r="F50" s="44"/>
      <c r="G50" s="44"/>
      <c r="H50" s="44"/>
      <c r="I50" s="44">
        <f>G50+H50</f>
        <v>0</v>
      </c>
      <c r="J50" s="44"/>
      <c r="K50" s="44"/>
      <c r="L50" s="44"/>
      <c r="M50" s="118">
        <f>I50+J50+K50+L50</f>
        <v>0</v>
      </c>
      <c r="N50" s="45"/>
      <c r="O50" s="108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</row>
    <row r="51" spans="1:31" ht="18" customHeight="1" x14ac:dyDescent="0.25">
      <c r="A51" s="42">
        <v>3</v>
      </c>
      <c r="B51" s="43" t="s">
        <v>359</v>
      </c>
      <c r="C51" s="44"/>
      <c r="D51" s="44"/>
      <c r="E51" s="44"/>
      <c r="F51" s="44"/>
      <c r="G51" s="44"/>
      <c r="H51" s="44"/>
      <c r="I51" s="44">
        <v>0</v>
      </c>
      <c r="J51" s="44">
        <v>5000000</v>
      </c>
      <c r="K51" s="44">
        <v>765000</v>
      </c>
      <c r="L51" s="44"/>
      <c r="M51" s="118">
        <f t="shared" ref="M51" si="5">I51+J51+K51+L51</f>
        <v>5765000</v>
      </c>
      <c r="N51" s="45"/>
      <c r="O51" s="108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</row>
    <row r="52" spans="1:31" ht="18" customHeight="1" x14ac:dyDescent="0.3">
      <c r="A52" s="48" t="s">
        <v>112</v>
      </c>
      <c r="B52" s="49" t="s">
        <v>113</v>
      </c>
      <c r="C52" s="50">
        <f t="shared" ref="C52:G52" si="6">SUM(C53:C59)</f>
        <v>0</v>
      </c>
      <c r="D52" s="50">
        <f t="shared" si="6"/>
        <v>0</v>
      </c>
      <c r="E52" s="50">
        <f t="shared" si="6"/>
        <v>0</v>
      </c>
      <c r="F52" s="50"/>
      <c r="G52" s="50">
        <f t="shared" si="6"/>
        <v>0</v>
      </c>
      <c r="H52" s="50"/>
      <c r="I52" s="51">
        <f>SUM(I53:I55)</f>
        <v>0</v>
      </c>
      <c r="J52" s="51">
        <f>SUM(J53:J59)</f>
        <v>0</v>
      </c>
      <c r="K52" s="51">
        <f>SUM(K53:K59)</f>
        <v>0</v>
      </c>
      <c r="L52" s="51">
        <f>SUM(L53:L59)</f>
        <v>25000000</v>
      </c>
      <c r="M52" s="51">
        <f>SUM(M53:M59)</f>
        <v>25000000</v>
      </c>
      <c r="N52" s="52"/>
      <c r="O52" s="108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</row>
    <row r="53" spans="1:31" ht="18" customHeight="1" x14ac:dyDescent="0.25">
      <c r="A53" s="42">
        <v>1</v>
      </c>
      <c r="B53" s="43" t="s">
        <v>114</v>
      </c>
      <c r="C53" s="44"/>
      <c r="D53" s="44"/>
      <c r="E53" s="44"/>
      <c r="F53" s="44"/>
      <c r="G53" s="44"/>
      <c r="H53" s="44"/>
      <c r="I53" s="44">
        <v>0</v>
      </c>
      <c r="J53" s="44">
        <v>0</v>
      </c>
      <c r="K53" s="44"/>
      <c r="L53" s="44"/>
      <c r="M53" s="118">
        <f>I53+J53+K53+L53</f>
        <v>0</v>
      </c>
      <c r="N53" s="45"/>
      <c r="O53" s="108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</row>
    <row r="54" spans="1:31" ht="18" customHeight="1" x14ac:dyDescent="0.25">
      <c r="A54" s="42">
        <v>2</v>
      </c>
      <c r="B54" s="43" t="s">
        <v>115</v>
      </c>
      <c r="C54" s="44"/>
      <c r="D54" s="44"/>
      <c r="E54" s="44"/>
      <c r="F54" s="44"/>
      <c r="G54" s="44"/>
      <c r="H54" s="44"/>
      <c r="I54" s="44">
        <v>0</v>
      </c>
      <c r="J54" s="44">
        <v>0</v>
      </c>
      <c r="K54" s="44"/>
      <c r="L54" s="44"/>
      <c r="M54" s="118">
        <f t="shared" ref="M54:M63" si="7">I54+J54+K54+L54</f>
        <v>0</v>
      </c>
      <c r="N54" s="45"/>
      <c r="O54" s="108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</row>
    <row r="55" spans="1:31" ht="18" customHeight="1" x14ac:dyDescent="0.25">
      <c r="A55" s="42">
        <v>3</v>
      </c>
      <c r="B55" s="43" t="s">
        <v>116</v>
      </c>
      <c r="C55" s="44"/>
      <c r="D55" s="44"/>
      <c r="E55" s="44"/>
      <c r="F55" s="44"/>
      <c r="G55" s="44"/>
      <c r="H55" s="44"/>
      <c r="I55" s="44">
        <v>0</v>
      </c>
      <c r="J55" s="44">
        <v>0</v>
      </c>
      <c r="K55" s="44"/>
      <c r="L55" s="44"/>
      <c r="M55" s="118">
        <f t="shared" si="7"/>
        <v>0</v>
      </c>
      <c r="N55" s="45"/>
      <c r="O55" s="108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</row>
    <row r="56" spans="1:31" ht="18" customHeight="1" x14ac:dyDescent="0.25">
      <c r="A56" s="42">
        <v>4</v>
      </c>
      <c r="B56" s="43" t="s">
        <v>117</v>
      </c>
      <c r="C56" s="44"/>
      <c r="D56" s="44"/>
      <c r="E56" s="44"/>
      <c r="F56" s="44"/>
      <c r="G56" s="44"/>
      <c r="H56" s="44"/>
      <c r="I56" s="44">
        <v>0</v>
      </c>
      <c r="J56" s="44">
        <v>0</v>
      </c>
      <c r="K56" s="44"/>
      <c r="L56" s="44"/>
      <c r="M56" s="118">
        <f t="shared" si="7"/>
        <v>0</v>
      </c>
      <c r="N56" s="45"/>
      <c r="O56" s="108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</row>
    <row r="57" spans="1:31" ht="18" customHeight="1" x14ac:dyDescent="0.25">
      <c r="A57" s="42">
        <v>5</v>
      </c>
      <c r="B57" s="43" t="s">
        <v>118</v>
      </c>
      <c r="C57" s="44"/>
      <c r="D57" s="44"/>
      <c r="E57" s="44"/>
      <c r="F57" s="44"/>
      <c r="G57" s="44"/>
      <c r="H57" s="44"/>
      <c r="I57" s="44">
        <f>G57+H57</f>
        <v>0</v>
      </c>
      <c r="J57" s="44">
        <v>0</v>
      </c>
      <c r="K57" s="44"/>
      <c r="L57" s="44">
        <v>25000000</v>
      </c>
      <c r="M57" s="118">
        <f t="shared" si="7"/>
        <v>25000000</v>
      </c>
      <c r="N57" s="45"/>
      <c r="O57" s="108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</row>
    <row r="58" spans="1:31" ht="18" customHeight="1" x14ac:dyDescent="0.25">
      <c r="A58" s="42">
        <v>6</v>
      </c>
      <c r="B58" s="43" t="s">
        <v>119</v>
      </c>
      <c r="C58" s="44"/>
      <c r="D58" s="44"/>
      <c r="E58" s="44"/>
      <c r="F58" s="44"/>
      <c r="G58" s="44"/>
      <c r="H58" s="44"/>
      <c r="I58" s="44">
        <v>0</v>
      </c>
      <c r="J58" s="44">
        <v>0</v>
      </c>
      <c r="K58" s="44"/>
      <c r="L58" s="44"/>
      <c r="M58" s="118">
        <f t="shared" si="7"/>
        <v>0</v>
      </c>
      <c r="N58" s="45"/>
      <c r="O58" s="108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</row>
    <row r="59" spans="1:31" ht="18" customHeight="1" x14ac:dyDescent="0.25">
      <c r="A59" s="42">
        <v>7</v>
      </c>
      <c r="B59" s="43" t="s">
        <v>302</v>
      </c>
      <c r="C59" s="44"/>
      <c r="D59" s="44"/>
      <c r="E59" s="44"/>
      <c r="F59" s="44"/>
      <c r="G59" s="44"/>
      <c r="H59" s="44"/>
      <c r="I59" s="44">
        <f>G59+H59</f>
        <v>0</v>
      </c>
      <c r="J59" s="44">
        <v>0</v>
      </c>
      <c r="K59" s="44"/>
      <c r="L59" s="44"/>
      <c r="M59" s="118">
        <f t="shared" si="7"/>
        <v>0</v>
      </c>
      <c r="N59" s="45"/>
      <c r="O59" s="108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</row>
    <row r="60" spans="1:31" ht="18" customHeight="1" x14ac:dyDescent="0.3">
      <c r="A60" s="62" t="s">
        <v>120</v>
      </c>
      <c r="B60" s="63" t="s">
        <v>121</v>
      </c>
      <c r="C60" s="64">
        <f t="shared" ref="C60:G60" si="8">SUM(C61:C63)</f>
        <v>0</v>
      </c>
      <c r="D60" s="64">
        <f t="shared" si="8"/>
        <v>0</v>
      </c>
      <c r="E60" s="64">
        <f t="shared" si="8"/>
        <v>0</v>
      </c>
      <c r="F60" s="64"/>
      <c r="G60" s="64">
        <f t="shared" si="8"/>
        <v>0</v>
      </c>
      <c r="H60" s="50"/>
      <c r="I60" s="51">
        <f>SUM(I61:I63)</f>
        <v>0</v>
      </c>
      <c r="J60" s="51">
        <f>SUM(J61:J63)</f>
        <v>0</v>
      </c>
      <c r="K60" s="51">
        <f>SUM(K61:K63)</f>
        <v>0</v>
      </c>
      <c r="L60" s="51">
        <f>SUM(L61:L63)</f>
        <v>8748047</v>
      </c>
      <c r="M60" s="51">
        <f>SUM(M61:M63)</f>
        <v>8748047</v>
      </c>
      <c r="N60" s="65"/>
      <c r="O60" s="108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</row>
    <row r="61" spans="1:31" ht="18" customHeight="1" x14ac:dyDescent="0.25">
      <c r="A61" s="42">
        <v>1</v>
      </c>
      <c r="B61" s="43" t="s">
        <v>122</v>
      </c>
      <c r="C61" s="46"/>
      <c r="D61" s="46"/>
      <c r="E61" s="46"/>
      <c r="F61" s="46"/>
      <c r="G61" s="46"/>
      <c r="H61" s="44"/>
      <c r="I61" s="44">
        <f>G61+H61</f>
        <v>0</v>
      </c>
      <c r="J61" s="44">
        <v>0</v>
      </c>
      <c r="K61" s="44"/>
      <c r="L61" s="44"/>
      <c r="M61" s="118">
        <f t="shared" si="7"/>
        <v>0</v>
      </c>
      <c r="N61" s="47"/>
      <c r="O61" s="108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</row>
    <row r="62" spans="1:31" ht="18" customHeight="1" x14ac:dyDescent="0.25">
      <c r="A62" s="42">
        <v>2</v>
      </c>
      <c r="B62" s="43" t="s">
        <v>123</v>
      </c>
      <c r="C62" s="46"/>
      <c r="D62" s="46"/>
      <c r="E62" s="46"/>
      <c r="F62" s="46" t="s">
        <v>393</v>
      </c>
      <c r="G62" s="46"/>
      <c r="H62" s="44"/>
      <c r="I62" s="44">
        <v>0</v>
      </c>
      <c r="J62" s="44">
        <v>0</v>
      </c>
      <c r="K62" s="44"/>
      <c r="L62" s="155">
        <v>8748047</v>
      </c>
      <c r="M62" s="118">
        <f t="shared" si="7"/>
        <v>8748047</v>
      </c>
      <c r="N62" s="47"/>
      <c r="O62" s="108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</row>
    <row r="63" spans="1:31" ht="16.5" x14ac:dyDescent="0.25">
      <c r="A63" s="42">
        <v>3</v>
      </c>
      <c r="B63" s="43" t="s">
        <v>124</v>
      </c>
      <c r="C63" s="46"/>
      <c r="D63" s="46"/>
      <c r="E63" s="46"/>
      <c r="F63" s="46"/>
      <c r="G63" s="46"/>
      <c r="H63" s="44"/>
      <c r="I63" s="44">
        <f>G63+H63</f>
        <v>0</v>
      </c>
      <c r="J63" s="44">
        <v>0</v>
      </c>
      <c r="K63" s="44"/>
      <c r="L63" s="44"/>
      <c r="M63" s="118">
        <f t="shared" si="7"/>
        <v>0</v>
      </c>
      <c r="N63" s="47"/>
      <c r="O63" s="108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</row>
    <row r="64" spans="1:31" ht="18" customHeight="1" x14ac:dyDescent="0.25">
      <c r="A64" s="66" t="s">
        <v>125</v>
      </c>
      <c r="B64" s="67" t="s">
        <v>126</v>
      </c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9"/>
      <c r="O64" s="108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</row>
    <row r="65" spans="1:32" s="74" customFormat="1" ht="21" customHeight="1" x14ac:dyDescent="0.3">
      <c r="A65" s="70" t="s">
        <v>127</v>
      </c>
      <c r="B65" s="71" t="s">
        <v>128</v>
      </c>
      <c r="C65" s="72"/>
      <c r="D65" s="72"/>
      <c r="E65" s="72">
        <f>C65+D65</f>
        <v>0</v>
      </c>
      <c r="F65" s="72"/>
      <c r="G65" s="72"/>
      <c r="H65" s="50"/>
      <c r="I65" s="50">
        <v>0</v>
      </c>
      <c r="J65" s="50">
        <v>0</v>
      </c>
      <c r="K65" s="50">
        <v>0</v>
      </c>
      <c r="L65" s="50"/>
      <c r="M65" s="50">
        <v>0</v>
      </c>
      <c r="N65" s="73"/>
      <c r="O65" s="108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2"/>
    </row>
    <row r="66" spans="1:32" s="74" customFormat="1" ht="21" customHeight="1" x14ac:dyDescent="0.3">
      <c r="A66" s="75" t="s">
        <v>129</v>
      </c>
      <c r="B66" s="76" t="s">
        <v>301</v>
      </c>
      <c r="C66" s="77"/>
      <c r="D66" s="77"/>
      <c r="E66" s="72">
        <f>C66+D66</f>
        <v>0</v>
      </c>
      <c r="F66" s="183"/>
      <c r="G66" s="77"/>
      <c r="H66" s="50"/>
      <c r="I66" s="50">
        <v>0</v>
      </c>
      <c r="J66" s="50">
        <v>2000000</v>
      </c>
      <c r="K66" s="50">
        <v>0</v>
      </c>
      <c r="L66" s="50">
        <v>0</v>
      </c>
      <c r="M66" s="50">
        <f>J66+I66+G66</f>
        <v>2000000</v>
      </c>
      <c r="N66" s="69"/>
      <c r="O66" s="108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2"/>
    </row>
    <row r="67" spans="1:32" s="74" customFormat="1" ht="21" customHeight="1" x14ac:dyDescent="0.25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11"/>
      <c r="O67" s="108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2"/>
    </row>
    <row r="68" spans="1:32" s="74" customFormat="1" ht="21" customHeight="1" x14ac:dyDescent="0.3">
      <c r="A68" s="79" t="s">
        <v>130</v>
      </c>
      <c r="B68" s="80" t="s">
        <v>131</v>
      </c>
      <c r="C68" s="81">
        <f>SUM(C69:C70)</f>
        <v>0</v>
      </c>
      <c r="D68" s="81">
        <f t="shared" ref="D68:N68" si="9">SUM(D69:D70)</f>
        <v>0</v>
      </c>
      <c r="E68" s="81">
        <f t="shared" si="9"/>
        <v>0</v>
      </c>
      <c r="F68" s="81"/>
      <c r="G68" s="81">
        <f t="shared" si="9"/>
        <v>0</v>
      </c>
      <c r="H68" s="82"/>
      <c r="I68" s="51">
        <f>SUM(I69:I71)</f>
        <v>0</v>
      </c>
      <c r="J68" s="51">
        <f>SUM(J69:J71)</f>
        <v>28000000</v>
      </c>
      <c r="K68" s="51">
        <f>SUM(K69:K71)</f>
        <v>0</v>
      </c>
      <c r="L68" s="51">
        <f>SUM(L69:L71)</f>
        <v>0</v>
      </c>
      <c r="M68" s="51">
        <f>SUM(M69:M71)</f>
        <v>28000000</v>
      </c>
      <c r="N68" s="81">
        <f t="shared" si="9"/>
        <v>0</v>
      </c>
      <c r="O68" s="108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2"/>
    </row>
    <row r="69" spans="1:32" s="74" customFormat="1" ht="21" customHeight="1" x14ac:dyDescent="0.25">
      <c r="A69" s="83">
        <v>1</v>
      </c>
      <c r="B69" s="84" t="s">
        <v>300</v>
      </c>
      <c r="C69" s="85"/>
      <c r="D69" s="85"/>
      <c r="E69" s="85"/>
      <c r="F69" s="85" t="s">
        <v>395</v>
      </c>
      <c r="G69" s="85"/>
      <c r="H69" s="86"/>
      <c r="I69" s="86">
        <v>0</v>
      </c>
      <c r="J69" s="44">
        <v>28000000</v>
      </c>
      <c r="K69" s="44"/>
      <c r="L69" s="44"/>
      <c r="M69" s="44">
        <f t="shared" ref="M69:M70" si="10">I69+J69+K69+L69</f>
        <v>28000000</v>
      </c>
      <c r="N69" s="87"/>
      <c r="O69" s="108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2"/>
    </row>
    <row r="70" spans="1:32" s="74" customFormat="1" ht="21" customHeight="1" x14ac:dyDescent="0.25">
      <c r="A70" s="88">
        <v>2</v>
      </c>
      <c r="B70" s="89" t="s">
        <v>132</v>
      </c>
      <c r="C70" s="90"/>
      <c r="D70" s="90"/>
      <c r="E70" s="85"/>
      <c r="F70" s="184"/>
      <c r="G70" s="90"/>
      <c r="H70" s="86"/>
      <c r="I70" s="86">
        <v>0</v>
      </c>
      <c r="J70" s="86">
        <v>0</v>
      </c>
      <c r="K70" s="86"/>
      <c r="L70" s="86"/>
      <c r="M70" s="86">
        <f t="shared" si="10"/>
        <v>0</v>
      </c>
      <c r="N70" s="87"/>
      <c r="O70" s="108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2"/>
    </row>
    <row r="71" spans="1:32" ht="21" customHeight="1" x14ac:dyDescent="0.25">
      <c r="A71" s="91"/>
      <c r="B71" s="92"/>
      <c r="C71" s="93"/>
      <c r="D71" s="93"/>
      <c r="E71" s="11"/>
      <c r="F71" s="11"/>
      <c r="G71" s="11"/>
      <c r="H71" s="11"/>
      <c r="I71" s="11"/>
      <c r="J71" s="11"/>
      <c r="K71" s="11"/>
      <c r="L71" s="11"/>
      <c r="M71" s="11"/>
      <c r="N71" s="91"/>
      <c r="O71" s="115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  <c r="AC71" s="91"/>
      <c r="AD71" s="91"/>
      <c r="AE71" s="91"/>
    </row>
    <row r="72" spans="1:32" ht="21" customHeight="1" x14ac:dyDescent="0.25">
      <c r="A72" s="172" t="s">
        <v>370</v>
      </c>
      <c r="B72" s="172"/>
      <c r="C72" s="172"/>
      <c r="D72" s="94"/>
      <c r="E72" s="11"/>
      <c r="F72" s="11"/>
      <c r="G72" s="11"/>
      <c r="H72" s="11"/>
      <c r="I72" s="11"/>
      <c r="J72" s="11"/>
      <c r="K72" s="11"/>
      <c r="L72" s="11"/>
      <c r="M72" s="11"/>
      <c r="N72" s="91"/>
      <c r="O72" s="115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  <c r="AC72" s="91"/>
      <c r="AD72" s="91"/>
      <c r="AE72" s="91"/>
    </row>
    <row r="73" spans="1:32" ht="21" customHeight="1" x14ac:dyDescent="0.25">
      <c r="A73" s="172" t="s">
        <v>133</v>
      </c>
      <c r="B73" s="172"/>
      <c r="C73" s="172"/>
      <c r="D73" s="94"/>
      <c r="E73" s="11"/>
      <c r="F73" s="11"/>
      <c r="G73" s="11"/>
      <c r="H73" s="11"/>
      <c r="I73" s="11"/>
      <c r="J73" s="11"/>
      <c r="K73" s="11"/>
      <c r="L73" s="11"/>
      <c r="M73" s="11"/>
      <c r="N73" s="91"/>
      <c r="O73" s="115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  <c r="AC73" s="91"/>
      <c r="AD73" s="91"/>
      <c r="AE73" s="91"/>
    </row>
    <row r="74" spans="1:32" ht="21" customHeight="1" x14ac:dyDescent="0.25">
      <c r="A74" s="91"/>
      <c r="B74" s="92"/>
      <c r="C74" s="93"/>
      <c r="D74" s="93"/>
      <c r="E74" s="11"/>
      <c r="F74" s="11"/>
      <c r="G74" s="11"/>
      <c r="H74" s="11"/>
      <c r="I74" s="11"/>
      <c r="J74" s="11"/>
      <c r="K74" s="11"/>
      <c r="L74" s="11"/>
      <c r="M74" s="11"/>
      <c r="N74" s="91"/>
      <c r="O74" s="115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  <c r="AC74" s="91"/>
      <c r="AD74" s="91"/>
      <c r="AE74" s="91"/>
    </row>
    <row r="75" spans="1:32" ht="21" customHeight="1" x14ac:dyDescent="0.25">
      <c r="A75" s="91"/>
      <c r="B75" s="92"/>
      <c r="C75" s="93"/>
      <c r="D75" s="93"/>
      <c r="E75" s="11"/>
      <c r="F75" s="11"/>
      <c r="G75" s="11"/>
      <c r="H75" s="11"/>
      <c r="I75" s="11"/>
      <c r="J75" s="11"/>
      <c r="K75" s="11"/>
      <c r="L75" s="11"/>
      <c r="M75" s="11"/>
      <c r="N75" s="91"/>
      <c r="O75" s="115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  <c r="AC75" s="91"/>
      <c r="AD75" s="91"/>
      <c r="AE75" s="91"/>
    </row>
    <row r="76" spans="1:32" ht="21" customHeight="1" x14ac:dyDescent="0.25">
      <c r="A76" s="91"/>
      <c r="B76" s="92"/>
      <c r="C76" s="93"/>
      <c r="D76" s="93"/>
      <c r="E76" s="11"/>
      <c r="F76" s="11"/>
      <c r="G76" s="11"/>
      <c r="H76" s="11"/>
      <c r="I76" s="11"/>
      <c r="J76" s="11"/>
      <c r="K76" s="11"/>
      <c r="L76" s="11"/>
      <c r="M76" s="11"/>
      <c r="N76" s="91"/>
      <c r="O76" s="115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  <c r="AC76" s="91"/>
      <c r="AD76" s="91"/>
      <c r="AE76" s="91"/>
    </row>
    <row r="77" spans="1:32" ht="21" customHeight="1" x14ac:dyDescent="0.25">
      <c r="A77" s="167" t="s">
        <v>198</v>
      </c>
      <c r="B77" s="167"/>
      <c r="C77" s="167"/>
      <c r="D77" s="95"/>
      <c r="E77" s="11"/>
      <c r="F77" s="11"/>
      <c r="G77" s="11"/>
      <c r="H77" s="11"/>
      <c r="I77" s="11"/>
      <c r="J77" s="11"/>
      <c r="K77" s="11"/>
      <c r="L77" s="11"/>
      <c r="M77" s="11"/>
      <c r="N77" s="91"/>
      <c r="O77" s="115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  <c r="AC77" s="91"/>
      <c r="AD77" s="91"/>
      <c r="AE77" s="91"/>
    </row>
    <row r="78" spans="1:32" ht="21" customHeight="1" x14ac:dyDescent="0.25">
      <c r="A78" s="91"/>
      <c r="B78" s="92"/>
      <c r="C78" s="93"/>
      <c r="D78" s="93"/>
      <c r="E78" s="11"/>
      <c r="F78" s="11"/>
      <c r="G78" s="11"/>
      <c r="H78" s="11"/>
      <c r="I78" s="11"/>
      <c r="J78" s="11"/>
      <c r="K78" s="11"/>
      <c r="L78" s="11"/>
      <c r="M78" s="11"/>
      <c r="N78" s="91"/>
      <c r="O78" s="115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  <c r="AC78" s="91"/>
      <c r="AD78" s="91"/>
      <c r="AE78" s="91"/>
    </row>
    <row r="79" spans="1:32" ht="21" customHeight="1" x14ac:dyDescent="0.25">
      <c r="A79" s="91"/>
      <c r="B79" s="92"/>
      <c r="C79" s="93"/>
      <c r="D79" s="93"/>
      <c r="E79" s="11"/>
      <c r="F79" s="11"/>
      <c r="G79" s="11"/>
      <c r="H79" s="11"/>
      <c r="I79" s="11"/>
      <c r="J79" s="11"/>
      <c r="K79" s="11"/>
      <c r="L79" s="11"/>
      <c r="M79" s="11"/>
      <c r="N79" s="91"/>
      <c r="O79" s="115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  <c r="AC79" s="91"/>
      <c r="AD79" s="91"/>
      <c r="AE79" s="91"/>
    </row>
    <row r="80" spans="1:32" ht="21" customHeight="1" x14ac:dyDescent="0.25">
      <c r="A80" s="91"/>
      <c r="B80" s="92"/>
      <c r="C80" s="93"/>
      <c r="D80" s="93"/>
      <c r="E80" s="11"/>
      <c r="F80" s="11"/>
      <c r="G80" s="11"/>
      <c r="H80" s="11"/>
      <c r="I80" s="11"/>
      <c r="J80" s="11"/>
      <c r="K80" s="11"/>
      <c r="L80" s="11"/>
      <c r="M80" s="11"/>
      <c r="N80" s="91"/>
      <c r="O80" s="115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  <c r="AC80" s="91"/>
      <c r="AD80" s="91"/>
      <c r="AE80" s="91"/>
    </row>
    <row r="81" spans="1:31" ht="21" customHeight="1" x14ac:dyDescent="0.25">
      <c r="A81" s="91"/>
      <c r="B81" s="92"/>
      <c r="C81" s="93"/>
      <c r="D81" s="93"/>
      <c r="E81" s="11"/>
      <c r="F81" s="11"/>
      <c r="G81" s="11"/>
      <c r="H81" s="11"/>
      <c r="I81" s="11"/>
      <c r="J81" s="11"/>
      <c r="K81" s="11"/>
      <c r="L81" s="11"/>
      <c r="M81" s="11"/>
      <c r="N81" s="91"/>
      <c r="O81" s="115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  <c r="AC81" s="91"/>
      <c r="AD81" s="91"/>
      <c r="AE81" s="91"/>
    </row>
    <row r="82" spans="1:31" ht="21" customHeight="1" x14ac:dyDescent="0.25">
      <c r="A82" s="91"/>
      <c r="B82" s="92"/>
      <c r="C82" s="93"/>
      <c r="D82" s="93"/>
      <c r="E82" s="11"/>
      <c r="F82" s="11"/>
      <c r="G82" s="11"/>
      <c r="H82" s="11"/>
      <c r="I82" s="11"/>
      <c r="J82" s="11"/>
      <c r="K82" s="11"/>
      <c r="L82" s="11"/>
      <c r="M82" s="11"/>
      <c r="N82" s="91"/>
      <c r="O82" s="115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  <c r="AC82" s="91"/>
      <c r="AD82" s="91"/>
      <c r="AE82" s="91"/>
    </row>
    <row r="83" spans="1:31" ht="21" customHeight="1" x14ac:dyDescent="0.25">
      <c r="A83" s="91"/>
      <c r="B83" s="92"/>
      <c r="C83" s="93"/>
      <c r="D83" s="93"/>
      <c r="E83" s="11"/>
      <c r="F83" s="11"/>
      <c r="G83" s="11"/>
      <c r="H83" s="11"/>
      <c r="I83" s="11"/>
      <c r="J83" s="11"/>
      <c r="K83" s="11"/>
      <c r="L83" s="11"/>
      <c r="M83" s="11"/>
      <c r="N83" s="91"/>
      <c r="O83" s="115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  <c r="AC83" s="91"/>
      <c r="AD83" s="91"/>
      <c r="AE83" s="91"/>
    </row>
    <row r="84" spans="1:31" ht="21" customHeight="1" x14ac:dyDescent="0.25">
      <c r="A84" s="91"/>
      <c r="B84" s="92"/>
      <c r="C84" s="93"/>
      <c r="D84" s="93"/>
      <c r="E84" s="11"/>
      <c r="F84" s="11"/>
      <c r="G84" s="11"/>
      <c r="H84" s="11"/>
      <c r="I84" s="11"/>
      <c r="J84" s="11"/>
      <c r="K84" s="11"/>
      <c r="L84" s="11"/>
      <c r="M84" s="11"/>
      <c r="N84" s="91"/>
      <c r="O84" s="115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  <c r="AC84" s="91"/>
      <c r="AD84" s="91"/>
      <c r="AE84" s="91"/>
    </row>
    <row r="85" spans="1:31" ht="21" customHeight="1" x14ac:dyDescent="0.25">
      <c r="A85" s="91"/>
      <c r="B85" s="92"/>
      <c r="C85" s="93"/>
      <c r="D85" s="93"/>
      <c r="E85" s="11"/>
      <c r="F85" s="11"/>
      <c r="G85" s="11"/>
      <c r="H85" s="11"/>
      <c r="I85" s="11"/>
      <c r="J85" s="11"/>
      <c r="K85" s="11"/>
      <c r="L85" s="11"/>
      <c r="M85" s="11"/>
      <c r="N85" s="91"/>
      <c r="O85" s="115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  <c r="AC85" s="91"/>
      <c r="AD85" s="91"/>
      <c r="AE85" s="91"/>
    </row>
    <row r="86" spans="1:31" ht="21" customHeight="1" x14ac:dyDescent="0.25">
      <c r="A86" s="91"/>
      <c r="B86" s="92"/>
      <c r="C86" s="93"/>
      <c r="D86" s="93"/>
      <c r="E86" s="11"/>
      <c r="F86" s="11"/>
      <c r="G86" s="11"/>
      <c r="H86" s="11"/>
      <c r="I86" s="11"/>
      <c r="J86" s="11"/>
      <c r="K86" s="11"/>
      <c r="L86" s="11"/>
      <c r="M86" s="11"/>
      <c r="N86" s="91"/>
      <c r="O86" s="115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  <c r="AC86" s="91"/>
      <c r="AD86" s="91"/>
      <c r="AE86" s="91"/>
    </row>
    <row r="87" spans="1:31" ht="21" customHeight="1" x14ac:dyDescent="0.25">
      <c r="A87" s="91"/>
      <c r="B87" s="92"/>
      <c r="C87" s="93"/>
      <c r="D87" s="93"/>
      <c r="E87" s="11"/>
      <c r="F87" s="11"/>
      <c r="G87" s="11"/>
      <c r="H87" s="11"/>
      <c r="I87" s="11"/>
      <c r="J87" s="11"/>
      <c r="K87" s="11"/>
      <c r="L87" s="11"/>
      <c r="M87" s="11"/>
      <c r="N87" s="91"/>
      <c r="O87" s="115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  <c r="AC87" s="91"/>
      <c r="AD87" s="91"/>
      <c r="AE87" s="91"/>
    </row>
    <row r="88" spans="1:31" ht="21" customHeight="1" x14ac:dyDescent="0.25">
      <c r="A88" s="91"/>
      <c r="B88" s="92"/>
      <c r="C88" s="93"/>
      <c r="D88" s="93"/>
      <c r="E88" s="11"/>
      <c r="F88" s="11"/>
      <c r="G88" s="11"/>
      <c r="H88" s="11"/>
      <c r="I88" s="11"/>
      <c r="J88" s="11"/>
      <c r="K88" s="11"/>
      <c r="L88" s="11"/>
      <c r="M88" s="11"/>
      <c r="N88" s="91"/>
      <c r="O88" s="115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  <c r="AC88" s="91"/>
      <c r="AD88" s="91"/>
      <c r="AE88" s="91"/>
    </row>
    <row r="89" spans="1:31" ht="21" customHeight="1" x14ac:dyDescent="0.25">
      <c r="A89" s="91"/>
      <c r="B89" s="92"/>
      <c r="C89" s="93"/>
      <c r="D89" s="93"/>
      <c r="E89" s="11"/>
      <c r="F89" s="11"/>
      <c r="G89" s="11"/>
      <c r="H89" s="11"/>
      <c r="I89" s="11"/>
      <c r="J89" s="11"/>
      <c r="K89" s="11"/>
      <c r="L89" s="11"/>
      <c r="M89" s="11"/>
      <c r="N89" s="91"/>
      <c r="O89" s="115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  <c r="AC89" s="91"/>
      <c r="AD89" s="91"/>
      <c r="AE89" s="91"/>
    </row>
    <row r="90" spans="1:31" ht="21" customHeight="1" x14ac:dyDescent="0.25">
      <c r="A90" s="91"/>
      <c r="B90" s="92"/>
      <c r="C90" s="93"/>
      <c r="D90" s="93"/>
      <c r="E90" s="11"/>
      <c r="F90" s="11"/>
      <c r="G90" s="11"/>
      <c r="H90" s="11"/>
      <c r="I90" s="11"/>
      <c r="J90" s="11"/>
      <c r="K90" s="11"/>
      <c r="L90" s="11"/>
      <c r="M90" s="11"/>
      <c r="N90" s="91"/>
      <c r="O90" s="115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  <c r="AC90" s="91"/>
      <c r="AD90" s="91"/>
      <c r="AE90" s="91"/>
    </row>
    <row r="91" spans="1:31" ht="21" customHeight="1" x14ac:dyDescent="0.25">
      <c r="A91" s="91"/>
      <c r="B91" s="92"/>
      <c r="C91" s="93"/>
      <c r="D91" s="93"/>
      <c r="E91" s="11"/>
      <c r="F91" s="11"/>
      <c r="G91" s="11"/>
      <c r="H91" s="11"/>
      <c r="I91" s="11"/>
      <c r="J91" s="11"/>
      <c r="K91" s="11"/>
      <c r="L91" s="11"/>
      <c r="M91" s="11"/>
      <c r="N91" s="91"/>
      <c r="O91" s="115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  <c r="AC91" s="91"/>
      <c r="AD91" s="91"/>
      <c r="AE91" s="91"/>
    </row>
    <row r="92" spans="1:31" ht="21" customHeight="1" x14ac:dyDescent="0.25">
      <c r="A92" s="91"/>
      <c r="B92" s="92"/>
      <c r="C92" s="93"/>
      <c r="D92" s="93"/>
      <c r="E92" s="11"/>
      <c r="F92" s="11"/>
      <c r="G92" s="11"/>
      <c r="H92" s="11"/>
      <c r="I92" s="11"/>
      <c r="J92" s="11"/>
      <c r="K92" s="11"/>
      <c r="L92" s="11"/>
      <c r="M92" s="11"/>
      <c r="N92" s="91"/>
      <c r="O92" s="115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  <c r="AC92" s="91"/>
      <c r="AD92" s="91"/>
      <c r="AE92" s="91"/>
    </row>
    <row r="93" spans="1:31" ht="21" customHeight="1" x14ac:dyDescent="0.25">
      <c r="A93" s="91"/>
      <c r="B93" s="92"/>
      <c r="C93" s="93"/>
      <c r="D93" s="93"/>
      <c r="E93" s="11"/>
      <c r="F93" s="11"/>
      <c r="G93" s="11"/>
      <c r="H93" s="11"/>
      <c r="I93" s="11"/>
      <c r="J93" s="11"/>
      <c r="K93" s="11"/>
      <c r="L93" s="11"/>
      <c r="M93" s="11"/>
      <c r="N93" s="91"/>
      <c r="O93" s="115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  <c r="AC93" s="91"/>
      <c r="AD93" s="91"/>
      <c r="AE93" s="91"/>
    </row>
    <row r="94" spans="1:31" ht="21" customHeight="1" x14ac:dyDescent="0.25">
      <c r="A94" s="91"/>
      <c r="B94" s="92"/>
      <c r="C94" s="93"/>
      <c r="D94" s="93"/>
      <c r="E94" s="11"/>
      <c r="F94" s="11"/>
      <c r="G94" s="11"/>
      <c r="H94" s="11"/>
      <c r="I94" s="11"/>
      <c r="J94" s="11"/>
      <c r="K94" s="11"/>
      <c r="L94" s="11"/>
      <c r="M94" s="11"/>
      <c r="N94" s="91"/>
      <c r="O94" s="115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  <c r="AC94" s="91"/>
      <c r="AD94" s="91"/>
      <c r="AE94" s="91"/>
    </row>
    <row r="95" spans="1:31" ht="21" customHeight="1" x14ac:dyDescent="0.25">
      <c r="A95" s="91"/>
      <c r="B95" s="92"/>
      <c r="C95" s="93"/>
      <c r="D95" s="93"/>
      <c r="E95" s="11"/>
      <c r="F95" s="11"/>
      <c r="G95" s="11"/>
      <c r="H95" s="11"/>
      <c r="I95" s="11"/>
      <c r="J95" s="11"/>
      <c r="K95" s="11"/>
      <c r="L95" s="11"/>
      <c r="M95" s="11"/>
      <c r="N95" s="91"/>
      <c r="O95" s="115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  <c r="AC95" s="91"/>
      <c r="AD95" s="91"/>
      <c r="AE95" s="91"/>
    </row>
    <row r="96" spans="1:31" ht="21" customHeight="1" x14ac:dyDescent="0.25">
      <c r="A96" s="91"/>
      <c r="B96" s="92"/>
      <c r="C96" s="93"/>
      <c r="D96" s="93"/>
      <c r="E96" s="11"/>
      <c r="F96" s="11"/>
      <c r="G96" s="11"/>
      <c r="H96" s="11"/>
      <c r="I96" s="11"/>
      <c r="J96" s="11"/>
      <c r="K96" s="11"/>
      <c r="L96" s="11"/>
      <c r="M96" s="11"/>
      <c r="N96" s="91"/>
      <c r="O96" s="115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  <c r="AC96" s="91"/>
      <c r="AD96" s="91"/>
      <c r="AE96" s="91"/>
    </row>
    <row r="97" spans="1:31" ht="21" customHeight="1" x14ac:dyDescent="0.25">
      <c r="A97" s="91"/>
      <c r="B97" s="92"/>
      <c r="C97" s="93"/>
      <c r="D97" s="93"/>
      <c r="E97" s="11"/>
      <c r="F97" s="11"/>
      <c r="G97" s="11"/>
      <c r="H97" s="11"/>
      <c r="I97" s="11"/>
      <c r="J97" s="11"/>
      <c r="K97" s="11"/>
      <c r="L97" s="11"/>
      <c r="M97" s="11"/>
      <c r="N97" s="91"/>
      <c r="O97" s="115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  <c r="AC97" s="91"/>
      <c r="AD97" s="91"/>
      <c r="AE97" s="91"/>
    </row>
    <row r="98" spans="1:31" ht="21" customHeight="1" x14ac:dyDescent="0.25">
      <c r="A98" s="91"/>
      <c r="B98" s="92"/>
      <c r="C98" s="93"/>
      <c r="D98" s="93"/>
      <c r="E98" s="11"/>
      <c r="F98" s="11"/>
      <c r="G98" s="11"/>
      <c r="H98" s="11"/>
      <c r="I98" s="11"/>
      <c r="J98" s="11"/>
      <c r="K98" s="11"/>
      <c r="L98" s="11"/>
      <c r="M98" s="11"/>
      <c r="N98" s="91"/>
      <c r="O98" s="115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  <c r="AC98" s="91"/>
      <c r="AD98" s="91"/>
      <c r="AE98" s="91"/>
    </row>
    <row r="99" spans="1:31" ht="21" customHeight="1" x14ac:dyDescent="0.25">
      <c r="A99" s="91"/>
      <c r="B99" s="92"/>
      <c r="C99" s="93"/>
      <c r="D99" s="93"/>
      <c r="E99" s="11"/>
      <c r="F99" s="11"/>
      <c r="G99" s="11"/>
      <c r="H99" s="11"/>
      <c r="I99" s="11"/>
      <c r="J99" s="11"/>
      <c r="K99" s="11"/>
      <c r="L99" s="11"/>
      <c r="M99" s="11"/>
      <c r="N99" s="91"/>
      <c r="O99" s="115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  <c r="AC99" s="91"/>
      <c r="AD99" s="91"/>
      <c r="AE99" s="91"/>
    </row>
    <row r="100" spans="1:31" ht="21" customHeight="1" x14ac:dyDescent="0.25">
      <c r="A100" s="91"/>
      <c r="B100" s="92"/>
      <c r="C100" s="93"/>
      <c r="D100" s="93"/>
      <c r="E100" s="11"/>
      <c r="F100" s="11"/>
      <c r="G100" s="11"/>
      <c r="H100" s="11"/>
      <c r="I100" s="11"/>
      <c r="J100" s="11"/>
      <c r="K100" s="11"/>
      <c r="L100" s="11"/>
      <c r="M100" s="11"/>
      <c r="N100" s="91"/>
      <c r="O100" s="115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  <c r="AC100" s="91"/>
      <c r="AD100" s="91"/>
      <c r="AE100" s="91"/>
    </row>
    <row r="101" spans="1:31" ht="21" customHeight="1" x14ac:dyDescent="0.25">
      <c r="A101" s="91"/>
      <c r="B101" s="92"/>
      <c r="C101" s="93"/>
      <c r="D101" s="93"/>
      <c r="E101" s="11"/>
      <c r="F101" s="11"/>
      <c r="G101" s="11"/>
      <c r="H101" s="11"/>
      <c r="I101" s="11"/>
      <c r="J101" s="11"/>
      <c r="K101" s="11"/>
      <c r="L101" s="11"/>
      <c r="M101" s="11"/>
      <c r="N101" s="91"/>
      <c r="O101" s="115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  <c r="AC101" s="91"/>
      <c r="AD101" s="91"/>
      <c r="AE101" s="91"/>
    </row>
    <row r="102" spans="1:31" ht="21" customHeight="1" x14ac:dyDescent="0.25">
      <c r="A102" s="91"/>
      <c r="B102" s="92"/>
      <c r="C102" s="93"/>
      <c r="D102" s="93"/>
      <c r="E102" s="11"/>
      <c r="F102" s="11"/>
      <c r="G102" s="11"/>
      <c r="H102" s="11"/>
      <c r="I102" s="11"/>
      <c r="J102" s="11"/>
      <c r="K102" s="11"/>
      <c r="L102" s="11"/>
      <c r="M102" s="11"/>
      <c r="N102" s="91"/>
      <c r="O102" s="115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  <c r="AC102" s="91"/>
      <c r="AD102" s="91"/>
      <c r="AE102" s="91"/>
    </row>
    <row r="103" spans="1:31" ht="21" customHeight="1" x14ac:dyDescent="0.25">
      <c r="A103" s="91"/>
      <c r="B103" s="92"/>
      <c r="C103" s="93"/>
      <c r="D103" s="93"/>
      <c r="E103" s="11"/>
      <c r="F103" s="11"/>
      <c r="G103" s="11"/>
      <c r="H103" s="11"/>
      <c r="I103" s="11"/>
      <c r="J103" s="11"/>
      <c r="K103" s="11"/>
      <c r="L103" s="11"/>
      <c r="M103" s="11"/>
      <c r="N103" s="91"/>
      <c r="O103" s="115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  <c r="AC103" s="91"/>
      <c r="AD103" s="91"/>
      <c r="AE103" s="91"/>
    </row>
    <row r="104" spans="1:31" ht="21" customHeight="1" x14ac:dyDescent="0.25">
      <c r="A104" s="91"/>
      <c r="B104" s="92"/>
      <c r="C104" s="93"/>
      <c r="D104" s="93"/>
      <c r="E104" s="11"/>
      <c r="F104" s="11"/>
      <c r="G104" s="11"/>
      <c r="H104" s="11"/>
      <c r="I104" s="11"/>
      <c r="J104" s="11"/>
      <c r="K104" s="11"/>
      <c r="L104" s="11"/>
      <c r="M104" s="11"/>
      <c r="N104" s="91"/>
      <c r="O104" s="115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  <c r="AC104" s="91"/>
      <c r="AD104" s="91"/>
      <c r="AE104" s="91"/>
    </row>
    <row r="105" spans="1:31" ht="21" customHeight="1" x14ac:dyDescent="0.25">
      <c r="A105" s="91"/>
      <c r="B105" s="92"/>
      <c r="C105" s="93"/>
      <c r="D105" s="93"/>
      <c r="E105" s="11"/>
      <c r="F105" s="11"/>
      <c r="G105" s="11"/>
      <c r="H105" s="11"/>
      <c r="I105" s="11"/>
      <c r="J105" s="11"/>
      <c r="K105" s="11"/>
      <c r="L105" s="11"/>
      <c r="M105" s="11"/>
      <c r="N105" s="91"/>
      <c r="O105" s="115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  <c r="AC105" s="91"/>
      <c r="AD105" s="91"/>
      <c r="AE105" s="91"/>
    </row>
    <row r="106" spans="1:31" ht="21" customHeight="1" x14ac:dyDescent="0.25">
      <c r="A106" s="91"/>
      <c r="B106" s="92"/>
      <c r="C106" s="93"/>
      <c r="D106" s="93"/>
      <c r="E106" s="11"/>
      <c r="F106" s="11"/>
      <c r="G106" s="11"/>
      <c r="H106" s="11"/>
      <c r="I106" s="11"/>
      <c r="J106" s="11"/>
      <c r="K106" s="11"/>
      <c r="L106" s="11"/>
      <c r="M106" s="11"/>
      <c r="N106" s="91"/>
      <c r="O106" s="115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  <c r="AC106" s="91"/>
      <c r="AD106" s="91"/>
      <c r="AE106" s="91"/>
    </row>
    <row r="107" spans="1:31" ht="21" customHeight="1" x14ac:dyDescent="0.25">
      <c r="A107" s="91"/>
      <c r="B107" s="92"/>
      <c r="C107" s="93"/>
      <c r="D107" s="93"/>
      <c r="E107" s="11"/>
      <c r="F107" s="11"/>
      <c r="G107" s="11"/>
      <c r="H107" s="11"/>
      <c r="I107" s="11"/>
      <c r="J107" s="11"/>
      <c r="K107" s="11"/>
      <c r="L107" s="11"/>
      <c r="M107" s="11"/>
      <c r="N107" s="91"/>
      <c r="O107" s="115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  <c r="AC107" s="91"/>
      <c r="AD107" s="91"/>
      <c r="AE107" s="91"/>
    </row>
    <row r="108" spans="1:31" ht="21" customHeight="1" x14ac:dyDescent="0.25">
      <c r="A108" s="91"/>
      <c r="B108" s="92"/>
      <c r="C108" s="93"/>
      <c r="D108" s="93"/>
      <c r="E108" s="11"/>
      <c r="F108" s="11"/>
      <c r="G108" s="11"/>
      <c r="H108" s="11"/>
      <c r="I108" s="11"/>
      <c r="J108" s="11"/>
      <c r="K108" s="11"/>
      <c r="L108" s="11"/>
      <c r="M108" s="11"/>
      <c r="N108" s="91"/>
      <c r="O108" s="115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  <c r="AC108" s="91"/>
      <c r="AD108" s="91"/>
      <c r="AE108" s="91"/>
    </row>
    <row r="109" spans="1:31" ht="21" customHeight="1" x14ac:dyDescent="0.25">
      <c r="A109" s="91"/>
      <c r="B109" s="92"/>
      <c r="C109" s="93"/>
      <c r="D109" s="93"/>
      <c r="E109" s="11"/>
      <c r="F109" s="11"/>
      <c r="G109" s="11"/>
      <c r="H109" s="11"/>
      <c r="I109" s="11"/>
      <c r="J109" s="11"/>
      <c r="K109" s="11"/>
      <c r="L109" s="11"/>
      <c r="M109" s="11"/>
      <c r="N109" s="91"/>
      <c r="O109" s="115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  <c r="AC109" s="91"/>
      <c r="AD109" s="91"/>
      <c r="AE109" s="91"/>
    </row>
    <row r="110" spans="1:31" ht="21" customHeight="1" x14ac:dyDescent="0.25">
      <c r="A110" s="91"/>
      <c r="B110" s="92"/>
      <c r="C110" s="93"/>
      <c r="D110" s="93"/>
      <c r="E110" s="11"/>
      <c r="F110" s="11"/>
      <c r="G110" s="11"/>
      <c r="H110" s="11"/>
      <c r="I110" s="11"/>
      <c r="J110" s="11"/>
      <c r="K110" s="11"/>
      <c r="L110" s="11"/>
      <c r="M110" s="11"/>
      <c r="N110" s="91"/>
      <c r="O110" s="115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  <c r="AC110" s="91"/>
      <c r="AD110" s="91"/>
      <c r="AE110" s="91"/>
    </row>
    <row r="111" spans="1:31" ht="21" customHeight="1" x14ac:dyDescent="0.25">
      <c r="A111" s="91"/>
      <c r="B111" s="92"/>
      <c r="C111" s="93"/>
      <c r="D111" s="93"/>
      <c r="E111" s="11"/>
      <c r="F111" s="11"/>
      <c r="G111" s="11"/>
      <c r="H111" s="11"/>
      <c r="I111" s="11"/>
      <c r="J111" s="11"/>
      <c r="K111" s="11"/>
      <c r="L111" s="11"/>
      <c r="M111" s="11"/>
      <c r="N111" s="91"/>
      <c r="O111" s="115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  <c r="AC111" s="91"/>
      <c r="AD111" s="91"/>
      <c r="AE111" s="91"/>
    </row>
    <row r="112" spans="1:31" ht="21" customHeight="1" x14ac:dyDescent="0.25">
      <c r="A112" s="91"/>
      <c r="B112" s="92"/>
      <c r="C112" s="93"/>
      <c r="D112" s="93"/>
      <c r="E112" s="11"/>
      <c r="F112" s="11"/>
      <c r="G112" s="11"/>
      <c r="H112" s="11"/>
      <c r="I112" s="11"/>
      <c r="J112" s="11"/>
      <c r="K112" s="11"/>
      <c r="L112" s="11"/>
      <c r="M112" s="11"/>
      <c r="N112" s="91"/>
      <c r="O112" s="115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  <c r="AC112" s="91"/>
      <c r="AD112" s="91"/>
      <c r="AE112" s="91"/>
    </row>
    <row r="113" spans="1:31" ht="21" customHeight="1" x14ac:dyDescent="0.25">
      <c r="A113" s="91"/>
      <c r="B113" s="92"/>
      <c r="C113" s="93"/>
      <c r="D113" s="93"/>
      <c r="E113" s="11"/>
      <c r="F113" s="11"/>
      <c r="G113" s="11"/>
      <c r="H113" s="11"/>
      <c r="I113" s="11"/>
      <c r="J113" s="11"/>
      <c r="K113" s="11"/>
      <c r="L113" s="11"/>
      <c r="M113" s="11"/>
      <c r="N113" s="91"/>
      <c r="O113" s="115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  <c r="AC113" s="91"/>
      <c r="AD113" s="91"/>
      <c r="AE113" s="91"/>
    </row>
    <row r="114" spans="1:31" ht="21" customHeight="1" x14ac:dyDescent="0.25">
      <c r="A114" s="91"/>
      <c r="B114" s="92"/>
      <c r="C114" s="93"/>
      <c r="D114" s="93"/>
      <c r="E114" s="11"/>
      <c r="F114" s="11"/>
      <c r="G114" s="11"/>
      <c r="H114" s="11"/>
      <c r="I114" s="11"/>
      <c r="J114" s="11"/>
      <c r="K114" s="11"/>
      <c r="L114" s="11"/>
      <c r="M114" s="11"/>
      <c r="N114" s="91"/>
      <c r="O114" s="115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  <c r="AC114" s="91"/>
      <c r="AD114" s="91"/>
      <c r="AE114" s="91"/>
    </row>
    <row r="115" spans="1:31" ht="21" customHeight="1" x14ac:dyDescent="0.25">
      <c r="A115" s="91"/>
      <c r="B115" s="92"/>
      <c r="C115" s="93"/>
      <c r="D115" s="93"/>
      <c r="E115" s="11"/>
      <c r="F115" s="11"/>
      <c r="G115" s="11"/>
      <c r="H115" s="11"/>
      <c r="I115" s="11"/>
      <c r="J115" s="11"/>
      <c r="K115" s="11"/>
      <c r="L115" s="11"/>
      <c r="M115" s="11"/>
      <c r="N115" s="91"/>
      <c r="O115" s="115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  <c r="AC115" s="91"/>
      <c r="AD115" s="91"/>
      <c r="AE115" s="91"/>
    </row>
    <row r="116" spans="1:31" ht="21" customHeight="1" x14ac:dyDescent="0.25">
      <c r="A116" s="91"/>
      <c r="B116" s="92"/>
      <c r="C116" s="93"/>
      <c r="D116" s="93"/>
      <c r="E116" s="11"/>
      <c r="F116" s="11"/>
      <c r="G116" s="11"/>
      <c r="H116" s="11"/>
      <c r="I116" s="11"/>
      <c r="J116" s="11"/>
      <c r="K116" s="11"/>
      <c r="L116" s="11"/>
      <c r="M116" s="11"/>
      <c r="N116" s="91"/>
      <c r="O116" s="115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  <c r="AC116" s="91"/>
      <c r="AD116" s="91"/>
      <c r="AE116" s="91"/>
    </row>
    <row r="117" spans="1:31" ht="21" customHeight="1" x14ac:dyDescent="0.25">
      <c r="A117" s="91"/>
      <c r="B117" s="92"/>
      <c r="C117" s="93"/>
      <c r="D117" s="93"/>
      <c r="E117" s="11"/>
      <c r="F117" s="11"/>
      <c r="G117" s="11"/>
      <c r="H117" s="11"/>
      <c r="I117" s="11"/>
      <c r="J117" s="11"/>
      <c r="K117" s="11"/>
      <c r="L117" s="11"/>
      <c r="M117" s="11"/>
      <c r="N117" s="91"/>
      <c r="O117" s="115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  <c r="AC117" s="91"/>
      <c r="AD117" s="91"/>
      <c r="AE117" s="91"/>
    </row>
    <row r="118" spans="1:31" ht="21" customHeight="1" x14ac:dyDescent="0.25">
      <c r="A118" s="91"/>
      <c r="B118" s="92"/>
      <c r="C118" s="93"/>
      <c r="D118" s="93"/>
      <c r="E118" s="11"/>
      <c r="F118" s="11"/>
      <c r="G118" s="11"/>
      <c r="H118" s="11"/>
      <c r="I118" s="11"/>
      <c r="J118" s="11"/>
      <c r="K118" s="11"/>
      <c r="L118" s="11"/>
      <c r="M118" s="11"/>
      <c r="N118" s="91"/>
      <c r="O118" s="115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  <c r="AC118" s="91"/>
      <c r="AD118" s="91"/>
      <c r="AE118" s="91"/>
    </row>
    <row r="119" spans="1:31" ht="21" customHeight="1" x14ac:dyDescent="0.25">
      <c r="A119" s="91"/>
      <c r="B119" s="92"/>
      <c r="C119" s="93"/>
      <c r="D119" s="93"/>
      <c r="E119" s="11"/>
      <c r="F119" s="11"/>
      <c r="G119" s="11"/>
      <c r="H119" s="11"/>
      <c r="I119" s="11"/>
      <c r="J119" s="11"/>
      <c r="K119" s="11"/>
      <c r="L119" s="11"/>
      <c r="M119" s="11"/>
      <c r="N119" s="91"/>
      <c r="O119" s="115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  <c r="AC119" s="91"/>
      <c r="AD119" s="91"/>
      <c r="AE119" s="91"/>
    </row>
    <row r="120" spans="1:31" ht="21" customHeight="1" x14ac:dyDescent="0.25">
      <c r="A120" s="91"/>
      <c r="B120" s="92"/>
      <c r="C120" s="93"/>
      <c r="D120" s="93"/>
      <c r="E120" s="11"/>
      <c r="F120" s="11"/>
      <c r="G120" s="11"/>
      <c r="H120" s="11"/>
      <c r="I120" s="11"/>
      <c r="J120" s="11"/>
      <c r="K120" s="11"/>
      <c r="L120" s="11"/>
      <c r="M120" s="11"/>
      <c r="N120" s="91"/>
      <c r="O120" s="115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  <c r="AC120" s="91"/>
      <c r="AD120" s="91"/>
      <c r="AE120" s="91"/>
    </row>
    <row r="121" spans="1:31" ht="21" customHeight="1" x14ac:dyDescent="0.25">
      <c r="A121" s="91"/>
      <c r="B121" s="92"/>
      <c r="C121" s="93"/>
      <c r="D121" s="93"/>
      <c r="E121" s="11"/>
      <c r="F121" s="11"/>
      <c r="G121" s="11"/>
      <c r="H121" s="11"/>
      <c r="I121" s="11"/>
      <c r="J121" s="11"/>
      <c r="K121" s="11"/>
      <c r="L121" s="11"/>
      <c r="M121" s="11"/>
      <c r="N121" s="91"/>
      <c r="O121" s="115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  <c r="AC121" s="91"/>
      <c r="AD121" s="91"/>
      <c r="AE121" s="91"/>
    </row>
    <row r="122" spans="1:31" ht="21" customHeight="1" x14ac:dyDescent="0.25">
      <c r="A122" s="91"/>
      <c r="B122" s="92"/>
      <c r="C122" s="93"/>
      <c r="D122" s="93"/>
      <c r="E122" s="11"/>
      <c r="F122" s="11"/>
      <c r="G122" s="11"/>
      <c r="H122" s="11"/>
      <c r="I122" s="11"/>
      <c r="J122" s="11"/>
      <c r="K122" s="11"/>
      <c r="L122" s="11"/>
      <c r="M122" s="11"/>
      <c r="N122" s="91"/>
      <c r="O122" s="115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  <c r="AC122" s="91"/>
      <c r="AD122" s="91"/>
      <c r="AE122" s="91"/>
    </row>
    <row r="123" spans="1:31" ht="21" customHeight="1" x14ac:dyDescent="0.25">
      <c r="A123" s="91"/>
      <c r="B123" s="92"/>
      <c r="C123" s="93"/>
      <c r="D123" s="93"/>
      <c r="E123" s="11"/>
      <c r="F123" s="11"/>
      <c r="G123" s="11"/>
      <c r="H123" s="11"/>
      <c r="I123" s="11"/>
      <c r="J123" s="11"/>
      <c r="K123" s="11"/>
      <c r="L123" s="11"/>
      <c r="M123" s="11"/>
      <c r="N123" s="91"/>
      <c r="O123" s="115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  <c r="AC123" s="91"/>
      <c r="AD123" s="91"/>
      <c r="AE123" s="91"/>
    </row>
    <row r="124" spans="1:31" ht="21" customHeight="1" x14ac:dyDescent="0.25">
      <c r="A124" s="91"/>
      <c r="B124" s="92"/>
      <c r="C124" s="93"/>
      <c r="D124" s="93"/>
      <c r="E124" s="11"/>
      <c r="F124" s="11"/>
      <c r="G124" s="11"/>
      <c r="H124" s="11"/>
      <c r="I124" s="11"/>
      <c r="J124" s="11"/>
      <c r="K124" s="11"/>
      <c r="L124" s="11"/>
      <c r="M124" s="11"/>
      <c r="N124" s="91"/>
      <c r="O124" s="115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  <c r="AC124" s="91"/>
      <c r="AD124" s="91"/>
      <c r="AE124" s="91"/>
    </row>
    <row r="125" spans="1:31" ht="21" customHeight="1" x14ac:dyDescent="0.25">
      <c r="A125" s="91"/>
      <c r="B125" s="92"/>
      <c r="C125" s="93"/>
      <c r="D125" s="93"/>
      <c r="E125" s="11"/>
      <c r="F125" s="11"/>
      <c r="G125" s="11"/>
      <c r="H125" s="11"/>
      <c r="I125" s="11"/>
      <c r="J125" s="11"/>
      <c r="K125" s="11"/>
      <c r="L125" s="11"/>
      <c r="M125" s="11"/>
      <c r="N125" s="91"/>
      <c r="O125" s="115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  <c r="AC125" s="91"/>
      <c r="AD125" s="91"/>
      <c r="AE125" s="91"/>
    </row>
    <row r="126" spans="1:31" ht="21" customHeight="1" x14ac:dyDescent="0.25">
      <c r="A126" s="91"/>
      <c r="B126" s="92"/>
      <c r="C126" s="93"/>
      <c r="D126" s="93"/>
      <c r="E126" s="11"/>
      <c r="F126" s="11"/>
      <c r="G126" s="11"/>
      <c r="H126" s="11"/>
      <c r="I126" s="11"/>
      <c r="J126" s="11"/>
      <c r="K126" s="11"/>
      <c r="L126" s="11"/>
      <c r="M126" s="11"/>
      <c r="N126" s="91"/>
      <c r="O126" s="115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  <c r="AC126" s="91"/>
      <c r="AD126" s="91"/>
      <c r="AE126" s="91"/>
    </row>
    <row r="127" spans="1:31" ht="21" customHeight="1" x14ac:dyDescent="0.25">
      <c r="A127" s="91"/>
      <c r="B127" s="92"/>
      <c r="C127" s="93"/>
      <c r="D127" s="93"/>
      <c r="E127" s="11"/>
      <c r="F127" s="11"/>
      <c r="G127" s="11"/>
      <c r="H127" s="11"/>
      <c r="I127" s="11"/>
      <c r="J127" s="11"/>
      <c r="K127" s="11"/>
      <c r="L127" s="11"/>
      <c r="M127" s="11"/>
      <c r="N127" s="91"/>
      <c r="O127" s="115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  <c r="AC127" s="91"/>
      <c r="AD127" s="91"/>
      <c r="AE127" s="91"/>
    </row>
    <row r="128" spans="1:31" ht="21" customHeight="1" x14ac:dyDescent="0.25">
      <c r="A128" s="91"/>
      <c r="B128" s="92"/>
      <c r="C128" s="93"/>
      <c r="D128" s="93"/>
      <c r="E128" s="11"/>
      <c r="F128" s="11"/>
      <c r="G128" s="11"/>
      <c r="H128" s="11"/>
      <c r="I128" s="11"/>
      <c r="J128" s="11"/>
      <c r="K128" s="11"/>
      <c r="L128" s="11"/>
      <c r="M128" s="11"/>
      <c r="N128" s="91"/>
      <c r="O128" s="115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  <c r="AC128" s="91"/>
      <c r="AD128" s="91"/>
      <c r="AE128" s="91"/>
    </row>
    <row r="129" spans="1:31" ht="21" customHeight="1" x14ac:dyDescent="0.25">
      <c r="A129" s="91"/>
      <c r="B129" s="92"/>
      <c r="C129" s="93"/>
      <c r="D129" s="93"/>
      <c r="E129" s="11"/>
      <c r="F129" s="11"/>
      <c r="G129" s="11"/>
      <c r="H129" s="11"/>
      <c r="I129" s="11"/>
      <c r="J129" s="11"/>
      <c r="K129" s="11"/>
      <c r="L129" s="11"/>
      <c r="M129" s="11"/>
      <c r="N129" s="91"/>
      <c r="O129" s="115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  <c r="AC129" s="91"/>
      <c r="AD129" s="91"/>
      <c r="AE129" s="91"/>
    </row>
    <row r="130" spans="1:31" ht="21" customHeight="1" x14ac:dyDescent="0.25">
      <c r="A130" s="91"/>
      <c r="B130" s="92"/>
      <c r="C130" s="93"/>
      <c r="D130" s="93"/>
      <c r="E130" s="11"/>
      <c r="F130" s="11"/>
      <c r="G130" s="11"/>
      <c r="H130" s="11"/>
      <c r="I130" s="11"/>
      <c r="J130" s="11"/>
      <c r="K130" s="11"/>
      <c r="L130" s="11"/>
      <c r="M130" s="11"/>
      <c r="N130" s="91"/>
      <c r="O130" s="115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  <c r="AC130" s="91"/>
      <c r="AD130" s="91"/>
      <c r="AE130" s="91"/>
    </row>
    <row r="131" spans="1:31" ht="21" customHeight="1" x14ac:dyDescent="0.25">
      <c r="A131" s="91"/>
      <c r="B131" s="92"/>
      <c r="C131" s="93"/>
      <c r="D131" s="93"/>
      <c r="E131" s="11"/>
      <c r="F131" s="11"/>
      <c r="G131" s="11"/>
      <c r="H131" s="11"/>
      <c r="I131" s="11"/>
      <c r="J131" s="11"/>
      <c r="K131" s="11"/>
      <c r="L131" s="11"/>
      <c r="M131" s="11"/>
      <c r="N131" s="91"/>
      <c r="O131" s="115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  <c r="AC131" s="91"/>
      <c r="AD131" s="91"/>
      <c r="AE131" s="91"/>
    </row>
    <row r="132" spans="1:31" ht="21" customHeight="1" x14ac:dyDescent="0.25">
      <c r="A132" s="91"/>
      <c r="B132" s="92"/>
      <c r="C132" s="93"/>
      <c r="D132" s="93"/>
      <c r="E132" s="11"/>
      <c r="F132" s="11"/>
      <c r="G132" s="11"/>
      <c r="H132" s="11"/>
      <c r="I132" s="11"/>
      <c r="J132" s="11"/>
      <c r="K132" s="11"/>
      <c r="L132" s="11"/>
      <c r="M132" s="11"/>
      <c r="N132" s="91"/>
      <c r="O132" s="115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  <c r="AC132" s="91"/>
      <c r="AD132" s="91"/>
      <c r="AE132" s="91"/>
    </row>
    <row r="133" spans="1:31" ht="21" customHeight="1" x14ac:dyDescent="0.25">
      <c r="A133" s="91"/>
      <c r="B133" s="92"/>
      <c r="C133" s="93"/>
      <c r="D133" s="93"/>
      <c r="E133" s="11"/>
      <c r="F133" s="11"/>
      <c r="G133" s="11"/>
      <c r="H133" s="11"/>
      <c r="I133" s="11"/>
      <c r="J133" s="11"/>
      <c r="K133" s="11"/>
      <c r="L133" s="11"/>
      <c r="M133" s="11"/>
      <c r="N133" s="91"/>
      <c r="O133" s="115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  <c r="AC133" s="91"/>
      <c r="AD133" s="91"/>
      <c r="AE133" s="91"/>
    </row>
    <row r="134" spans="1:31" ht="21" customHeight="1" x14ac:dyDescent="0.25">
      <c r="A134" s="91"/>
      <c r="B134" s="92"/>
      <c r="C134" s="93"/>
      <c r="D134" s="93"/>
      <c r="E134" s="11"/>
      <c r="F134" s="11"/>
      <c r="G134" s="11"/>
      <c r="H134" s="11"/>
      <c r="I134" s="11"/>
      <c r="J134" s="11"/>
      <c r="K134" s="11"/>
      <c r="L134" s="11"/>
      <c r="M134" s="11"/>
      <c r="N134" s="91"/>
      <c r="O134" s="115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  <c r="AC134" s="91"/>
      <c r="AD134" s="91"/>
      <c r="AE134" s="91"/>
    </row>
    <row r="135" spans="1:31" ht="21" customHeight="1" x14ac:dyDescent="0.25">
      <c r="A135" s="91"/>
      <c r="B135" s="92"/>
      <c r="C135" s="93"/>
      <c r="D135" s="93"/>
      <c r="E135" s="11"/>
      <c r="F135" s="11"/>
      <c r="G135" s="11"/>
      <c r="H135" s="11"/>
      <c r="I135" s="11"/>
      <c r="J135" s="11"/>
      <c r="K135" s="11"/>
      <c r="L135" s="11"/>
      <c r="M135" s="11"/>
      <c r="N135" s="91"/>
      <c r="O135" s="115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  <c r="AC135" s="91"/>
      <c r="AD135" s="91"/>
      <c r="AE135" s="91"/>
    </row>
    <row r="136" spans="1:31" ht="21" customHeight="1" x14ac:dyDescent="0.25">
      <c r="A136" s="91"/>
      <c r="B136" s="92"/>
      <c r="C136" s="93"/>
      <c r="D136" s="93"/>
      <c r="E136" s="11"/>
      <c r="F136" s="11"/>
      <c r="G136" s="11"/>
      <c r="H136" s="11"/>
      <c r="I136" s="11"/>
      <c r="J136" s="11"/>
      <c r="K136" s="11"/>
      <c r="L136" s="11"/>
      <c r="M136" s="11"/>
      <c r="N136" s="91"/>
      <c r="O136" s="115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  <c r="AC136" s="91"/>
      <c r="AD136" s="91"/>
      <c r="AE136" s="91"/>
    </row>
    <row r="137" spans="1:31" ht="21" customHeight="1" x14ac:dyDescent="0.25">
      <c r="A137" s="91"/>
      <c r="B137" s="92"/>
      <c r="C137" s="93"/>
      <c r="D137" s="93"/>
      <c r="E137" s="11"/>
      <c r="F137" s="11"/>
      <c r="G137" s="11"/>
      <c r="H137" s="11"/>
      <c r="I137" s="11"/>
      <c r="J137" s="11"/>
      <c r="K137" s="11"/>
      <c r="L137" s="11"/>
      <c r="M137" s="11"/>
      <c r="N137" s="91"/>
      <c r="O137" s="115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  <c r="AC137" s="91"/>
      <c r="AD137" s="91"/>
      <c r="AE137" s="91"/>
    </row>
    <row r="138" spans="1:31" ht="21" customHeight="1" x14ac:dyDescent="0.25">
      <c r="A138" s="91"/>
      <c r="B138" s="92"/>
      <c r="C138" s="93"/>
      <c r="D138" s="93"/>
      <c r="E138" s="11"/>
      <c r="F138" s="11"/>
      <c r="G138" s="11"/>
      <c r="H138" s="11"/>
      <c r="I138" s="11"/>
      <c r="J138" s="11"/>
      <c r="K138" s="11"/>
      <c r="L138" s="11"/>
      <c r="M138" s="11"/>
      <c r="N138" s="91"/>
      <c r="O138" s="115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  <c r="AC138" s="91"/>
      <c r="AD138" s="91"/>
      <c r="AE138" s="91"/>
    </row>
    <row r="139" spans="1:31" ht="21" customHeight="1" x14ac:dyDescent="0.25">
      <c r="A139" s="91"/>
      <c r="B139" s="92"/>
      <c r="C139" s="93"/>
      <c r="D139" s="93"/>
      <c r="E139" s="11"/>
      <c r="F139" s="11"/>
      <c r="G139" s="11"/>
      <c r="H139" s="11"/>
      <c r="I139" s="11"/>
      <c r="J139" s="11"/>
      <c r="K139" s="11"/>
      <c r="L139" s="11"/>
      <c r="M139" s="11"/>
      <c r="N139" s="91"/>
      <c r="O139" s="115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  <c r="AC139" s="91"/>
      <c r="AD139" s="91"/>
      <c r="AE139" s="91"/>
    </row>
    <row r="140" spans="1:31" ht="21" customHeight="1" x14ac:dyDescent="0.25">
      <c r="A140" s="91"/>
      <c r="B140" s="92"/>
      <c r="C140" s="93"/>
      <c r="D140" s="93"/>
      <c r="E140" s="11"/>
      <c r="F140" s="11"/>
      <c r="G140" s="11"/>
      <c r="H140" s="11"/>
      <c r="I140" s="11"/>
      <c r="J140" s="11"/>
      <c r="K140" s="11"/>
      <c r="L140" s="11"/>
      <c r="M140" s="11"/>
      <c r="N140" s="91"/>
      <c r="O140" s="115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  <c r="AC140" s="91"/>
      <c r="AD140" s="91"/>
      <c r="AE140" s="91"/>
    </row>
    <row r="141" spans="1:31" ht="21" customHeight="1" x14ac:dyDescent="0.25">
      <c r="A141" s="91"/>
      <c r="B141" s="92"/>
      <c r="C141" s="93"/>
      <c r="D141" s="93"/>
      <c r="E141" s="11"/>
      <c r="F141" s="11"/>
      <c r="G141" s="11"/>
      <c r="H141" s="11"/>
      <c r="I141" s="11"/>
      <c r="J141" s="11"/>
      <c r="K141" s="11"/>
      <c r="L141" s="11"/>
      <c r="M141" s="11"/>
      <c r="N141" s="91"/>
      <c r="O141" s="115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  <c r="AC141" s="91"/>
      <c r="AD141" s="91"/>
      <c r="AE141" s="91"/>
    </row>
    <row r="142" spans="1:31" ht="21" customHeight="1" x14ac:dyDescent="0.25">
      <c r="A142" s="91"/>
      <c r="B142" s="92"/>
      <c r="C142" s="93"/>
      <c r="D142" s="93"/>
      <c r="E142" s="11"/>
      <c r="F142" s="11"/>
      <c r="G142" s="11"/>
      <c r="H142" s="11"/>
      <c r="I142" s="11"/>
      <c r="J142" s="11"/>
      <c r="K142" s="11"/>
      <c r="L142" s="11"/>
      <c r="M142" s="11"/>
      <c r="N142" s="91"/>
      <c r="O142" s="115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  <c r="AC142" s="91"/>
      <c r="AD142" s="91"/>
      <c r="AE142" s="91"/>
    </row>
    <row r="143" spans="1:31" ht="21" customHeight="1" x14ac:dyDescent="0.25">
      <c r="A143" s="91"/>
      <c r="B143" s="92"/>
      <c r="C143" s="93"/>
      <c r="D143" s="93"/>
      <c r="E143" s="11"/>
      <c r="F143" s="11"/>
      <c r="G143" s="11"/>
      <c r="H143" s="11"/>
      <c r="I143" s="11"/>
      <c r="J143" s="11"/>
      <c r="K143" s="11"/>
      <c r="L143" s="11"/>
      <c r="M143" s="11"/>
      <c r="N143" s="91"/>
      <c r="O143" s="115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  <c r="AC143" s="91"/>
      <c r="AD143" s="91"/>
      <c r="AE143" s="91"/>
    </row>
    <row r="144" spans="1:31" ht="21" customHeight="1" x14ac:dyDescent="0.25">
      <c r="A144" s="91"/>
      <c r="B144" s="92"/>
      <c r="C144" s="93"/>
      <c r="D144" s="93"/>
      <c r="E144" s="11"/>
      <c r="F144" s="11"/>
      <c r="G144" s="11"/>
      <c r="H144" s="11"/>
      <c r="I144" s="11"/>
      <c r="J144" s="11"/>
      <c r="K144" s="11"/>
      <c r="L144" s="11"/>
      <c r="M144" s="11"/>
      <c r="N144" s="91"/>
      <c r="O144" s="115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  <c r="AC144" s="91"/>
      <c r="AD144" s="91"/>
      <c r="AE144" s="91"/>
    </row>
    <row r="145" spans="1:31" ht="21" customHeight="1" x14ac:dyDescent="0.25">
      <c r="A145" s="91"/>
      <c r="B145" s="92"/>
      <c r="C145" s="93"/>
      <c r="D145" s="93"/>
      <c r="E145" s="11"/>
      <c r="F145" s="11"/>
      <c r="G145" s="11"/>
      <c r="H145" s="11"/>
      <c r="I145" s="11"/>
      <c r="J145" s="11"/>
      <c r="K145" s="11"/>
      <c r="L145" s="11"/>
      <c r="M145" s="11"/>
      <c r="N145" s="91"/>
      <c r="O145" s="115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  <c r="AC145" s="91"/>
      <c r="AD145" s="91"/>
      <c r="AE145" s="91"/>
    </row>
    <row r="146" spans="1:31" ht="21" customHeight="1" x14ac:dyDescent="0.25">
      <c r="A146" s="91"/>
      <c r="B146" s="92"/>
      <c r="C146" s="93"/>
      <c r="D146" s="93"/>
      <c r="E146" s="11"/>
      <c r="F146" s="11"/>
      <c r="G146" s="11"/>
      <c r="H146" s="11"/>
      <c r="I146" s="11"/>
      <c r="J146" s="11"/>
      <c r="K146" s="11"/>
      <c r="L146" s="11"/>
      <c r="M146" s="11"/>
      <c r="N146" s="91"/>
      <c r="O146" s="115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  <c r="AC146" s="91"/>
      <c r="AD146" s="91"/>
      <c r="AE146" s="91"/>
    </row>
    <row r="147" spans="1:31" ht="21" customHeight="1" x14ac:dyDescent="0.25">
      <c r="A147" s="91"/>
      <c r="B147" s="92"/>
      <c r="C147" s="93"/>
      <c r="D147" s="93"/>
      <c r="E147" s="11"/>
      <c r="F147" s="11"/>
      <c r="G147" s="11"/>
      <c r="H147" s="11"/>
      <c r="I147" s="11"/>
      <c r="J147" s="11"/>
      <c r="K147" s="11"/>
      <c r="L147" s="11"/>
      <c r="M147" s="11"/>
      <c r="N147" s="91"/>
      <c r="O147" s="115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  <c r="AC147" s="91"/>
      <c r="AD147" s="91"/>
      <c r="AE147" s="91"/>
    </row>
    <row r="148" spans="1:31" ht="21" customHeight="1" x14ac:dyDescent="0.25">
      <c r="A148" s="91"/>
      <c r="B148" s="92"/>
      <c r="C148" s="93"/>
      <c r="D148" s="93"/>
      <c r="E148" s="11"/>
      <c r="F148" s="11"/>
      <c r="G148" s="11"/>
      <c r="H148" s="11"/>
      <c r="I148" s="11"/>
      <c r="J148" s="11"/>
      <c r="K148" s="11"/>
      <c r="L148" s="11"/>
      <c r="M148" s="11"/>
      <c r="N148" s="91"/>
      <c r="O148" s="115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  <c r="AC148" s="91"/>
      <c r="AD148" s="91"/>
      <c r="AE148" s="91"/>
    </row>
    <row r="149" spans="1:31" ht="21" customHeight="1" x14ac:dyDescent="0.25">
      <c r="A149" s="91"/>
      <c r="B149" s="92"/>
      <c r="C149" s="93"/>
      <c r="D149" s="93"/>
      <c r="E149" s="11"/>
      <c r="F149" s="11"/>
      <c r="G149" s="11"/>
      <c r="H149" s="11"/>
      <c r="I149" s="11"/>
      <c r="J149" s="11"/>
      <c r="K149" s="11"/>
      <c r="L149" s="11"/>
      <c r="M149" s="11"/>
      <c r="N149" s="91"/>
      <c r="O149" s="115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  <c r="AC149" s="91"/>
      <c r="AD149" s="91"/>
      <c r="AE149" s="91"/>
    </row>
    <row r="150" spans="1:31" ht="21" customHeight="1" x14ac:dyDescent="0.25">
      <c r="A150" s="91"/>
      <c r="B150" s="92"/>
      <c r="C150" s="93"/>
      <c r="D150" s="93"/>
      <c r="E150" s="11"/>
      <c r="F150" s="11"/>
      <c r="G150" s="11"/>
      <c r="H150" s="11"/>
      <c r="I150" s="11"/>
      <c r="J150" s="11"/>
      <c r="K150" s="11"/>
      <c r="L150" s="11"/>
      <c r="M150" s="11"/>
      <c r="N150" s="91"/>
      <c r="O150" s="115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  <c r="AC150" s="91"/>
      <c r="AD150" s="91"/>
      <c r="AE150" s="91"/>
    </row>
    <row r="151" spans="1:31" ht="21" customHeight="1" x14ac:dyDescent="0.25">
      <c r="A151" s="91"/>
      <c r="B151" s="92"/>
      <c r="C151" s="93"/>
      <c r="D151" s="93"/>
      <c r="E151" s="11"/>
      <c r="F151" s="11"/>
      <c r="G151" s="11"/>
      <c r="H151" s="11"/>
      <c r="I151" s="11"/>
      <c r="J151" s="11"/>
      <c r="K151" s="11"/>
      <c r="L151" s="11"/>
      <c r="M151" s="11"/>
      <c r="N151" s="91"/>
      <c r="O151" s="115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  <c r="AC151" s="91"/>
      <c r="AD151" s="91"/>
      <c r="AE151" s="91"/>
    </row>
    <row r="152" spans="1:31" ht="21" customHeight="1" x14ac:dyDescent="0.25">
      <c r="A152" s="91"/>
      <c r="B152" s="92"/>
      <c r="C152" s="93"/>
      <c r="D152" s="93"/>
      <c r="E152" s="11"/>
      <c r="F152" s="11"/>
      <c r="G152" s="11"/>
      <c r="H152" s="11"/>
      <c r="I152" s="11"/>
      <c r="J152" s="11"/>
      <c r="K152" s="11"/>
      <c r="L152" s="11"/>
      <c r="M152" s="11"/>
      <c r="N152" s="91"/>
      <c r="O152" s="115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  <c r="AC152" s="91"/>
      <c r="AD152" s="91"/>
      <c r="AE152" s="91"/>
    </row>
    <row r="153" spans="1:31" ht="21" customHeight="1" x14ac:dyDescent="0.25">
      <c r="A153" s="91"/>
      <c r="B153" s="92"/>
      <c r="C153" s="93"/>
      <c r="D153" s="93"/>
      <c r="E153" s="11"/>
      <c r="F153" s="11"/>
      <c r="G153" s="11"/>
      <c r="H153" s="11"/>
      <c r="I153" s="11"/>
      <c r="J153" s="11"/>
      <c r="K153" s="11"/>
      <c r="L153" s="11"/>
      <c r="M153" s="11"/>
      <c r="N153" s="91"/>
      <c r="O153" s="115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  <c r="AC153" s="91"/>
      <c r="AD153" s="91"/>
      <c r="AE153" s="91"/>
    </row>
    <row r="154" spans="1:31" ht="21" customHeight="1" x14ac:dyDescent="0.25">
      <c r="A154" s="91"/>
      <c r="B154" s="92"/>
      <c r="C154" s="93"/>
      <c r="D154" s="93"/>
      <c r="E154" s="11"/>
      <c r="F154" s="11"/>
      <c r="G154" s="11"/>
      <c r="H154" s="11"/>
      <c r="I154" s="11"/>
      <c r="J154" s="11"/>
      <c r="K154" s="11"/>
      <c r="L154" s="11"/>
      <c r="M154" s="11"/>
      <c r="N154" s="91"/>
      <c r="O154" s="115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  <c r="AC154" s="91"/>
      <c r="AD154" s="91"/>
      <c r="AE154" s="91"/>
    </row>
    <row r="155" spans="1:31" ht="21" customHeight="1" x14ac:dyDescent="0.25">
      <c r="A155" s="91"/>
      <c r="B155" s="92"/>
      <c r="C155" s="93"/>
      <c r="D155" s="93"/>
      <c r="E155" s="11"/>
      <c r="F155" s="11"/>
      <c r="G155" s="11"/>
      <c r="H155" s="11"/>
      <c r="I155" s="11"/>
      <c r="J155" s="11"/>
      <c r="K155" s="11"/>
      <c r="L155" s="11"/>
      <c r="M155" s="11"/>
      <c r="N155" s="91"/>
      <c r="O155" s="115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  <c r="AC155" s="91"/>
      <c r="AD155" s="91"/>
      <c r="AE155" s="91"/>
    </row>
    <row r="156" spans="1:31" ht="21" customHeight="1" x14ac:dyDescent="0.25">
      <c r="A156" s="91"/>
      <c r="B156" s="92"/>
      <c r="C156" s="93"/>
      <c r="D156" s="93"/>
      <c r="E156" s="11"/>
      <c r="F156" s="11"/>
      <c r="G156" s="11"/>
      <c r="H156" s="11"/>
      <c r="I156" s="11"/>
      <c r="J156" s="11"/>
      <c r="K156" s="11"/>
      <c r="L156" s="11"/>
      <c r="M156" s="11"/>
      <c r="N156" s="91"/>
      <c r="O156" s="115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  <c r="AC156" s="91"/>
      <c r="AD156" s="91"/>
      <c r="AE156" s="91"/>
    </row>
    <row r="157" spans="1:31" ht="21" customHeight="1" x14ac:dyDescent="0.25">
      <c r="A157" s="91"/>
      <c r="B157" s="92"/>
      <c r="C157" s="93"/>
      <c r="D157" s="93"/>
      <c r="E157" s="11"/>
      <c r="F157" s="11"/>
      <c r="G157" s="11"/>
      <c r="H157" s="11"/>
      <c r="I157" s="11"/>
      <c r="J157" s="11"/>
      <c r="K157" s="11"/>
      <c r="L157" s="11"/>
      <c r="M157" s="11"/>
      <c r="N157" s="91"/>
      <c r="O157" s="115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  <c r="AC157" s="91"/>
      <c r="AD157" s="91"/>
      <c r="AE157" s="91"/>
    </row>
    <row r="158" spans="1:31" ht="21" customHeight="1" x14ac:dyDescent="0.25">
      <c r="A158" s="91"/>
      <c r="B158" s="92"/>
      <c r="C158" s="93"/>
      <c r="D158" s="93"/>
      <c r="E158" s="11"/>
      <c r="F158" s="11"/>
      <c r="G158" s="11"/>
      <c r="H158" s="11"/>
      <c r="I158" s="11"/>
      <c r="J158" s="11"/>
      <c r="K158" s="11"/>
      <c r="L158" s="11"/>
      <c r="M158" s="11"/>
      <c r="N158" s="91"/>
      <c r="O158" s="115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  <c r="AC158" s="91"/>
      <c r="AD158" s="91"/>
      <c r="AE158" s="91"/>
    </row>
    <row r="159" spans="1:31" ht="21" customHeight="1" x14ac:dyDescent="0.25">
      <c r="A159" s="91"/>
      <c r="B159" s="92"/>
      <c r="C159" s="93"/>
      <c r="D159" s="93"/>
      <c r="E159" s="11"/>
      <c r="F159" s="11"/>
      <c r="G159" s="11"/>
      <c r="H159" s="11"/>
      <c r="I159" s="11"/>
      <c r="J159" s="11"/>
      <c r="K159" s="11"/>
      <c r="L159" s="11"/>
      <c r="M159" s="11"/>
      <c r="N159" s="91"/>
      <c r="O159" s="115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  <c r="AC159" s="91"/>
      <c r="AD159" s="91"/>
      <c r="AE159" s="91"/>
    </row>
    <row r="160" spans="1:31" ht="21" customHeight="1" x14ac:dyDescent="0.25">
      <c r="A160" s="91"/>
      <c r="B160" s="92"/>
      <c r="C160" s="93"/>
      <c r="D160" s="93"/>
      <c r="E160" s="11"/>
      <c r="F160" s="11"/>
      <c r="G160" s="11"/>
      <c r="H160" s="11"/>
      <c r="I160" s="11"/>
      <c r="J160" s="11"/>
      <c r="K160" s="11"/>
      <c r="L160" s="11"/>
      <c r="M160" s="11"/>
      <c r="N160" s="91"/>
      <c r="O160" s="115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  <c r="AC160" s="91"/>
      <c r="AD160" s="91"/>
      <c r="AE160" s="91"/>
    </row>
    <row r="161" spans="1:31" ht="21" customHeight="1" x14ac:dyDescent="0.25">
      <c r="A161" s="91"/>
      <c r="B161" s="92"/>
      <c r="C161" s="93"/>
      <c r="D161" s="93"/>
      <c r="E161" s="11"/>
      <c r="F161" s="11"/>
      <c r="G161" s="11"/>
      <c r="H161" s="11"/>
      <c r="I161" s="11"/>
      <c r="J161" s="11"/>
      <c r="K161" s="11"/>
      <c r="L161" s="11"/>
      <c r="M161" s="11"/>
      <c r="N161" s="91"/>
      <c r="O161" s="115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  <c r="AC161" s="91"/>
      <c r="AD161" s="91"/>
      <c r="AE161" s="91"/>
    </row>
    <row r="162" spans="1:31" ht="21" customHeight="1" x14ac:dyDescent="0.25">
      <c r="A162" s="91"/>
      <c r="B162" s="92"/>
      <c r="C162" s="93"/>
      <c r="D162" s="93"/>
      <c r="E162" s="11"/>
      <c r="F162" s="11"/>
      <c r="G162" s="11"/>
      <c r="H162" s="11"/>
      <c r="I162" s="11"/>
      <c r="J162" s="11"/>
      <c r="K162" s="11"/>
      <c r="L162" s="11"/>
      <c r="M162" s="11"/>
      <c r="N162" s="91"/>
      <c r="O162" s="115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  <c r="AC162" s="91"/>
      <c r="AD162" s="91"/>
      <c r="AE162" s="91"/>
    </row>
    <row r="163" spans="1:31" ht="21" customHeight="1" x14ac:dyDescent="0.25">
      <c r="A163" s="91"/>
      <c r="B163" s="92"/>
      <c r="C163" s="93"/>
      <c r="D163" s="93"/>
      <c r="E163" s="11"/>
      <c r="F163" s="11"/>
      <c r="G163" s="11"/>
      <c r="H163" s="11"/>
      <c r="I163" s="11"/>
      <c r="J163" s="11"/>
      <c r="K163" s="11"/>
      <c r="L163" s="11"/>
      <c r="M163" s="11"/>
      <c r="N163" s="91"/>
      <c r="O163" s="115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  <c r="AC163" s="91"/>
      <c r="AD163" s="91"/>
      <c r="AE163" s="91"/>
    </row>
    <row r="164" spans="1:31" ht="21" customHeight="1" x14ac:dyDescent="0.25">
      <c r="A164" s="91"/>
      <c r="B164" s="92"/>
      <c r="C164" s="93"/>
      <c r="D164" s="93"/>
      <c r="E164" s="11"/>
      <c r="F164" s="11"/>
      <c r="G164" s="11"/>
      <c r="H164" s="11"/>
      <c r="I164" s="11"/>
      <c r="J164" s="11"/>
      <c r="K164" s="11"/>
      <c r="L164" s="11"/>
      <c r="M164" s="11"/>
      <c r="N164" s="91"/>
      <c r="O164" s="115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  <c r="AC164" s="91"/>
      <c r="AD164" s="91"/>
      <c r="AE164" s="91"/>
    </row>
    <row r="165" spans="1:31" ht="21" customHeight="1" x14ac:dyDescent="0.25">
      <c r="A165" s="91"/>
      <c r="B165" s="92"/>
      <c r="C165" s="93"/>
      <c r="D165" s="93"/>
      <c r="E165" s="11"/>
      <c r="F165" s="11"/>
      <c r="G165" s="11"/>
      <c r="H165" s="11"/>
      <c r="I165" s="11"/>
      <c r="J165" s="11"/>
      <c r="K165" s="11"/>
      <c r="L165" s="11"/>
      <c r="M165" s="11"/>
      <c r="N165" s="91"/>
      <c r="O165" s="115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  <c r="AC165" s="91"/>
      <c r="AD165" s="91"/>
      <c r="AE165" s="91"/>
    </row>
    <row r="166" spans="1:31" ht="21" customHeight="1" x14ac:dyDescent="0.25">
      <c r="A166" s="91"/>
      <c r="B166" s="92"/>
      <c r="C166" s="93"/>
      <c r="D166" s="93"/>
      <c r="E166" s="11"/>
      <c r="F166" s="11"/>
      <c r="G166" s="11"/>
      <c r="H166" s="11"/>
      <c r="I166" s="11"/>
      <c r="J166" s="11"/>
      <c r="K166" s="11"/>
      <c r="L166" s="11"/>
      <c r="M166" s="11"/>
      <c r="N166" s="91"/>
      <c r="O166" s="115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  <c r="AC166" s="91"/>
      <c r="AD166" s="91"/>
      <c r="AE166" s="91"/>
    </row>
    <row r="167" spans="1:31" ht="21" customHeight="1" x14ac:dyDescent="0.25">
      <c r="A167" s="91"/>
      <c r="B167" s="92"/>
      <c r="C167" s="93"/>
      <c r="D167" s="93"/>
      <c r="E167" s="11"/>
      <c r="F167" s="11"/>
      <c r="G167" s="11"/>
      <c r="H167" s="11"/>
      <c r="I167" s="11"/>
      <c r="J167" s="11"/>
      <c r="K167" s="11"/>
      <c r="L167" s="11"/>
      <c r="M167" s="11"/>
      <c r="N167" s="91"/>
      <c r="O167" s="115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  <c r="AC167" s="91"/>
      <c r="AD167" s="91"/>
      <c r="AE167" s="91"/>
    </row>
    <row r="168" spans="1:31" ht="21" customHeight="1" x14ac:dyDescent="0.25">
      <c r="A168" s="91"/>
      <c r="B168" s="92"/>
      <c r="C168" s="93"/>
      <c r="D168" s="93"/>
      <c r="E168" s="11"/>
      <c r="F168" s="11"/>
      <c r="G168" s="11"/>
      <c r="H168" s="11"/>
      <c r="I168" s="11"/>
      <c r="J168" s="11"/>
      <c r="K168" s="11"/>
      <c r="L168" s="11"/>
      <c r="M168" s="11"/>
      <c r="N168" s="91"/>
      <c r="O168" s="115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  <c r="AC168" s="91"/>
      <c r="AD168" s="91"/>
      <c r="AE168" s="91"/>
    </row>
    <row r="169" spans="1:31" ht="21" customHeight="1" x14ac:dyDescent="0.25">
      <c r="A169" s="91"/>
      <c r="B169" s="92"/>
      <c r="C169" s="93"/>
      <c r="D169" s="93"/>
      <c r="E169" s="11"/>
      <c r="F169" s="11"/>
      <c r="G169" s="11"/>
      <c r="H169" s="11"/>
      <c r="I169" s="11"/>
      <c r="J169" s="11"/>
      <c r="K169" s="11"/>
      <c r="L169" s="11"/>
      <c r="M169" s="11"/>
      <c r="N169" s="91"/>
      <c r="O169" s="115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  <c r="AC169" s="91"/>
      <c r="AD169" s="91"/>
      <c r="AE169" s="91"/>
    </row>
    <row r="170" spans="1:31" ht="21" customHeight="1" x14ac:dyDescent="0.25">
      <c r="A170" s="91"/>
      <c r="B170" s="92"/>
      <c r="C170" s="93"/>
      <c r="D170" s="93"/>
      <c r="E170" s="11"/>
      <c r="F170" s="11"/>
      <c r="G170" s="11"/>
      <c r="H170" s="11"/>
      <c r="I170" s="11"/>
      <c r="J170" s="11"/>
      <c r="K170" s="11"/>
      <c r="L170" s="11"/>
      <c r="M170" s="11"/>
      <c r="N170" s="91"/>
      <c r="O170" s="115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  <c r="AC170" s="91"/>
      <c r="AD170" s="91"/>
      <c r="AE170" s="91"/>
    </row>
    <row r="171" spans="1:31" ht="21" customHeight="1" x14ac:dyDescent="0.25">
      <c r="A171" s="91"/>
      <c r="B171" s="92"/>
      <c r="C171" s="93"/>
      <c r="D171" s="93"/>
      <c r="E171" s="11"/>
      <c r="F171" s="11"/>
      <c r="G171" s="11"/>
      <c r="H171" s="11"/>
      <c r="I171" s="11"/>
      <c r="J171" s="11"/>
      <c r="K171" s="11"/>
      <c r="L171" s="11"/>
      <c r="M171" s="11"/>
      <c r="N171" s="91"/>
      <c r="O171" s="115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  <c r="AC171" s="91"/>
      <c r="AD171" s="91"/>
      <c r="AE171" s="91"/>
    </row>
    <row r="172" spans="1:31" ht="21" customHeight="1" x14ac:dyDescent="0.25">
      <c r="A172" s="91"/>
      <c r="B172" s="92"/>
      <c r="C172" s="93"/>
      <c r="D172" s="93"/>
      <c r="E172" s="11"/>
      <c r="F172" s="11"/>
      <c r="G172" s="11"/>
      <c r="H172" s="11"/>
      <c r="I172" s="11"/>
      <c r="J172" s="11"/>
      <c r="K172" s="11"/>
      <c r="L172" s="11"/>
      <c r="M172" s="11"/>
      <c r="N172" s="91"/>
      <c r="O172" s="115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  <c r="AC172" s="91"/>
      <c r="AD172" s="91"/>
      <c r="AE172" s="91"/>
    </row>
    <row r="173" spans="1:31" ht="21" customHeight="1" x14ac:dyDescent="0.25">
      <c r="A173" s="91"/>
      <c r="B173" s="92"/>
      <c r="C173" s="93"/>
      <c r="D173" s="93"/>
      <c r="E173" s="11"/>
      <c r="F173" s="11"/>
      <c r="G173" s="11"/>
      <c r="H173" s="11"/>
      <c r="I173" s="11"/>
      <c r="J173" s="11"/>
      <c r="K173" s="11"/>
      <c r="L173" s="11"/>
      <c r="M173" s="11"/>
      <c r="N173" s="91"/>
      <c r="O173" s="115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  <c r="AC173" s="91"/>
      <c r="AD173" s="91"/>
      <c r="AE173" s="91"/>
    </row>
    <row r="174" spans="1:31" ht="21" customHeight="1" x14ac:dyDescent="0.25">
      <c r="A174" s="91"/>
      <c r="B174" s="92"/>
      <c r="C174" s="93"/>
      <c r="D174" s="93"/>
      <c r="E174" s="11"/>
      <c r="F174" s="11"/>
      <c r="G174" s="11"/>
      <c r="H174" s="11"/>
      <c r="I174" s="11"/>
      <c r="J174" s="11"/>
      <c r="K174" s="11"/>
      <c r="L174" s="11"/>
      <c r="M174" s="11"/>
      <c r="N174" s="91"/>
      <c r="O174" s="115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  <c r="AC174" s="91"/>
      <c r="AD174" s="91"/>
      <c r="AE174" s="91"/>
    </row>
    <row r="175" spans="1:31" ht="21" customHeight="1" x14ac:dyDescent="0.25">
      <c r="A175" s="91"/>
      <c r="B175" s="92"/>
      <c r="C175" s="93"/>
      <c r="D175" s="93"/>
      <c r="E175" s="11"/>
      <c r="F175" s="11"/>
      <c r="G175" s="11"/>
      <c r="H175" s="11"/>
      <c r="I175" s="11"/>
      <c r="J175" s="11"/>
      <c r="K175" s="11"/>
      <c r="L175" s="11"/>
      <c r="M175" s="11"/>
      <c r="N175" s="91"/>
      <c r="O175" s="115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  <c r="AC175" s="91"/>
      <c r="AD175" s="91"/>
      <c r="AE175" s="91"/>
    </row>
    <row r="176" spans="1:31" ht="21" customHeight="1" x14ac:dyDescent="0.25">
      <c r="A176" s="91"/>
      <c r="B176" s="92"/>
      <c r="C176" s="93"/>
      <c r="D176" s="93"/>
      <c r="E176" s="11"/>
      <c r="F176" s="11"/>
      <c r="G176" s="11"/>
      <c r="H176" s="11"/>
      <c r="I176" s="11"/>
      <c r="J176" s="11"/>
      <c r="K176" s="11"/>
      <c r="L176" s="11"/>
      <c r="M176" s="11"/>
      <c r="N176" s="91"/>
      <c r="O176" s="115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  <c r="AC176" s="91"/>
      <c r="AD176" s="91"/>
      <c r="AE176" s="91"/>
    </row>
    <row r="177" spans="1:31" ht="21" customHeight="1" x14ac:dyDescent="0.25">
      <c r="A177" s="91"/>
      <c r="B177" s="92"/>
      <c r="C177" s="93"/>
      <c r="D177" s="93"/>
      <c r="E177" s="11"/>
      <c r="F177" s="11"/>
      <c r="G177" s="11"/>
      <c r="H177" s="11"/>
      <c r="I177" s="11"/>
      <c r="J177" s="11"/>
      <c r="K177" s="11"/>
      <c r="L177" s="11"/>
      <c r="M177" s="11"/>
      <c r="N177" s="91"/>
      <c r="O177" s="115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  <c r="AC177" s="91"/>
      <c r="AD177" s="91"/>
      <c r="AE177" s="91"/>
    </row>
    <row r="178" spans="1:31" ht="21" customHeight="1" x14ac:dyDescent="0.25">
      <c r="A178" s="91"/>
      <c r="B178" s="92"/>
      <c r="C178" s="93"/>
      <c r="D178" s="93"/>
      <c r="E178" s="11"/>
      <c r="F178" s="11"/>
      <c r="G178" s="11"/>
      <c r="H178" s="11"/>
      <c r="I178" s="11"/>
      <c r="J178" s="11"/>
      <c r="K178" s="11"/>
      <c r="L178" s="11"/>
      <c r="M178" s="11"/>
      <c r="N178" s="91"/>
      <c r="O178" s="115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  <c r="AC178" s="91"/>
      <c r="AD178" s="91"/>
      <c r="AE178" s="91"/>
    </row>
    <row r="179" spans="1:31" ht="21" customHeight="1" x14ac:dyDescent="0.25">
      <c r="A179" s="91"/>
      <c r="B179" s="92"/>
      <c r="C179" s="93"/>
      <c r="D179" s="93"/>
      <c r="E179" s="11"/>
      <c r="F179" s="11"/>
      <c r="G179" s="11"/>
      <c r="H179" s="11"/>
      <c r="I179" s="11"/>
      <c r="J179" s="11"/>
      <c r="K179" s="11"/>
      <c r="L179" s="11"/>
      <c r="M179" s="11"/>
      <c r="N179" s="91"/>
      <c r="O179" s="115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  <c r="AC179" s="91"/>
      <c r="AD179" s="91"/>
      <c r="AE179" s="91"/>
    </row>
    <row r="180" spans="1:31" ht="21" customHeight="1" x14ac:dyDescent="0.25">
      <c r="A180" s="91"/>
      <c r="B180" s="92"/>
      <c r="C180" s="93"/>
      <c r="D180" s="93"/>
      <c r="E180" s="11"/>
      <c r="F180" s="11"/>
      <c r="G180" s="11"/>
      <c r="H180" s="11"/>
      <c r="I180" s="11"/>
      <c r="J180" s="11"/>
      <c r="K180" s="11"/>
      <c r="L180" s="11"/>
      <c r="M180" s="11"/>
      <c r="N180" s="91"/>
      <c r="O180" s="115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  <c r="AC180" s="91"/>
      <c r="AD180" s="91"/>
      <c r="AE180" s="91"/>
    </row>
    <row r="181" spans="1:31" ht="21" customHeight="1" x14ac:dyDescent="0.25">
      <c r="A181" s="91"/>
      <c r="B181" s="92"/>
      <c r="C181" s="93"/>
      <c r="D181" s="93"/>
      <c r="E181" s="11"/>
      <c r="F181" s="11"/>
      <c r="G181" s="11"/>
      <c r="H181" s="11"/>
      <c r="I181" s="11"/>
      <c r="J181" s="11"/>
      <c r="K181" s="11"/>
      <c r="L181" s="11"/>
      <c r="M181" s="11"/>
      <c r="N181" s="91"/>
      <c r="O181" s="115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  <c r="AC181" s="91"/>
      <c r="AD181" s="91"/>
      <c r="AE181" s="91"/>
    </row>
    <row r="182" spans="1:31" ht="21" customHeight="1" x14ac:dyDescent="0.25">
      <c r="A182" s="91"/>
      <c r="B182" s="92"/>
      <c r="C182" s="93"/>
      <c r="D182" s="93"/>
      <c r="E182" s="11"/>
      <c r="F182" s="11"/>
      <c r="G182" s="11"/>
      <c r="H182" s="11"/>
      <c r="I182" s="11"/>
      <c r="J182" s="11"/>
      <c r="K182" s="11"/>
      <c r="L182" s="11"/>
      <c r="M182" s="11"/>
      <c r="N182" s="91"/>
      <c r="O182" s="115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  <c r="AC182" s="91"/>
      <c r="AD182" s="91"/>
      <c r="AE182" s="91"/>
    </row>
    <row r="183" spans="1:31" ht="21" customHeight="1" x14ac:dyDescent="0.25">
      <c r="A183" s="91"/>
      <c r="B183" s="92"/>
      <c r="C183" s="93"/>
      <c r="D183" s="93"/>
      <c r="E183" s="11"/>
      <c r="F183" s="11"/>
      <c r="G183" s="11"/>
      <c r="H183" s="11"/>
      <c r="I183" s="11"/>
      <c r="J183" s="11"/>
      <c r="K183" s="11"/>
      <c r="L183" s="11"/>
      <c r="M183" s="11"/>
      <c r="N183" s="91"/>
      <c r="O183" s="115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  <c r="AC183" s="91"/>
      <c r="AD183" s="91"/>
      <c r="AE183" s="91"/>
    </row>
    <row r="184" spans="1:31" ht="21" customHeight="1" x14ac:dyDescent="0.25">
      <c r="A184" s="91"/>
      <c r="B184" s="92"/>
      <c r="C184" s="93"/>
      <c r="D184" s="93"/>
      <c r="E184" s="11"/>
      <c r="F184" s="11"/>
      <c r="G184" s="11"/>
      <c r="H184" s="11"/>
      <c r="I184" s="11"/>
      <c r="J184" s="11"/>
      <c r="K184" s="11"/>
      <c r="L184" s="11"/>
      <c r="M184" s="11"/>
      <c r="N184" s="91"/>
      <c r="O184" s="115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  <c r="AC184" s="91"/>
      <c r="AD184" s="91"/>
      <c r="AE184" s="91"/>
    </row>
    <row r="185" spans="1:31" ht="21" customHeight="1" x14ac:dyDescent="0.25">
      <c r="A185" s="91"/>
      <c r="B185" s="92"/>
      <c r="C185" s="93"/>
      <c r="D185" s="93"/>
      <c r="E185" s="11"/>
      <c r="F185" s="11"/>
      <c r="G185" s="11"/>
      <c r="H185" s="11"/>
      <c r="I185" s="11"/>
      <c r="J185" s="11"/>
      <c r="K185" s="11"/>
      <c r="L185" s="11"/>
      <c r="M185" s="11"/>
      <c r="N185" s="91"/>
      <c r="O185" s="115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  <c r="AC185" s="91"/>
      <c r="AD185" s="91"/>
      <c r="AE185" s="91"/>
    </row>
    <row r="186" spans="1:31" ht="21" customHeight="1" x14ac:dyDescent="0.25">
      <c r="A186" s="91"/>
      <c r="B186" s="92"/>
      <c r="C186" s="93"/>
      <c r="D186" s="93"/>
      <c r="E186" s="11"/>
      <c r="F186" s="11"/>
      <c r="G186" s="11"/>
      <c r="H186" s="11"/>
      <c r="I186" s="11"/>
      <c r="J186" s="11"/>
      <c r="K186" s="11"/>
      <c r="L186" s="11"/>
      <c r="M186" s="11"/>
      <c r="N186" s="91"/>
      <c r="O186" s="115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  <c r="AC186" s="91"/>
      <c r="AD186" s="91"/>
      <c r="AE186" s="91"/>
    </row>
    <row r="187" spans="1:31" ht="21" customHeight="1" x14ac:dyDescent="0.25">
      <c r="A187" s="91"/>
      <c r="B187" s="92"/>
      <c r="C187" s="93"/>
      <c r="D187" s="93"/>
      <c r="E187" s="11"/>
      <c r="F187" s="11"/>
      <c r="G187" s="11"/>
      <c r="H187" s="11"/>
      <c r="I187" s="11"/>
      <c r="J187" s="11"/>
      <c r="K187" s="11"/>
      <c r="L187" s="11"/>
      <c r="M187" s="11"/>
      <c r="N187" s="91"/>
      <c r="O187" s="115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  <c r="AC187" s="91"/>
      <c r="AD187" s="91"/>
      <c r="AE187" s="91"/>
    </row>
    <row r="188" spans="1:31" ht="21" customHeight="1" x14ac:dyDescent="0.25">
      <c r="A188" s="91"/>
      <c r="B188" s="92"/>
      <c r="C188" s="93"/>
      <c r="D188" s="93"/>
      <c r="E188" s="11"/>
      <c r="F188" s="11"/>
      <c r="G188" s="11"/>
      <c r="H188" s="11"/>
      <c r="I188" s="11"/>
      <c r="J188" s="11"/>
      <c r="K188" s="11"/>
      <c r="L188" s="11"/>
      <c r="M188" s="11"/>
      <c r="N188" s="91"/>
      <c r="O188" s="115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  <c r="AC188" s="91"/>
      <c r="AD188" s="91"/>
      <c r="AE188" s="91"/>
    </row>
    <row r="189" spans="1:31" ht="21" customHeight="1" x14ac:dyDescent="0.25">
      <c r="A189" s="91"/>
      <c r="B189" s="92"/>
      <c r="C189" s="93"/>
      <c r="D189" s="93"/>
      <c r="E189" s="11"/>
      <c r="F189" s="11"/>
      <c r="G189" s="11"/>
      <c r="H189" s="11"/>
      <c r="I189" s="11"/>
      <c r="J189" s="11"/>
      <c r="K189" s="11"/>
      <c r="L189" s="11"/>
      <c r="M189" s="11"/>
      <c r="N189" s="91"/>
      <c r="O189" s="115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  <c r="AC189" s="91"/>
      <c r="AD189" s="91"/>
      <c r="AE189" s="91"/>
    </row>
    <row r="190" spans="1:31" ht="21" customHeight="1" x14ac:dyDescent="0.25">
      <c r="A190" s="91"/>
      <c r="B190" s="92"/>
      <c r="C190" s="93"/>
      <c r="D190" s="93"/>
      <c r="E190" s="11"/>
      <c r="F190" s="11"/>
      <c r="G190" s="11"/>
      <c r="H190" s="11"/>
      <c r="I190" s="11"/>
      <c r="J190" s="11"/>
      <c r="K190" s="11"/>
      <c r="L190" s="11"/>
      <c r="M190" s="11"/>
      <c r="N190" s="91"/>
      <c r="O190" s="115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  <c r="AC190" s="91"/>
      <c r="AD190" s="91"/>
      <c r="AE190" s="91"/>
    </row>
    <row r="191" spans="1:31" ht="21" customHeight="1" x14ac:dyDescent="0.25">
      <c r="A191" s="91"/>
      <c r="B191" s="92"/>
      <c r="C191" s="93"/>
      <c r="D191" s="93"/>
      <c r="E191" s="11"/>
      <c r="F191" s="11"/>
      <c r="G191" s="11"/>
      <c r="H191" s="11"/>
      <c r="I191" s="11"/>
      <c r="J191" s="11"/>
      <c r="K191" s="11"/>
      <c r="L191" s="11"/>
      <c r="M191" s="11"/>
      <c r="N191" s="91"/>
      <c r="O191" s="115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  <c r="AC191" s="91"/>
      <c r="AD191" s="91"/>
      <c r="AE191" s="91"/>
    </row>
    <row r="192" spans="1:31" ht="21" customHeight="1" x14ac:dyDescent="0.25">
      <c r="A192" s="91"/>
      <c r="B192" s="92"/>
      <c r="C192" s="93"/>
      <c r="D192" s="93"/>
      <c r="E192" s="11"/>
      <c r="F192" s="11"/>
      <c r="G192" s="11"/>
      <c r="H192" s="11"/>
      <c r="I192" s="11"/>
      <c r="J192" s="11"/>
      <c r="K192" s="11"/>
      <c r="L192" s="11"/>
      <c r="M192" s="11"/>
      <c r="N192" s="91"/>
      <c r="O192" s="115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  <c r="AC192" s="91"/>
      <c r="AD192" s="91"/>
      <c r="AE192" s="91"/>
    </row>
    <row r="193" spans="1:31" ht="21" customHeight="1" x14ac:dyDescent="0.25">
      <c r="A193" s="91"/>
      <c r="B193" s="92"/>
      <c r="C193" s="93"/>
      <c r="D193" s="93"/>
      <c r="E193" s="11"/>
      <c r="F193" s="11"/>
      <c r="G193" s="11"/>
      <c r="H193" s="11"/>
      <c r="I193" s="11"/>
      <c r="J193" s="11"/>
      <c r="K193" s="11"/>
      <c r="L193" s="11"/>
      <c r="M193" s="11"/>
      <c r="N193" s="91"/>
      <c r="O193" s="115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  <c r="AC193" s="91"/>
      <c r="AD193" s="91"/>
      <c r="AE193" s="91"/>
    </row>
    <row r="194" spans="1:31" ht="21" customHeight="1" x14ac:dyDescent="0.25">
      <c r="A194" s="91"/>
      <c r="B194" s="92"/>
      <c r="C194" s="93"/>
      <c r="D194" s="93"/>
      <c r="E194" s="11"/>
      <c r="F194" s="11"/>
      <c r="G194" s="11"/>
      <c r="H194" s="11"/>
      <c r="I194" s="11"/>
      <c r="J194" s="11"/>
      <c r="K194" s="11"/>
      <c r="L194" s="11"/>
      <c r="M194" s="11"/>
      <c r="N194" s="91"/>
      <c r="O194" s="115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  <c r="AC194" s="91"/>
      <c r="AD194" s="91"/>
      <c r="AE194" s="91"/>
    </row>
    <row r="195" spans="1:31" ht="21" customHeight="1" x14ac:dyDescent="0.25">
      <c r="A195" s="91"/>
      <c r="B195" s="92"/>
      <c r="C195" s="93"/>
      <c r="D195" s="93"/>
      <c r="E195" s="11"/>
      <c r="F195" s="11"/>
      <c r="G195" s="11"/>
      <c r="H195" s="11"/>
      <c r="I195" s="11"/>
      <c r="J195" s="11"/>
      <c r="K195" s="11"/>
      <c r="L195" s="11"/>
      <c r="M195" s="11"/>
      <c r="N195" s="91"/>
      <c r="O195" s="115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  <c r="AC195" s="91"/>
      <c r="AD195" s="91"/>
      <c r="AE195" s="91"/>
    </row>
    <row r="196" spans="1:31" ht="21" customHeight="1" x14ac:dyDescent="0.25">
      <c r="A196" s="91"/>
      <c r="B196" s="92"/>
      <c r="C196" s="93"/>
      <c r="D196" s="93"/>
      <c r="E196" s="11"/>
      <c r="F196" s="11"/>
      <c r="G196" s="11"/>
      <c r="H196" s="11"/>
      <c r="I196" s="11"/>
      <c r="J196" s="11"/>
      <c r="K196" s="11"/>
      <c r="L196" s="11"/>
      <c r="M196" s="11"/>
      <c r="N196" s="91"/>
      <c r="O196" s="115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  <c r="AC196" s="91"/>
      <c r="AD196" s="91"/>
      <c r="AE196" s="91"/>
    </row>
    <row r="197" spans="1:31" ht="21" customHeight="1" x14ac:dyDescent="0.25">
      <c r="A197" s="91"/>
      <c r="B197" s="92"/>
      <c r="C197" s="93"/>
      <c r="D197" s="93"/>
      <c r="E197" s="11"/>
      <c r="F197" s="11"/>
      <c r="G197" s="11"/>
      <c r="H197" s="11"/>
      <c r="I197" s="11"/>
      <c r="J197" s="11"/>
      <c r="K197" s="11"/>
      <c r="L197" s="11"/>
      <c r="M197" s="11"/>
      <c r="N197" s="91"/>
      <c r="O197" s="115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  <c r="AC197" s="91"/>
      <c r="AD197" s="91"/>
      <c r="AE197" s="91"/>
    </row>
    <row r="198" spans="1:31" ht="21" customHeight="1" x14ac:dyDescent="0.25">
      <c r="A198" s="91"/>
      <c r="B198" s="92"/>
      <c r="C198" s="93"/>
      <c r="D198" s="93"/>
      <c r="E198" s="11"/>
      <c r="F198" s="11"/>
      <c r="G198" s="11"/>
      <c r="H198" s="11"/>
      <c r="I198" s="11"/>
      <c r="J198" s="11"/>
      <c r="K198" s="11"/>
      <c r="L198" s="11"/>
      <c r="M198" s="11"/>
      <c r="N198" s="91"/>
      <c r="O198" s="115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  <c r="AC198" s="91"/>
      <c r="AD198" s="91"/>
      <c r="AE198" s="91"/>
    </row>
    <row r="199" spans="1:31" ht="21" customHeight="1" x14ac:dyDescent="0.25">
      <c r="A199" s="91"/>
      <c r="B199" s="92"/>
      <c r="C199" s="93"/>
      <c r="D199" s="93"/>
      <c r="E199" s="11"/>
      <c r="F199" s="11"/>
      <c r="G199" s="11"/>
      <c r="H199" s="11"/>
      <c r="I199" s="11"/>
      <c r="J199" s="11"/>
      <c r="K199" s="11"/>
      <c r="L199" s="11"/>
      <c r="M199" s="11"/>
      <c r="N199" s="91"/>
      <c r="O199" s="115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  <c r="AC199" s="91"/>
      <c r="AD199" s="91"/>
      <c r="AE199" s="91"/>
    </row>
    <row r="200" spans="1:31" ht="21" customHeight="1" x14ac:dyDescent="0.25">
      <c r="A200" s="91"/>
      <c r="B200" s="92"/>
      <c r="C200" s="93"/>
      <c r="D200" s="93"/>
      <c r="E200" s="11"/>
      <c r="F200" s="11"/>
      <c r="G200" s="11"/>
      <c r="H200" s="11"/>
      <c r="I200" s="11"/>
      <c r="J200" s="11"/>
      <c r="K200" s="11"/>
      <c r="L200" s="11"/>
      <c r="M200" s="11"/>
      <c r="N200" s="91"/>
      <c r="O200" s="115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  <c r="AC200" s="91"/>
      <c r="AD200" s="91"/>
      <c r="AE200" s="91"/>
    </row>
    <row r="201" spans="1:31" ht="21" customHeight="1" x14ac:dyDescent="0.25">
      <c r="A201" s="91"/>
      <c r="B201" s="92"/>
      <c r="C201" s="93"/>
      <c r="D201" s="93"/>
      <c r="E201" s="11"/>
      <c r="F201" s="11"/>
      <c r="G201" s="11"/>
      <c r="H201" s="11"/>
      <c r="I201" s="11"/>
      <c r="J201" s="11"/>
      <c r="K201" s="11"/>
      <c r="L201" s="11"/>
      <c r="M201" s="11"/>
      <c r="N201" s="91"/>
      <c r="O201" s="115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  <c r="AC201" s="91"/>
      <c r="AD201" s="91"/>
      <c r="AE201" s="91"/>
    </row>
    <row r="202" spans="1:31" ht="21" customHeight="1" x14ac:dyDescent="0.25">
      <c r="A202" s="91"/>
      <c r="B202" s="92"/>
      <c r="C202" s="93"/>
      <c r="D202" s="93"/>
      <c r="E202" s="11"/>
      <c r="F202" s="11"/>
      <c r="G202" s="11"/>
      <c r="H202" s="11"/>
      <c r="I202" s="11"/>
      <c r="J202" s="11"/>
      <c r="K202" s="11"/>
      <c r="L202" s="11"/>
      <c r="M202" s="11"/>
      <c r="N202" s="91"/>
      <c r="O202" s="115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  <c r="AC202" s="91"/>
      <c r="AD202" s="91"/>
      <c r="AE202" s="91"/>
    </row>
    <row r="203" spans="1:31" ht="21" customHeight="1" x14ac:dyDescent="0.25">
      <c r="A203" s="91"/>
      <c r="B203" s="92"/>
      <c r="C203" s="93"/>
      <c r="D203" s="93"/>
      <c r="E203" s="11"/>
      <c r="F203" s="11"/>
      <c r="G203" s="11"/>
      <c r="H203" s="11"/>
      <c r="I203" s="11"/>
      <c r="J203" s="11"/>
      <c r="K203" s="11"/>
      <c r="L203" s="11"/>
      <c r="M203" s="11"/>
      <c r="N203" s="91"/>
      <c r="O203" s="115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  <c r="AC203" s="91"/>
      <c r="AD203" s="91"/>
      <c r="AE203" s="91"/>
    </row>
    <row r="204" spans="1:31" ht="21" customHeight="1" x14ac:dyDescent="0.25">
      <c r="A204" s="91"/>
      <c r="B204" s="92"/>
      <c r="C204" s="93"/>
      <c r="D204" s="93"/>
      <c r="E204" s="11"/>
      <c r="F204" s="11"/>
      <c r="G204" s="11"/>
      <c r="H204" s="11"/>
      <c r="I204" s="11"/>
      <c r="J204" s="11"/>
      <c r="K204" s="11"/>
      <c r="L204" s="11"/>
      <c r="M204" s="11"/>
      <c r="N204" s="91"/>
      <c r="O204" s="115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  <c r="AC204" s="91"/>
      <c r="AD204" s="91"/>
      <c r="AE204" s="91"/>
    </row>
    <row r="205" spans="1:31" ht="21" customHeight="1" x14ac:dyDescent="0.25">
      <c r="A205" s="91"/>
      <c r="B205" s="92"/>
      <c r="C205" s="93"/>
      <c r="D205" s="93"/>
      <c r="E205" s="11"/>
      <c r="F205" s="11"/>
      <c r="G205" s="11"/>
      <c r="H205" s="11"/>
      <c r="I205" s="11"/>
      <c r="J205" s="11"/>
      <c r="K205" s="11"/>
      <c r="L205" s="11"/>
      <c r="M205" s="11"/>
      <c r="N205" s="91"/>
      <c r="O205" s="115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  <c r="AC205" s="91"/>
      <c r="AD205" s="91"/>
      <c r="AE205" s="91"/>
    </row>
    <row r="206" spans="1:31" ht="21" customHeight="1" x14ac:dyDescent="0.25">
      <c r="A206" s="91"/>
      <c r="B206" s="92"/>
      <c r="C206" s="93"/>
      <c r="D206" s="93"/>
      <c r="E206" s="11"/>
      <c r="F206" s="11"/>
      <c r="G206" s="11"/>
      <c r="H206" s="11"/>
      <c r="I206" s="11"/>
      <c r="J206" s="11"/>
      <c r="K206" s="11"/>
      <c r="L206" s="11"/>
      <c r="M206" s="11"/>
      <c r="N206" s="91"/>
      <c r="O206" s="115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  <c r="AC206" s="91"/>
      <c r="AD206" s="91"/>
      <c r="AE206" s="91"/>
    </row>
    <row r="207" spans="1:31" ht="21" customHeight="1" x14ac:dyDescent="0.25">
      <c r="A207" s="91"/>
      <c r="B207" s="92"/>
      <c r="C207" s="93"/>
      <c r="D207" s="93"/>
      <c r="E207" s="11"/>
      <c r="F207" s="11"/>
      <c r="G207" s="11"/>
      <c r="H207" s="11"/>
      <c r="I207" s="11"/>
      <c r="J207" s="11"/>
      <c r="K207" s="11"/>
      <c r="L207" s="11"/>
      <c r="M207" s="11"/>
      <c r="N207" s="91"/>
      <c r="O207" s="115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  <c r="AC207" s="91"/>
      <c r="AD207" s="91"/>
      <c r="AE207" s="91"/>
    </row>
    <row r="208" spans="1:31" ht="21" customHeight="1" x14ac:dyDescent="0.25">
      <c r="A208" s="91"/>
      <c r="B208" s="92"/>
      <c r="C208" s="93"/>
      <c r="D208" s="93"/>
      <c r="E208" s="11"/>
      <c r="F208" s="11"/>
      <c r="G208" s="11"/>
      <c r="H208" s="11"/>
      <c r="I208" s="11"/>
      <c r="J208" s="11"/>
      <c r="K208" s="11"/>
      <c r="L208" s="11"/>
      <c r="M208" s="11"/>
      <c r="N208" s="91"/>
      <c r="O208" s="115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  <c r="AC208" s="91"/>
      <c r="AD208" s="91"/>
      <c r="AE208" s="91"/>
    </row>
    <row r="209" spans="1:31" ht="21" customHeight="1" x14ac:dyDescent="0.25">
      <c r="A209" s="91"/>
      <c r="B209" s="92"/>
      <c r="C209" s="93"/>
      <c r="D209" s="93"/>
      <c r="E209" s="11"/>
      <c r="F209" s="11"/>
      <c r="G209" s="11"/>
      <c r="H209" s="11"/>
      <c r="I209" s="11"/>
      <c r="J209" s="11"/>
      <c r="K209" s="11"/>
      <c r="L209" s="11"/>
      <c r="M209" s="11"/>
      <c r="N209" s="91"/>
      <c r="O209" s="115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  <c r="AC209" s="91"/>
      <c r="AD209" s="91"/>
      <c r="AE209" s="91"/>
    </row>
    <row r="210" spans="1:31" ht="21" customHeight="1" x14ac:dyDescent="0.25">
      <c r="A210" s="91"/>
      <c r="B210" s="92"/>
      <c r="C210" s="93"/>
      <c r="D210" s="93"/>
      <c r="E210" s="11"/>
      <c r="F210" s="11"/>
      <c r="G210" s="11"/>
      <c r="H210" s="11"/>
      <c r="I210" s="11"/>
      <c r="J210" s="11"/>
      <c r="K210" s="11"/>
      <c r="L210" s="11"/>
      <c r="M210" s="11"/>
      <c r="N210" s="91"/>
      <c r="O210" s="115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  <c r="AC210" s="91"/>
      <c r="AD210" s="91"/>
      <c r="AE210" s="91"/>
    </row>
    <row r="211" spans="1:31" ht="21" customHeight="1" x14ac:dyDescent="0.25">
      <c r="A211" s="91"/>
      <c r="B211" s="92"/>
      <c r="C211" s="93"/>
      <c r="D211" s="93"/>
      <c r="E211" s="11"/>
      <c r="F211" s="11"/>
      <c r="G211" s="11"/>
      <c r="H211" s="11"/>
      <c r="I211" s="11"/>
      <c r="J211" s="11"/>
      <c r="K211" s="11"/>
      <c r="L211" s="11"/>
      <c r="M211" s="11"/>
      <c r="N211" s="91"/>
      <c r="O211" s="115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  <c r="AC211" s="91"/>
      <c r="AD211" s="91"/>
      <c r="AE211" s="91"/>
    </row>
    <row r="212" spans="1:31" ht="21" customHeight="1" x14ac:dyDescent="0.25">
      <c r="A212" s="91"/>
      <c r="B212" s="92"/>
      <c r="C212" s="93"/>
      <c r="D212" s="93"/>
      <c r="E212" s="11"/>
      <c r="F212" s="11"/>
      <c r="G212" s="11"/>
      <c r="H212" s="11"/>
      <c r="I212" s="11"/>
      <c r="J212" s="11"/>
      <c r="K212" s="11"/>
      <c r="L212" s="11"/>
      <c r="M212" s="11"/>
      <c r="N212" s="91"/>
      <c r="O212" s="115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  <c r="AC212" s="91"/>
      <c r="AD212" s="91"/>
      <c r="AE212" s="91"/>
    </row>
    <row r="213" spans="1:31" ht="21" customHeight="1" x14ac:dyDescent="0.25">
      <c r="A213" s="91"/>
      <c r="B213" s="92"/>
      <c r="C213" s="93"/>
      <c r="D213" s="93"/>
      <c r="E213" s="11"/>
      <c r="F213" s="11"/>
      <c r="G213" s="11"/>
      <c r="H213" s="11"/>
      <c r="I213" s="11"/>
      <c r="J213" s="11"/>
      <c r="K213" s="11"/>
      <c r="L213" s="11"/>
      <c r="M213" s="11"/>
      <c r="N213" s="91"/>
      <c r="O213" s="115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  <c r="AC213" s="91"/>
      <c r="AD213" s="91"/>
      <c r="AE213" s="91"/>
    </row>
    <row r="214" spans="1:31" ht="21" customHeight="1" x14ac:dyDescent="0.25">
      <c r="A214" s="91"/>
      <c r="B214" s="92"/>
      <c r="C214" s="93"/>
      <c r="D214" s="93"/>
      <c r="E214" s="11"/>
      <c r="F214" s="11"/>
      <c r="G214" s="11"/>
      <c r="H214" s="11"/>
      <c r="I214" s="11"/>
      <c r="J214" s="11"/>
      <c r="K214" s="11"/>
      <c r="L214" s="11"/>
      <c r="M214" s="11"/>
      <c r="N214" s="91"/>
      <c r="O214" s="115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  <c r="AC214" s="91"/>
      <c r="AD214" s="91"/>
      <c r="AE214" s="91"/>
    </row>
    <row r="215" spans="1:31" ht="21" customHeight="1" x14ac:dyDescent="0.25">
      <c r="A215" s="91"/>
      <c r="B215" s="92"/>
      <c r="C215" s="93"/>
      <c r="D215" s="93"/>
      <c r="E215" s="11"/>
      <c r="F215" s="11"/>
      <c r="G215" s="11"/>
      <c r="H215" s="11"/>
      <c r="I215" s="11"/>
      <c r="J215" s="11"/>
      <c r="K215" s="11"/>
      <c r="L215" s="11"/>
      <c r="M215" s="11"/>
      <c r="N215" s="91"/>
      <c r="O215" s="115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  <c r="AC215" s="91"/>
      <c r="AD215" s="91"/>
      <c r="AE215" s="91"/>
    </row>
    <row r="216" spans="1:31" ht="21" customHeight="1" x14ac:dyDescent="0.25">
      <c r="A216" s="91"/>
      <c r="B216" s="92"/>
      <c r="C216" s="93"/>
      <c r="D216" s="93"/>
      <c r="E216" s="11"/>
      <c r="F216" s="11"/>
      <c r="G216" s="11"/>
      <c r="H216" s="11"/>
      <c r="I216" s="11"/>
      <c r="J216" s="11"/>
      <c r="K216" s="11"/>
      <c r="L216" s="11"/>
      <c r="M216" s="11"/>
      <c r="N216" s="91"/>
      <c r="O216" s="115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  <c r="AC216" s="91"/>
      <c r="AD216" s="91"/>
      <c r="AE216" s="91"/>
    </row>
    <row r="217" spans="1:31" ht="21" customHeight="1" x14ac:dyDescent="0.25">
      <c r="A217" s="91"/>
      <c r="B217" s="92"/>
      <c r="C217" s="93"/>
      <c r="D217" s="93"/>
      <c r="E217" s="11"/>
      <c r="F217" s="11"/>
      <c r="G217" s="11"/>
      <c r="H217" s="11"/>
      <c r="I217" s="11"/>
      <c r="J217" s="11"/>
      <c r="K217" s="11"/>
      <c r="L217" s="11"/>
      <c r="M217" s="11"/>
      <c r="N217" s="91"/>
      <c r="O217" s="115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  <c r="AC217" s="91"/>
      <c r="AD217" s="91"/>
      <c r="AE217" s="91"/>
    </row>
    <row r="218" spans="1:31" ht="21" customHeight="1" x14ac:dyDescent="0.25">
      <c r="A218" s="91"/>
      <c r="B218" s="92"/>
      <c r="C218" s="93"/>
      <c r="D218" s="93"/>
      <c r="E218" s="11"/>
      <c r="F218" s="11"/>
      <c r="G218" s="11"/>
      <c r="H218" s="11"/>
      <c r="I218" s="11"/>
      <c r="J218" s="11"/>
      <c r="K218" s="11"/>
      <c r="L218" s="11"/>
      <c r="M218" s="11"/>
      <c r="N218" s="91"/>
      <c r="O218" s="115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  <c r="AC218" s="91"/>
      <c r="AD218" s="91"/>
      <c r="AE218" s="91"/>
    </row>
    <row r="219" spans="1:31" ht="21" customHeight="1" x14ac:dyDescent="0.25">
      <c r="A219" s="91"/>
      <c r="B219" s="92"/>
      <c r="C219" s="93"/>
      <c r="D219" s="93"/>
      <c r="E219" s="11"/>
      <c r="F219" s="11"/>
      <c r="G219" s="11"/>
      <c r="H219" s="11"/>
      <c r="I219" s="11"/>
      <c r="J219" s="11"/>
      <c r="K219" s="11"/>
      <c r="L219" s="11"/>
      <c r="M219" s="11"/>
      <c r="N219" s="91"/>
      <c r="O219" s="115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  <c r="AC219" s="91"/>
      <c r="AD219" s="91"/>
      <c r="AE219" s="91"/>
    </row>
    <row r="220" spans="1:31" ht="21" customHeight="1" x14ac:dyDescent="0.25">
      <c r="A220" s="91"/>
      <c r="B220" s="92"/>
      <c r="C220" s="93"/>
      <c r="D220" s="93"/>
      <c r="E220" s="11"/>
      <c r="F220" s="11"/>
      <c r="G220" s="11"/>
      <c r="H220" s="11"/>
      <c r="I220" s="11"/>
      <c r="J220" s="11"/>
      <c r="K220" s="11"/>
      <c r="L220" s="11"/>
      <c r="M220" s="11"/>
      <c r="N220" s="91"/>
      <c r="O220" s="115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  <c r="AC220" s="91"/>
      <c r="AD220" s="91"/>
      <c r="AE220" s="91"/>
    </row>
    <row r="221" spans="1:31" ht="21" customHeight="1" x14ac:dyDescent="0.25">
      <c r="A221" s="91"/>
      <c r="B221" s="92"/>
      <c r="C221" s="93"/>
      <c r="D221" s="93"/>
      <c r="E221" s="11"/>
      <c r="F221" s="11"/>
      <c r="G221" s="11"/>
      <c r="H221" s="11"/>
      <c r="I221" s="11"/>
      <c r="J221" s="11"/>
      <c r="K221" s="11"/>
      <c r="L221" s="11"/>
      <c r="M221" s="11"/>
      <c r="N221" s="91"/>
      <c r="O221" s="115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  <c r="AC221" s="91"/>
      <c r="AD221" s="91"/>
      <c r="AE221" s="91"/>
    </row>
    <row r="222" spans="1:31" ht="21" customHeight="1" x14ac:dyDescent="0.25">
      <c r="A222" s="91"/>
      <c r="B222" s="92"/>
      <c r="C222" s="93"/>
      <c r="D222" s="93"/>
      <c r="E222" s="11"/>
      <c r="F222" s="11"/>
      <c r="G222" s="11"/>
      <c r="H222" s="11"/>
      <c r="I222" s="11"/>
      <c r="J222" s="11"/>
      <c r="K222" s="11"/>
      <c r="L222" s="11"/>
      <c r="M222" s="11"/>
      <c r="N222" s="91"/>
      <c r="O222" s="115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  <c r="AC222" s="91"/>
      <c r="AD222" s="91"/>
      <c r="AE222" s="91"/>
    </row>
    <row r="223" spans="1:31" ht="21" customHeight="1" x14ac:dyDescent="0.25">
      <c r="A223" s="91"/>
      <c r="B223" s="92"/>
      <c r="C223" s="93"/>
      <c r="D223" s="93"/>
      <c r="E223" s="11"/>
      <c r="F223" s="11"/>
      <c r="G223" s="11"/>
      <c r="H223" s="11"/>
      <c r="I223" s="11"/>
      <c r="J223" s="11"/>
      <c r="K223" s="11"/>
      <c r="L223" s="11"/>
      <c r="M223" s="11"/>
      <c r="N223" s="91"/>
      <c r="O223" s="115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  <c r="AC223" s="91"/>
      <c r="AD223" s="91"/>
      <c r="AE223" s="91"/>
    </row>
    <row r="224" spans="1:31" ht="21" customHeight="1" x14ac:dyDescent="0.25">
      <c r="A224" s="91"/>
      <c r="B224" s="92"/>
      <c r="C224" s="93"/>
      <c r="D224" s="93"/>
      <c r="E224" s="11"/>
      <c r="F224" s="11"/>
      <c r="G224" s="11"/>
      <c r="H224" s="11"/>
      <c r="I224" s="11"/>
      <c r="J224" s="11"/>
      <c r="K224" s="11"/>
      <c r="L224" s="11"/>
      <c r="M224" s="11"/>
      <c r="N224" s="91"/>
      <c r="O224" s="115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  <c r="AC224" s="91"/>
      <c r="AD224" s="91"/>
      <c r="AE224" s="91"/>
    </row>
    <row r="225" spans="1:31" ht="21" customHeight="1" x14ac:dyDescent="0.25">
      <c r="A225" s="91"/>
      <c r="B225" s="92"/>
      <c r="C225" s="93"/>
      <c r="D225" s="93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115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  <c r="AC225" s="91"/>
      <c r="AD225" s="91"/>
      <c r="AE225" s="91"/>
    </row>
    <row r="226" spans="1:31" ht="21" customHeight="1" x14ac:dyDescent="0.25">
      <c r="A226" s="91"/>
      <c r="B226" s="92"/>
      <c r="C226" s="93"/>
      <c r="D226" s="93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115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  <c r="AC226" s="91"/>
      <c r="AD226" s="91"/>
      <c r="AE226" s="91"/>
    </row>
    <row r="227" spans="1:31" ht="21" customHeight="1" x14ac:dyDescent="0.25">
      <c r="A227" s="91"/>
      <c r="B227" s="92"/>
      <c r="C227" s="93"/>
      <c r="D227" s="93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115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  <c r="AC227" s="91"/>
      <c r="AD227" s="91"/>
      <c r="AE227" s="91"/>
    </row>
    <row r="228" spans="1:31" ht="21" customHeight="1" x14ac:dyDescent="0.25">
      <c r="A228" s="91"/>
      <c r="B228" s="92"/>
      <c r="C228" s="93"/>
      <c r="D228" s="93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115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  <c r="AC228" s="91"/>
      <c r="AD228" s="91"/>
      <c r="AE228" s="91"/>
    </row>
    <row r="229" spans="1:31" ht="21" customHeight="1" x14ac:dyDescent="0.25">
      <c r="A229" s="91"/>
      <c r="B229" s="92"/>
      <c r="C229" s="93"/>
      <c r="D229" s="93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115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  <c r="AC229" s="91"/>
      <c r="AD229" s="91"/>
      <c r="AE229" s="91"/>
    </row>
    <row r="230" spans="1:31" ht="21" customHeight="1" x14ac:dyDescent="0.25">
      <c r="A230" s="91"/>
      <c r="B230" s="92"/>
      <c r="C230" s="93"/>
      <c r="D230" s="93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115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  <c r="AC230" s="91"/>
      <c r="AD230" s="91"/>
      <c r="AE230" s="91"/>
    </row>
    <row r="231" spans="1:31" ht="21" customHeight="1" x14ac:dyDescent="0.25">
      <c r="A231" s="91"/>
      <c r="B231" s="92"/>
      <c r="C231" s="93"/>
      <c r="D231" s="93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115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  <c r="AC231" s="91"/>
      <c r="AD231" s="91"/>
      <c r="AE231" s="91"/>
    </row>
    <row r="232" spans="1:31" ht="21" customHeight="1" x14ac:dyDescent="0.25">
      <c r="A232" s="91"/>
      <c r="B232" s="92"/>
      <c r="C232" s="93"/>
      <c r="D232" s="93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115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  <c r="AC232" s="91"/>
      <c r="AD232" s="91"/>
      <c r="AE232" s="91"/>
    </row>
    <row r="233" spans="1:31" ht="21" customHeight="1" x14ac:dyDescent="0.25">
      <c r="A233" s="91"/>
      <c r="B233" s="92"/>
      <c r="C233" s="93"/>
      <c r="D233" s="93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115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  <c r="AC233" s="91"/>
      <c r="AD233" s="91"/>
      <c r="AE233" s="91"/>
    </row>
    <row r="234" spans="1:31" ht="21" customHeight="1" x14ac:dyDescent="0.25">
      <c r="A234" s="91"/>
      <c r="B234" s="92"/>
      <c r="C234" s="93"/>
      <c r="D234" s="93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115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  <c r="AC234" s="91"/>
      <c r="AD234" s="91"/>
      <c r="AE234" s="91"/>
    </row>
    <row r="235" spans="1:31" ht="21" customHeight="1" x14ac:dyDescent="0.25">
      <c r="A235" s="91"/>
      <c r="B235" s="92"/>
      <c r="C235" s="93"/>
      <c r="D235" s="93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115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  <c r="AC235" s="91"/>
      <c r="AD235" s="91"/>
      <c r="AE235" s="91"/>
    </row>
    <row r="236" spans="1:31" ht="21" customHeight="1" x14ac:dyDescent="0.25">
      <c r="A236" s="91"/>
      <c r="B236" s="92"/>
      <c r="C236" s="93"/>
      <c r="D236" s="93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115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  <c r="AC236" s="91"/>
      <c r="AD236" s="91"/>
      <c r="AE236" s="91"/>
    </row>
    <row r="237" spans="1:31" ht="21" customHeight="1" x14ac:dyDescent="0.25">
      <c r="A237" s="91"/>
      <c r="B237" s="92"/>
      <c r="C237" s="93"/>
      <c r="D237" s="93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115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  <c r="AC237" s="91"/>
      <c r="AD237" s="91"/>
      <c r="AE237" s="91"/>
    </row>
    <row r="238" spans="1:31" ht="21" customHeight="1" x14ac:dyDescent="0.25">
      <c r="A238" s="91"/>
      <c r="B238" s="92"/>
      <c r="C238" s="93"/>
      <c r="D238" s="93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115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  <c r="AC238" s="91"/>
      <c r="AD238" s="91"/>
      <c r="AE238" s="91"/>
    </row>
    <row r="239" spans="1:31" ht="21" customHeight="1" x14ac:dyDescent="0.25">
      <c r="A239" s="91"/>
      <c r="B239" s="92"/>
      <c r="C239" s="93"/>
      <c r="D239" s="93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115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  <c r="AC239" s="91"/>
      <c r="AD239" s="91"/>
      <c r="AE239" s="91"/>
    </row>
    <row r="240" spans="1:31" ht="21" customHeight="1" x14ac:dyDescent="0.25">
      <c r="A240" s="91"/>
      <c r="B240" s="92"/>
      <c r="C240" s="93"/>
      <c r="D240" s="93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115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  <c r="AC240" s="91"/>
      <c r="AD240" s="91"/>
      <c r="AE240" s="91"/>
    </row>
    <row r="241" spans="1:31" ht="21" customHeight="1" x14ac:dyDescent="0.25">
      <c r="A241" s="91"/>
      <c r="B241" s="92"/>
      <c r="C241" s="93"/>
      <c r="D241" s="93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115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  <c r="AC241" s="91"/>
      <c r="AD241" s="91"/>
      <c r="AE241" s="91"/>
    </row>
    <row r="242" spans="1:31" ht="21" customHeight="1" x14ac:dyDescent="0.25">
      <c r="A242" s="91"/>
      <c r="B242" s="92"/>
      <c r="C242" s="93"/>
      <c r="D242" s="93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115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  <c r="AC242" s="91"/>
      <c r="AD242" s="91"/>
      <c r="AE242" s="91"/>
    </row>
    <row r="243" spans="1:31" ht="21" customHeight="1" x14ac:dyDescent="0.25">
      <c r="A243" s="91"/>
      <c r="B243" s="92"/>
      <c r="C243" s="93"/>
      <c r="D243" s="93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115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  <c r="AC243" s="91"/>
      <c r="AD243" s="91"/>
      <c r="AE243" s="91"/>
    </row>
    <row r="244" spans="1:31" ht="21" customHeight="1" x14ac:dyDescent="0.25">
      <c r="A244" s="91"/>
      <c r="B244" s="92"/>
      <c r="C244" s="93"/>
      <c r="D244" s="93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115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  <c r="AC244" s="91"/>
      <c r="AD244" s="91"/>
      <c r="AE244" s="91"/>
    </row>
    <row r="245" spans="1:31" ht="21" customHeight="1" x14ac:dyDescent="0.25">
      <c r="A245" s="91"/>
      <c r="B245" s="92"/>
      <c r="C245" s="93"/>
      <c r="D245" s="93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115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  <c r="AC245" s="91"/>
      <c r="AD245" s="91"/>
      <c r="AE245" s="91"/>
    </row>
    <row r="246" spans="1:31" ht="21" customHeight="1" x14ac:dyDescent="0.25">
      <c r="A246" s="91"/>
      <c r="B246" s="92"/>
      <c r="C246" s="93"/>
      <c r="D246" s="93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115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  <c r="AC246" s="91"/>
      <c r="AD246" s="91"/>
      <c r="AE246" s="91"/>
    </row>
    <row r="247" spans="1:31" ht="21" customHeight="1" x14ac:dyDescent="0.25">
      <c r="A247" s="91"/>
      <c r="B247" s="92"/>
      <c r="C247" s="93"/>
      <c r="D247" s="93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115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  <c r="AC247" s="91"/>
      <c r="AD247" s="91"/>
      <c r="AE247" s="91"/>
    </row>
    <row r="248" spans="1:31" ht="21" customHeight="1" x14ac:dyDescent="0.25">
      <c r="A248" s="91"/>
      <c r="B248" s="92"/>
      <c r="C248" s="93"/>
      <c r="D248" s="93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115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  <c r="AC248" s="91"/>
      <c r="AD248" s="91"/>
      <c r="AE248" s="91"/>
    </row>
    <row r="249" spans="1:31" ht="21" customHeight="1" x14ac:dyDescent="0.25">
      <c r="A249" s="91"/>
      <c r="B249" s="92"/>
      <c r="C249" s="93"/>
      <c r="D249" s="93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115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  <c r="AC249" s="91"/>
      <c r="AD249" s="91"/>
      <c r="AE249" s="91"/>
    </row>
    <row r="250" spans="1:31" ht="21" customHeight="1" x14ac:dyDescent="0.25">
      <c r="A250" s="91"/>
      <c r="B250" s="92"/>
      <c r="C250" s="93"/>
      <c r="D250" s="93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115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  <c r="AC250" s="91"/>
      <c r="AD250" s="91"/>
      <c r="AE250" s="91"/>
    </row>
    <row r="251" spans="1:31" ht="21" customHeight="1" x14ac:dyDescent="0.25">
      <c r="A251" s="91"/>
      <c r="B251" s="92"/>
      <c r="C251" s="93"/>
      <c r="D251" s="93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115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  <c r="AC251" s="91"/>
      <c r="AD251" s="91"/>
      <c r="AE251" s="91"/>
    </row>
    <row r="252" spans="1:31" ht="21" customHeight="1" x14ac:dyDescent="0.25">
      <c r="A252" s="91"/>
      <c r="B252" s="92"/>
      <c r="C252" s="93"/>
      <c r="D252" s="93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115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  <c r="AC252" s="91"/>
      <c r="AD252" s="91"/>
      <c r="AE252" s="91"/>
    </row>
    <row r="253" spans="1:31" ht="21" customHeight="1" x14ac:dyDescent="0.25">
      <c r="A253" s="91"/>
      <c r="B253" s="92"/>
      <c r="C253" s="93"/>
      <c r="D253" s="93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115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  <c r="AC253" s="91"/>
      <c r="AD253" s="91"/>
      <c r="AE253" s="91"/>
    </row>
    <row r="254" spans="1:31" ht="21" customHeight="1" x14ac:dyDescent="0.25">
      <c r="A254" s="91"/>
      <c r="B254" s="92"/>
      <c r="C254" s="93"/>
      <c r="D254" s="93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115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  <c r="AC254" s="91"/>
      <c r="AD254" s="91"/>
      <c r="AE254" s="91"/>
    </row>
    <row r="255" spans="1:31" ht="21" customHeight="1" x14ac:dyDescent="0.25">
      <c r="A255" s="91"/>
      <c r="B255" s="92"/>
      <c r="C255" s="93"/>
      <c r="D255" s="93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115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  <c r="AC255" s="91"/>
      <c r="AD255" s="91"/>
      <c r="AE255" s="91"/>
    </row>
    <row r="256" spans="1:31" ht="21" customHeight="1" x14ac:dyDescent="0.25">
      <c r="A256" s="91"/>
      <c r="B256" s="92"/>
      <c r="C256" s="93"/>
      <c r="D256" s="93"/>
      <c r="E256" s="91"/>
      <c r="F256" s="91"/>
      <c r="G256" s="91"/>
      <c r="H256" s="91"/>
      <c r="I256" s="91"/>
      <c r="J256" s="91"/>
      <c r="K256" s="91"/>
      <c r="L256" s="91"/>
      <c r="M256" s="91"/>
      <c r="N256" s="91"/>
      <c r="O256" s="115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  <c r="AC256" s="91"/>
      <c r="AD256" s="91"/>
      <c r="AE256" s="91"/>
    </row>
    <row r="257" spans="1:31" ht="21" customHeight="1" x14ac:dyDescent="0.25">
      <c r="A257" s="91"/>
      <c r="B257" s="92"/>
      <c r="C257" s="93"/>
      <c r="D257" s="93"/>
      <c r="E257" s="91"/>
      <c r="F257" s="91"/>
      <c r="G257" s="91"/>
      <c r="H257" s="91"/>
      <c r="I257" s="91"/>
      <c r="J257" s="91"/>
      <c r="K257" s="91"/>
      <c r="L257" s="91"/>
      <c r="M257" s="91"/>
      <c r="N257" s="91"/>
      <c r="O257" s="115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  <c r="AC257" s="91"/>
      <c r="AD257" s="91"/>
      <c r="AE257" s="91"/>
    </row>
    <row r="258" spans="1:31" ht="21" customHeight="1" x14ac:dyDescent="0.25">
      <c r="A258" s="91"/>
      <c r="B258" s="92"/>
      <c r="C258" s="93"/>
      <c r="D258" s="93"/>
      <c r="E258" s="91"/>
      <c r="F258" s="91"/>
      <c r="G258" s="91"/>
      <c r="H258" s="91"/>
      <c r="I258" s="91"/>
      <c r="J258" s="91"/>
      <c r="K258" s="91"/>
      <c r="L258" s="91"/>
      <c r="M258" s="91"/>
      <c r="N258" s="91"/>
      <c r="O258" s="115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  <c r="AC258" s="91"/>
      <c r="AD258" s="91"/>
      <c r="AE258" s="91"/>
    </row>
    <row r="259" spans="1:31" ht="21" customHeight="1" x14ac:dyDescent="0.25">
      <c r="A259" s="91"/>
      <c r="B259" s="92"/>
      <c r="C259" s="93"/>
      <c r="D259" s="93"/>
      <c r="E259" s="91"/>
      <c r="F259" s="91"/>
      <c r="G259" s="91"/>
      <c r="H259" s="91"/>
      <c r="I259" s="91"/>
      <c r="J259" s="91"/>
      <c r="K259" s="91"/>
      <c r="L259" s="91"/>
      <c r="M259" s="91"/>
      <c r="N259" s="91"/>
      <c r="O259" s="115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  <c r="AC259" s="91"/>
      <c r="AD259" s="91"/>
      <c r="AE259" s="91"/>
    </row>
    <row r="260" spans="1:31" ht="21" customHeight="1" x14ac:dyDescent="0.25">
      <c r="A260" s="91"/>
      <c r="B260" s="92"/>
      <c r="C260" s="93"/>
      <c r="D260" s="93"/>
      <c r="E260" s="91"/>
      <c r="F260" s="91"/>
      <c r="G260" s="91"/>
      <c r="H260" s="91"/>
      <c r="I260" s="91"/>
      <c r="J260" s="91"/>
      <c r="K260" s="91"/>
      <c r="L260" s="91"/>
      <c r="M260" s="91"/>
      <c r="N260" s="91"/>
      <c r="O260" s="115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  <c r="AC260" s="91"/>
      <c r="AD260" s="91"/>
      <c r="AE260" s="91"/>
    </row>
    <row r="261" spans="1:31" ht="21" customHeight="1" x14ac:dyDescent="0.25">
      <c r="A261" s="91"/>
      <c r="B261" s="92"/>
      <c r="C261" s="93"/>
      <c r="D261" s="93"/>
      <c r="E261" s="91"/>
      <c r="F261" s="91"/>
      <c r="G261" s="91"/>
      <c r="H261" s="91"/>
      <c r="I261" s="91"/>
      <c r="J261" s="91"/>
      <c r="K261" s="91"/>
      <c r="L261" s="91"/>
      <c r="M261" s="91"/>
      <c r="N261" s="91"/>
      <c r="O261" s="115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  <c r="AC261" s="91"/>
      <c r="AD261" s="91"/>
      <c r="AE261" s="91"/>
    </row>
    <row r="262" spans="1:31" ht="21" customHeight="1" x14ac:dyDescent="0.25">
      <c r="A262" s="91"/>
      <c r="B262" s="92"/>
      <c r="C262" s="93"/>
      <c r="D262" s="93"/>
      <c r="E262" s="91"/>
      <c r="F262" s="91"/>
      <c r="G262" s="91"/>
      <c r="H262" s="91"/>
      <c r="I262" s="91"/>
      <c r="J262" s="91"/>
      <c r="K262" s="91"/>
      <c r="L262" s="91"/>
      <c r="M262" s="91"/>
      <c r="N262" s="91"/>
      <c r="O262" s="115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  <c r="AC262" s="91"/>
      <c r="AD262" s="91"/>
      <c r="AE262" s="91"/>
    </row>
    <row r="263" spans="1:31" ht="21" customHeight="1" x14ac:dyDescent="0.25">
      <c r="A263" s="91"/>
      <c r="B263" s="92"/>
      <c r="C263" s="93"/>
      <c r="D263" s="93"/>
      <c r="E263" s="91"/>
      <c r="F263" s="91"/>
      <c r="G263" s="91"/>
      <c r="H263" s="91"/>
      <c r="I263" s="91"/>
      <c r="J263" s="91"/>
      <c r="K263" s="91"/>
      <c r="L263" s="91"/>
      <c r="M263" s="91"/>
      <c r="N263" s="91"/>
      <c r="O263" s="115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  <c r="AC263" s="91"/>
      <c r="AD263" s="91"/>
      <c r="AE263" s="91"/>
    </row>
    <row r="264" spans="1:31" ht="21" customHeight="1" x14ac:dyDescent="0.25">
      <c r="A264" s="91"/>
      <c r="B264" s="92"/>
      <c r="C264" s="93"/>
      <c r="D264" s="93"/>
      <c r="E264" s="91"/>
      <c r="F264" s="91"/>
      <c r="G264" s="91"/>
      <c r="H264" s="91"/>
      <c r="I264" s="91"/>
      <c r="J264" s="91"/>
      <c r="K264" s="91"/>
      <c r="L264" s="91"/>
      <c r="M264" s="91"/>
      <c r="N264" s="91"/>
      <c r="O264" s="115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  <c r="AC264" s="91"/>
      <c r="AD264" s="91"/>
      <c r="AE264" s="91"/>
    </row>
    <row r="265" spans="1:31" ht="15.75" customHeight="1" x14ac:dyDescent="0.2"/>
    <row r="266" spans="1:31" ht="15.75" customHeight="1" x14ac:dyDescent="0.2"/>
    <row r="267" spans="1:31" ht="15.75" customHeight="1" x14ac:dyDescent="0.2"/>
    <row r="268" spans="1:31" ht="15.75" customHeight="1" x14ac:dyDescent="0.2"/>
    <row r="269" spans="1:31" ht="15.75" customHeight="1" x14ac:dyDescent="0.2"/>
    <row r="270" spans="1:31" ht="15.75" customHeight="1" x14ac:dyDescent="0.2"/>
    <row r="271" spans="1:31" ht="15.75" customHeight="1" x14ac:dyDescent="0.2"/>
    <row r="272" spans="1:31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</sheetData>
  <mergeCells count="6">
    <mergeCell ref="A77:C77"/>
    <mergeCell ref="A1:N1"/>
    <mergeCell ref="A2:C2"/>
    <mergeCell ref="A6:B6"/>
    <mergeCell ref="A72:C72"/>
    <mergeCell ref="A73:C7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17"/>
  <sheetViews>
    <sheetView workbookViewId="0">
      <selection activeCell="D9" sqref="D9:D11"/>
    </sheetView>
  </sheetViews>
  <sheetFormatPr defaultRowHeight="15" x14ac:dyDescent="0.25"/>
  <cols>
    <col min="1" max="1" width="11.5703125" customWidth="1"/>
    <col min="2" max="2" width="19.42578125" customWidth="1"/>
    <col min="3" max="3" width="43" customWidth="1"/>
    <col min="4" max="4" width="19.85546875" customWidth="1"/>
    <col min="5" max="5" width="16.7109375" customWidth="1"/>
    <col min="6" max="6" width="22" customWidth="1"/>
  </cols>
  <sheetData>
    <row r="1" spans="1:6" ht="15" customHeight="1" x14ac:dyDescent="0.25">
      <c r="A1" s="179" t="s">
        <v>0</v>
      </c>
      <c r="B1" s="180" t="s">
        <v>1</v>
      </c>
      <c r="C1" s="181" t="s">
        <v>2</v>
      </c>
      <c r="D1" s="182" t="s">
        <v>3</v>
      </c>
      <c r="E1" s="173" t="s">
        <v>4</v>
      </c>
      <c r="F1" s="174" t="s">
        <v>5</v>
      </c>
    </row>
    <row r="2" spans="1:6" x14ac:dyDescent="0.25">
      <c r="A2" s="179"/>
      <c r="B2" s="180"/>
      <c r="C2" s="181"/>
      <c r="D2" s="182"/>
      <c r="E2" s="173"/>
      <c r="F2" s="175"/>
    </row>
    <row r="3" spans="1:6" s="104" customFormat="1" x14ac:dyDescent="0.25">
      <c r="A3" s="121">
        <v>44053</v>
      </c>
      <c r="B3" s="129" t="s">
        <v>58</v>
      </c>
      <c r="C3" s="130" t="s">
        <v>231</v>
      </c>
      <c r="D3" s="123">
        <v>350000000</v>
      </c>
      <c r="E3" s="129" t="s">
        <v>156</v>
      </c>
      <c r="F3" s="122" t="s">
        <v>232</v>
      </c>
    </row>
    <row r="4" spans="1:6" x14ac:dyDescent="0.25">
      <c r="A4" s="137">
        <v>44061</v>
      </c>
      <c r="B4" s="129" t="s">
        <v>58</v>
      </c>
      <c r="C4" s="130" t="s">
        <v>231</v>
      </c>
      <c r="D4" s="136">
        <v>40000000</v>
      </c>
      <c r="E4" s="129" t="s">
        <v>156</v>
      </c>
      <c r="F4" s="122" t="s">
        <v>232</v>
      </c>
    </row>
    <row r="5" spans="1:6" x14ac:dyDescent="0.25">
      <c r="A5" s="137">
        <v>44057</v>
      </c>
      <c r="B5" s="129" t="s">
        <v>58</v>
      </c>
      <c r="C5" s="130" t="s">
        <v>231</v>
      </c>
      <c r="D5" s="105">
        <v>100000000</v>
      </c>
      <c r="E5" s="125" t="s">
        <v>155</v>
      </c>
      <c r="F5" s="122" t="s">
        <v>232</v>
      </c>
    </row>
    <row r="6" spans="1:6" x14ac:dyDescent="0.25">
      <c r="A6" s="137">
        <v>44060</v>
      </c>
      <c r="B6" s="129" t="s">
        <v>58</v>
      </c>
      <c r="C6" s="130" t="s">
        <v>231</v>
      </c>
      <c r="D6" s="136">
        <v>1500000000</v>
      </c>
      <c r="E6" s="125" t="s">
        <v>155</v>
      </c>
      <c r="F6" s="122" t="s">
        <v>232</v>
      </c>
    </row>
    <row r="7" spans="1:6" x14ac:dyDescent="0.25">
      <c r="A7" s="137">
        <v>44057</v>
      </c>
      <c r="B7" s="129" t="s">
        <v>58</v>
      </c>
      <c r="C7" s="130" t="s">
        <v>304</v>
      </c>
      <c r="D7" s="136">
        <v>100000000</v>
      </c>
      <c r="E7" s="125" t="s">
        <v>27</v>
      </c>
      <c r="F7" s="122" t="s">
        <v>232</v>
      </c>
    </row>
    <row r="8" spans="1:6" x14ac:dyDescent="0.25">
      <c r="A8" s="137">
        <v>44062</v>
      </c>
      <c r="B8" s="129" t="s">
        <v>58</v>
      </c>
      <c r="C8" s="1" t="s">
        <v>361</v>
      </c>
      <c r="D8" s="105">
        <v>100000000</v>
      </c>
      <c r="E8" s="125" t="s">
        <v>155</v>
      </c>
      <c r="F8" s="122" t="s">
        <v>232</v>
      </c>
    </row>
    <row r="9" spans="1:6" x14ac:dyDescent="0.25">
      <c r="A9" s="137">
        <v>44070</v>
      </c>
      <c r="B9" s="129" t="s">
        <v>58</v>
      </c>
      <c r="C9" s="130" t="s">
        <v>374</v>
      </c>
      <c r="D9" s="136">
        <v>600000000</v>
      </c>
      <c r="E9" s="125" t="s">
        <v>156</v>
      </c>
      <c r="F9" s="122" t="s">
        <v>232</v>
      </c>
    </row>
    <row r="10" spans="1:6" x14ac:dyDescent="0.25">
      <c r="A10" s="137">
        <v>44069</v>
      </c>
      <c r="B10" s="129" t="s">
        <v>58</v>
      </c>
      <c r="C10" s="130" t="s">
        <v>361</v>
      </c>
      <c r="D10" s="136">
        <v>70000000</v>
      </c>
      <c r="E10" s="125" t="s">
        <v>156</v>
      </c>
      <c r="F10" s="122" t="s">
        <v>232</v>
      </c>
    </row>
    <row r="11" spans="1:6" x14ac:dyDescent="0.25">
      <c r="A11" s="137">
        <v>44069</v>
      </c>
      <c r="B11" s="129" t="s">
        <v>58</v>
      </c>
      <c r="C11" s="130" t="s">
        <v>375</v>
      </c>
      <c r="D11" s="136">
        <v>500000000</v>
      </c>
      <c r="E11" s="125" t="s">
        <v>155</v>
      </c>
      <c r="F11" s="122" t="s">
        <v>232</v>
      </c>
    </row>
    <row r="12" spans="1:6" x14ac:dyDescent="0.25">
      <c r="A12" s="124"/>
      <c r="B12" s="125"/>
      <c r="C12" s="130"/>
      <c r="D12" s="136"/>
      <c r="E12" s="125"/>
      <c r="F12" s="124"/>
    </row>
    <row r="13" spans="1:6" x14ac:dyDescent="0.25">
      <c r="A13" s="124"/>
      <c r="B13" s="125"/>
      <c r="C13" s="124"/>
      <c r="D13" s="136"/>
      <c r="E13" s="125"/>
      <c r="F13" s="124"/>
    </row>
    <row r="14" spans="1:6" x14ac:dyDescent="0.25">
      <c r="A14" s="124"/>
      <c r="B14" s="125"/>
      <c r="C14" s="124"/>
      <c r="D14" s="136"/>
      <c r="E14" s="125"/>
      <c r="F14" s="124"/>
    </row>
    <row r="15" spans="1:6" x14ac:dyDescent="0.25">
      <c r="A15" s="124"/>
      <c r="B15" s="125"/>
      <c r="C15" s="124"/>
      <c r="D15" s="136"/>
      <c r="E15" s="125"/>
      <c r="F15" s="124"/>
    </row>
    <row r="16" spans="1:6" x14ac:dyDescent="0.25">
      <c r="A16" s="124"/>
      <c r="B16" s="125"/>
      <c r="C16" s="124"/>
      <c r="D16" s="136"/>
      <c r="E16" s="125"/>
      <c r="F16" s="124"/>
    </row>
    <row r="17" spans="1:6" ht="24" customHeight="1" x14ac:dyDescent="0.25">
      <c r="A17" s="176" t="s">
        <v>230</v>
      </c>
      <c r="B17" s="177"/>
      <c r="C17" s="178"/>
      <c r="D17" s="127">
        <f>SUM(D3:D16)</f>
        <v>3360000000</v>
      </c>
      <c r="E17" s="128"/>
      <c r="F17" s="126"/>
    </row>
  </sheetData>
  <mergeCells count="7">
    <mergeCell ref="E1:E2"/>
    <mergeCell ref="F1:F2"/>
    <mergeCell ref="A17:C17"/>
    <mergeCell ref="A1:A2"/>
    <mergeCell ref="B1:B2"/>
    <mergeCell ref="C1:C2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F69"/>
  <sheetViews>
    <sheetView workbookViewId="0">
      <selection sqref="A1:N1"/>
    </sheetView>
  </sheetViews>
  <sheetFormatPr defaultRowHeight="15" x14ac:dyDescent="0.25"/>
  <cols>
    <col min="1" max="1" width="14" customWidth="1"/>
    <col min="2" max="2" width="16.42578125" customWidth="1"/>
    <col min="3" max="3" width="51.5703125" customWidth="1"/>
    <col min="4" max="4" width="19.5703125" customWidth="1"/>
    <col min="5" max="5" width="15" customWidth="1"/>
    <col min="6" max="6" width="32.5703125" customWidth="1"/>
  </cols>
  <sheetData>
    <row r="1" spans="1:6" ht="15" customHeight="1" x14ac:dyDescent="0.25">
      <c r="A1" s="179" t="s">
        <v>0</v>
      </c>
      <c r="B1" s="180" t="s">
        <v>1</v>
      </c>
      <c r="C1" s="181" t="s">
        <v>2</v>
      </c>
      <c r="D1" s="182" t="s">
        <v>3</v>
      </c>
      <c r="E1" s="173" t="s">
        <v>4</v>
      </c>
      <c r="F1" s="174" t="s">
        <v>5</v>
      </c>
    </row>
    <row r="2" spans="1:6" x14ac:dyDescent="0.25">
      <c r="A2" s="179"/>
      <c r="B2" s="180"/>
      <c r="C2" s="181"/>
      <c r="D2" s="182"/>
      <c r="E2" s="173"/>
      <c r="F2" s="175"/>
    </row>
    <row r="3" spans="1:6" s="104" customFormat="1" x14ac:dyDescent="0.25">
      <c r="A3" s="121">
        <v>44053</v>
      </c>
      <c r="B3" s="129" t="s">
        <v>9</v>
      </c>
      <c r="C3" s="122" t="s">
        <v>181</v>
      </c>
      <c r="D3" s="123">
        <v>76000000</v>
      </c>
      <c r="E3" s="122" t="s">
        <v>11</v>
      </c>
      <c r="F3" s="122" t="s">
        <v>161</v>
      </c>
    </row>
    <row r="4" spans="1:6" x14ac:dyDescent="0.25">
      <c r="A4" s="121">
        <v>44056</v>
      </c>
      <c r="B4" s="129" t="s">
        <v>9</v>
      </c>
      <c r="C4" s="122" t="s">
        <v>220</v>
      </c>
      <c r="D4" s="123">
        <v>110413116</v>
      </c>
      <c r="E4" s="131" t="s">
        <v>24</v>
      </c>
      <c r="F4" s="131" t="s">
        <v>12</v>
      </c>
    </row>
    <row r="5" spans="1:6" x14ac:dyDescent="0.25">
      <c r="A5" s="137">
        <v>44056</v>
      </c>
      <c r="B5" s="129" t="s">
        <v>58</v>
      </c>
      <c r="C5" s="135" t="s">
        <v>214</v>
      </c>
      <c r="D5" s="136">
        <v>2000000</v>
      </c>
      <c r="E5" s="131" t="s">
        <v>11</v>
      </c>
      <c r="F5" s="124" t="s">
        <v>306</v>
      </c>
    </row>
    <row r="6" spans="1:6" x14ac:dyDescent="0.25">
      <c r="A6" s="121">
        <v>44057</v>
      </c>
      <c r="B6" s="129" t="s">
        <v>237</v>
      </c>
      <c r="C6" s="122" t="s">
        <v>238</v>
      </c>
      <c r="D6" s="123">
        <v>20000000</v>
      </c>
      <c r="E6" s="131" t="s">
        <v>11</v>
      </c>
      <c r="F6" s="131" t="s">
        <v>12</v>
      </c>
    </row>
    <row r="7" spans="1:6" x14ac:dyDescent="0.25">
      <c r="A7" s="121">
        <v>44057</v>
      </c>
      <c r="B7" s="129" t="s">
        <v>9</v>
      </c>
      <c r="C7" s="122" t="s">
        <v>47</v>
      </c>
      <c r="D7" s="123">
        <v>30000000</v>
      </c>
      <c r="E7" s="131" t="s">
        <v>11</v>
      </c>
      <c r="F7" s="131" t="s">
        <v>12</v>
      </c>
    </row>
    <row r="8" spans="1:6" x14ac:dyDescent="0.25">
      <c r="A8" s="154"/>
      <c r="B8" s="129"/>
      <c r="C8" s="153"/>
      <c r="D8" s="123"/>
      <c r="F8" s="124"/>
    </row>
    <row r="9" spans="1:6" x14ac:dyDescent="0.25">
      <c r="A9" s="124"/>
      <c r="B9" s="125"/>
      <c r="C9" s="124"/>
      <c r="D9" s="124"/>
      <c r="E9" s="124"/>
      <c r="F9" s="124"/>
    </row>
    <row r="10" spans="1:6" ht="24" customHeight="1" x14ac:dyDescent="0.25">
      <c r="A10" s="176" t="s">
        <v>230</v>
      </c>
      <c r="B10" s="177"/>
      <c r="C10" s="178"/>
      <c r="D10" s="127">
        <f>SUM(D3:D9)</f>
        <v>238413116</v>
      </c>
      <c r="E10" s="128"/>
      <c r="F10" s="126"/>
    </row>
    <row r="14" spans="1:6" x14ac:dyDescent="0.25">
      <c r="F14" t="s">
        <v>379</v>
      </c>
    </row>
    <row r="19" spans="6:6" x14ac:dyDescent="0.25">
      <c r="F19" s="186" t="s">
        <v>380</v>
      </c>
    </row>
    <row r="20" spans="6:6" x14ac:dyDescent="0.25">
      <c r="F20" t="s">
        <v>381</v>
      </c>
    </row>
    <row r="21" spans="6:6" x14ac:dyDescent="0.25">
      <c r="F21" t="s">
        <v>382</v>
      </c>
    </row>
    <row r="22" spans="6:6" x14ac:dyDescent="0.25">
      <c r="F22" s="186" t="s">
        <v>383</v>
      </c>
    </row>
    <row r="24" spans="6:6" x14ac:dyDescent="0.25">
      <c r="F24" t="s">
        <v>384</v>
      </c>
    </row>
    <row r="25" spans="6:6" x14ac:dyDescent="0.25">
      <c r="F25" t="s">
        <v>385</v>
      </c>
    </row>
    <row r="26" spans="6:6" x14ac:dyDescent="0.25">
      <c r="F26" t="s">
        <v>386</v>
      </c>
    </row>
    <row r="27" spans="6:6" x14ac:dyDescent="0.25">
      <c r="F27" t="s">
        <v>387</v>
      </c>
    </row>
    <row r="28" spans="6:6" x14ac:dyDescent="0.25">
      <c r="F28" t="s">
        <v>388</v>
      </c>
    </row>
    <row r="29" spans="6:6" x14ac:dyDescent="0.25">
      <c r="F29" t="s">
        <v>389</v>
      </c>
    </row>
    <row r="30" spans="6:6" x14ac:dyDescent="0.25">
      <c r="F30" t="s">
        <v>99</v>
      </c>
    </row>
    <row r="31" spans="6:6" x14ac:dyDescent="0.25">
      <c r="F31" t="s">
        <v>390</v>
      </c>
    </row>
    <row r="35" spans="1:6" x14ac:dyDescent="0.25">
      <c r="F35" t="s">
        <v>391</v>
      </c>
    </row>
    <row r="40" spans="1:6" x14ac:dyDescent="0.25">
      <c r="F40" t="s">
        <v>392</v>
      </c>
    </row>
    <row r="41" spans="1:6" x14ac:dyDescent="0.25">
      <c r="A41">
        <v>24</v>
      </c>
      <c r="F41" t="s">
        <v>394</v>
      </c>
    </row>
    <row r="42" spans="1:6" x14ac:dyDescent="0.25">
      <c r="A42">
        <v>25</v>
      </c>
    </row>
    <row r="43" spans="1:6" ht="17.25" customHeight="1" x14ac:dyDescent="0.25"/>
    <row r="62" spans="6:6" x14ac:dyDescent="0.25">
      <c r="F62" t="s">
        <v>393</v>
      </c>
    </row>
    <row r="69" spans="6:6" x14ac:dyDescent="0.25">
      <c r="F69" t="s">
        <v>395</v>
      </c>
    </row>
  </sheetData>
  <mergeCells count="7">
    <mergeCell ref="A10:C10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TONG CHI NB T08.20</vt:lpstr>
      <vt:lpstr>BC CHI PHI T08.2020 (2)</vt:lpstr>
      <vt:lpstr>HOP THUC CHI PHI (2)</vt:lpstr>
      <vt:lpstr>BC CHI PHI T08.2020</vt:lpstr>
      <vt:lpstr>CHI KHAC(K PHAI CHI PHI)</vt:lpstr>
      <vt:lpstr>HOP THUC CHI PHI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Hoang Duy. Nguyen</cp:lastModifiedBy>
  <dcterms:created xsi:type="dcterms:W3CDTF">2020-08-03T01:47:26Z</dcterms:created>
  <dcterms:modified xsi:type="dcterms:W3CDTF">2020-10-04T09:27:28Z</dcterms:modified>
</cp:coreProperties>
</file>