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C CHI PHÍ T01-T12.2020" sheetId="3" r:id="rId1"/>
    <sheet name="Sheet1" sheetId="8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7" i="3" l="1"/>
  <c r="M67" i="3"/>
  <c r="M62" i="3"/>
  <c r="M54" i="3"/>
  <c r="N54" i="3"/>
  <c r="M46" i="3"/>
  <c r="N46" i="3"/>
  <c r="M42" i="3"/>
  <c r="N42" i="3"/>
  <c r="M38" i="3"/>
  <c r="N38" i="3"/>
  <c r="M12" i="3"/>
  <c r="N12" i="3"/>
  <c r="M5" i="3"/>
  <c r="N5" i="3"/>
  <c r="N62" i="3" l="1"/>
  <c r="N72" i="3" s="1"/>
  <c r="M72" i="3"/>
  <c r="O71" i="3" l="1"/>
  <c r="O68" i="3"/>
  <c r="O67" i="3"/>
  <c r="O66" i="3"/>
  <c r="O65" i="3"/>
  <c r="O56" i="3"/>
  <c r="O57" i="3"/>
  <c r="O58" i="3"/>
  <c r="O59" i="3"/>
  <c r="O60" i="3"/>
  <c r="O55" i="3"/>
  <c r="O54" i="3"/>
  <c r="O48" i="3"/>
  <c r="O49" i="3"/>
  <c r="O50" i="3"/>
  <c r="O51" i="3"/>
  <c r="O52" i="3"/>
  <c r="O53" i="3"/>
  <c r="O47" i="3"/>
  <c r="O46" i="3"/>
  <c r="O44" i="3"/>
  <c r="O45" i="3"/>
  <c r="O43" i="3"/>
  <c r="O40" i="3"/>
  <c r="O41" i="3"/>
  <c r="O39" i="3"/>
  <c r="O38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13" i="3"/>
  <c r="O7" i="3"/>
  <c r="O8" i="3"/>
  <c r="O9" i="3"/>
  <c r="O10" i="3"/>
  <c r="O11" i="3"/>
  <c r="O6" i="3"/>
  <c r="O5" i="3"/>
  <c r="J13" i="3" l="1"/>
  <c r="D17" i="3"/>
  <c r="E17" i="3"/>
  <c r="K29" i="3" l="1"/>
  <c r="I36" i="3" l="1"/>
  <c r="H29" i="3" l="1"/>
  <c r="L34" i="3" l="1"/>
  <c r="J17" i="3" l="1"/>
  <c r="I65" i="3" l="1"/>
  <c r="J65" i="3"/>
  <c r="K65" i="3"/>
  <c r="L65" i="3"/>
  <c r="I67" i="3"/>
  <c r="J67" i="3"/>
  <c r="K67" i="3"/>
  <c r="L67" i="3"/>
  <c r="I54" i="3" l="1"/>
  <c r="J54" i="3"/>
  <c r="K54" i="3"/>
  <c r="L54" i="3"/>
  <c r="I46" i="3"/>
  <c r="J46" i="3"/>
  <c r="K46" i="3"/>
  <c r="L46" i="3"/>
  <c r="I42" i="3"/>
  <c r="J42" i="3"/>
  <c r="K42" i="3"/>
  <c r="L42" i="3"/>
  <c r="O42" i="3" s="1"/>
  <c r="I38" i="3"/>
  <c r="J38" i="3"/>
  <c r="K38" i="3"/>
  <c r="L38" i="3"/>
  <c r="I12" i="3"/>
  <c r="J12" i="3"/>
  <c r="K12" i="3"/>
  <c r="L12" i="3"/>
  <c r="I5" i="3"/>
  <c r="J5" i="3"/>
  <c r="K5" i="3"/>
  <c r="L5" i="3"/>
  <c r="J62" i="3" l="1"/>
  <c r="J72" i="3" s="1"/>
  <c r="K62" i="3"/>
  <c r="K72" i="3" s="1"/>
  <c r="I62" i="3"/>
  <c r="I72" i="3" s="1"/>
  <c r="L62" i="3"/>
  <c r="L72" i="3" s="1"/>
  <c r="E9" i="3" l="1"/>
  <c r="D65" i="3" l="1"/>
  <c r="E65" i="3"/>
  <c r="F65" i="3"/>
  <c r="G65" i="3"/>
  <c r="H65" i="3"/>
  <c r="C65" i="3"/>
  <c r="D67" i="3"/>
  <c r="E67" i="3"/>
  <c r="F67" i="3"/>
  <c r="G67" i="3"/>
  <c r="H67" i="3"/>
  <c r="C67" i="3"/>
  <c r="C5" i="3" l="1"/>
  <c r="D5" i="3"/>
  <c r="F5" i="3" l="1"/>
  <c r="G5" i="3" l="1"/>
  <c r="E5" i="3"/>
  <c r="H5" i="3" l="1"/>
  <c r="D54" i="3"/>
  <c r="E54" i="3"/>
  <c r="F54" i="3"/>
  <c r="G54" i="3"/>
  <c r="H54" i="3"/>
  <c r="C54" i="3"/>
  <c r="D46" i="3"/>
  <c r="E46" i="3"/>
  <c r="F46" i="3"/>
  <c r="G46" i="3"/>
  <c r="H46" i="3"/>
  <c r="C46" i="3"/>
  <c r="D42" i="3"/>
  <c r="E42" i="3"/>
  <c r="F42" i="3"/>
  <c r="G42" i="3"/>
  <c r="H42" i="3"/>
  <c r="C42" i="3"/>
  <c r="D38" i="3"/>
  <c r="E38" i="3"/>
  <c r="F38" i="3"/>
  <c r="G38" i="3"/>
  <c r="H38" i="3"/>
  <c r="C38" i="3"/>
  <c r="D12" i="3"/>
  <c r="E12" i="3"/>
  <c r="F12" i="3"/>
  <c r="G12" i="3"/>
  <c r="H12" i="3"/>
  <c r="C12" i="3"/>
  <c r="O12" i="3" s="1"/>
  <c r="C62" i="3" l="1"/>
  <c r="C72" i="3" s="1"/>
  <c r="O72" i="3" s="1"/>
  <c r="H62" i="3"/>
  <c r="H72" i="3" s="1"/>
  <c r="D62" i="3"/>
  <c r="F62" i="3"/>
  <c r="F72" i="3" s="1"/>
  <c r="G62" i="3"/>
  <c r="G72" i="3" s="1"/>
  <c r="E62" i="3"/>
  <c r="E72" i="3" s="1"/>
  <c r="O62" i="3" l="1"/>
  <c r="D72" i="3"/>
</calcChain>
</file>

<file path=xl/comments1.xml><?xml version="1.0" encoding="utf-8"?>
<comments xmlns="http://schemas.openxmlformats.org/spreadsheetml/2006/main">
  <authors>
    <author>HPZ400</author>
    <author>User</author>
  </authors>
  <commentList>
    <comment ref="L4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Thêm 22.000 vào phí ngân hàng ngày 27/10 SHB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Lương và trợ cấp Mr Đồng : 29.534.615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CÓ THÊM CP THUÊ VP ĐÀ NẴNG 6 THÁNG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 xml:space="preserve">co them CP thue vp ngoai HN
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Thuê kho tháng 10+11/2019 &amp; 01+02/2020 (đc giảm t12.2019)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có cả tiền điện T01/2020
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tiền điện lấy từ bảng chi phí 06 tháng</t>
        </r>
      </text>
    </comment>
    <comment ref="K29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công đoàn : 500.000
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Vé xe tết + lì xì đầu năm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Hỗ trợ chị Kim mất xe:5tr
Hỗ trợ sửa xe anh Hòa: 3tr
Mua BH covid : 5tr580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HPZ400:</t>
        </r>
        <r>
          <rPr>
            <sz val="9"/>
            <color indexed="81"/>
            <rFont val="Tahoma"/>
            <family val="2"/>
          </rPr>
          <t xml:space="preserve">
Phúc lợi Mr Thảo</t>
        </r>
      </text>
    </comment>
    <comment ref="G53" authorId="1">
      <text>
        <r>
          <rPr>
            <b/>
            <sz val="9"/>
            <color indexed="81"/>
            <rFont val="Tahoma"/>
            <family val="2"/>
          </rPr>
          <t xml:space="preserve">User: </t>
        </r>
        <r>
          <rPr>
            <sz val="9"/>
            <color indexed="81"/>
            <rFont val="Tahoma"/>
            <family val="2"/>
          </rPr>
          <t>Phúc lợi Mr Tùng Linh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Mừng con anh Trí</t>
        </r>
      </text>
    </comment>
    <comment ref="K5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Phúc Lợi Ms Tiên</t>
        </r>
      </text>
    </comment>
    <comment ref="L5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Phúc lợi Mr Thành</t>
        </r>
      </text>
    </comment>
  </commentList>
</comments>
</file>

<file path=xl/sharedStrings.xml><?xml version="1.0" encoding="utf-8"?>
<sst xmlns="http://schemas.openxmlformats.org/spreadsheetml/2006/main" count="93" uniqueCount="92">
  <si>
    <t>BÁO CÁO CHI PHÍ</t>
  </si>
  <si>
    <t>STT</t>
  </si>
  <si>
    <t>NỘI DUNG</t>
  </si>
  <si>
    <t>THÁNG 1</t>
  </si>
  <si>
    <t>THÁNG 2</t>
  </si>
  <si>
    <t>THÁNG 3</t>
  </si>
  <si>
    <t>THÁNG 4</t>
  </si>
  <si>
    <t>THÁNG 5</t>
  </si>
  <si>
    <t>THÁNG 6</t>
  </si>
  <si>
    <t>I</t>
  </si>
  <si>
    <t>CHI PHÍ CÔNG TRÌNH</t>
  </si>
  <si>
    <t>Lương thợ phụ các công trình</t>
  </si>
  <si>
    <t>Chi phí phường, phạt, khác,…</t>
  </si>
  <si>
    <t>CHI PHÍ VĂN PHÒNG</t>
  </si>
  <si>
    <t>BHXH</t>
  </si>
  <si>
    <t>Thuê văn phòng</t>
  </si>
  <si>
    <t>Thuê kho</t>
  </si>
  <si>
    <t>Điện nước</t>
  </si>
  <si>
    <t>Điện thoại</t>
  </si>
  <si>
    <t>Rác</t>
  </si>
  <si>
    <t>Giữ xe nhân viên</t>
  </si>
  <si>
    <t>Chi phi tuyển dụng nhân sự</t>
  </si>
  <si>
    <t>Chi phí phát sinh khác</t>
  </si>
  <si>
    <t>Phí ngân hàng</t>
  </si>
  <si>
    <t>Đồng phục</t>
  </si>
  <si>
    <t>Lãi gốc vay mua xe</t>
  </si>
  <si>
    <t>MUA SẮM TRANG THIẾT BỊ</t>
  </si>
  <si>
    <t>Máy tính</t>
  </si>
  <si>
    <t>Công cụ, dụng Cụ</t>
  </si>
  <si>
    <t>Khác,…</t>
  </si>
  <si>
    <t>CÔNG TÁC PHÍ</t>
  </si>
  <si>
    <t>Thuê xe, xăng xe</t>
  </si>
  <si>
    <t>Khách sạn, phòng nghỉ</t>
  </si>
  <si>
    <t>Tiếp khách</t>
  </si>
  <si>
    <t>PHÚC LỢI</t>
  </si>
  <si>
    <t>Chi sinh nhật</t>
  </si>
  <si>
    <t>Chi tiền cưới hỏi, thăm bệnh, tang lễ, …</t>
  </si>
  <si>
    <t>THUẾ, PHÍ, LỆ PHÍ</t>
  </si>
  <si>
    <t>Thuế môn bài</t>
  </si>
  <si>
    <t>Thuế GTGT</t>
  </si>
  <si>
    <t>Khác</t>
  </si>
  <si>
    <t>CÁ NHÂN SẾP MỸ</t>
  </si>
  <si>
    <t>A</t>
  </si>
  <si>
    <t>B</t>
  </si>
  <si>
    <t>C</t>
  </si>
  <si>
    <t>D</t>
  </si>
  <si>
    <t>E</t>
  </si>
  <si>
    <t>F</t>
  </si>
  <si>
    <t>G</t>
  </si>
  <si>
    <t>H</t>
  </si>
  <si>
    <t>K</t>
  </si>
  <si>
    <t xml:space="preserve">CHI HỘ </t>
  </si>
  <si>
    <t>Bảo hiểm xã hội</t>
  </si>
  <si>
    <t>TỔNG CỘNG CHI PHÍ :</t>
  </si>
  <si>
    <t>TỔNG CHI:</t>
  </si>
  <si>
    <t>Lãi vay mua nhà</t>
  </si>
  <si>
    <t>Chi tiền thưởng, quà tặng nhân viên</t>
  </si>
  <si>
    <t>Chi chiết khấu</t>
  </si>
  <si>
    <t>Chi mua trang thiết bị vật tư ( thi công phụ trách gồm tạm ứng và giải chi ) ( BP THI CONG)</t>
  </si>
  <si>
    <t>Chi phí liên hoan, du lịch, …</t>
  </si>
  <si>
    <t>Dịch vụ VAT</t>
  </si>
  <si>
    <t>Internet, gia hạn tên miền</t>
  </si>
  <si>
    <t>Sữa chữa máy tính, máy in, bơm mực</t>
  </si>
  <si>
    <t>Từ thiện</t>
  </si>
  <si>
    <t>Phụ cấp cô dọn vệ sinh</t>
  </si>
  <si>
    <t>Đồ dùng văn phòng, đồ cúng …</t>
  </si>
  <si>
    <t>Vệ sinh văn phòng</t>
  </si>
  <si>
    <t>In ấn hồ sơ dự thầu, in bao thư, công chứng hồ sơ</t>
  </si>
  <si>
    <t>Phí vận chuyển: Chuyển phát nhanh, Grab</t>
  </si>
  <si>
    <t>Mua sắm, ăn uống tiếp khách qua máy Pos</t>
  </si>
  <si>
    <t>CP tài chính: bảo lãnh</t>
  </si>
  <si>
    <t>Khám sức khỏe, bảo hiểm, hoàn tiền bảo hiểm,..</t>
  </si>
  <si>
    <t>Sữa chữa kho, văn phòng</t>
  </si>
  <si>
    <t>Chi trả cho Nhà cung cấp (QS + TK + KD + KT)</t>
  </si>
  <si>
    <t>KÝ QUỸ TÒA NHÀ, ĐẶT CỌC THI CÔNG CÔNG TRÌNH</t>
  </si>
  <si>
    <t>CỌC DỰ THẦU</t>
  </si>
  <si>
    <t>Sửa xe, Bảo dưỡng xe</t>
  </si>
  <si>
    <t>Chi phí tổ chức tiệc tất niên 2019</t>
  </si>
  <si>
    <t>Thực phẩm, nước chia tay</t>
  </si>
  <si>
    <t>CHI KHÁC: QUẢNG BÁ THƯƠNG HIỆU</t>
  </si>
  <si>
    <t>O</t>
  </si>
  <si>
    <t>TỔNG</t>
  </si>
  <si>
    <t>Trả tiền thanh lý xe o to</t>
  </si>
  <si>
    <t>Anh Mỹ gửi anh Vũ</t>
  </si>
  <si>
    <t>THÁNG 7</t>
  </si>
  <si>
    <t>THÁNG 8</t>
  </si>
  <si>
    <t>THÁNG 9</t>
  </si>
  <si>
    <t>THÁNG 10</t>
  </si>
  <si>
    <t>Lương nhân viên + lương GĐ 100TR</t>
  </si>
  <si>
    <t>THÁNG 11</t>
  </si>
  <si>
    <t>THÁNG 12</t>
  </si>
  <si>
    <t>(Từ Tháng 01 - Tháng 12 năm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</si>
</sst>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20" x14ac:knownFonts="1">
    <font>
      <sz val="10"/>
      <color rgb="FF000000"/>
      <name val="Arial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26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7"/>
      <color theme="1"/>
      <name val="Times New Roman"/>
      <family val="1"/>
    </font>
    <font>
      <b/>
      <sz val="17"/>
      <color rgb="FF000000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u/>
      <sz val="16"/>
      <name val="Times New Roman"/>
      <family val="1"/>
    </font>
    <font>
      <b/>
      <u/>
      <sz val="16"/>
      <name val="Times New Roman"/>
      <family val="1"/>
    </font>
    <font>
      <sz val="11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164" fontId="4" fillId="0" borderId="0" xfId="1" applyNumberFormat="1" applyFont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left" wrapText="1"/>
    </xf>
    <xf numFmtId="164" fontId="9" fillId="2" borderId="4" xfId="1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164" fontId="4" fillId="0" borderId="6" xfId="1" applyNumberFormat="1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12" fillId="0" borderId="0" xfId="0" applyFont="1" applyAlignme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 wrapText="1"/>
    </xf>
    <xf numFmtId="164" fontId="9" fillId="2" borderId="2" xfId="1" applyNumberFormat="1" applyFont="1" applyFill="1" applyBorder="1" applyAlignment="1">
      <alignment horizontal="left" wrapText="1"/>
    </xf>
    <xf numFmtId="0" fontId="9" fillId="0" borderId="0" xfId="0" applyFont="1" applyAlignment="1"/>
    <xf numFmtId="0" fontId="4" fillId="0" borderId="6" xfId="0" applyFont="1" applyBorder="1" applyAlignment="1">
      <alignment horizontal="left"/>
    </xf>
    <xf numFmtId="164" fontId="4" fillId="0" borderId="6" xfId="1" applyNumberFormat="1" applyFont="1" applyBorder="1" applyAlignment="1">
      <alignment horizontal="left"/>
    </xf>
    <xf numFmtId="0" fontId="10" fillId="0" borderId="0" xfId="0" applyFont="1" applyAlignment="1"/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wrapText="1"/>
    </xf>
    <xf numFmtId="164" fontId="12" fillId="2" borderId="2" xfId="1" applyNumberFormat="1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left" wrapText="1"/>
    </xf>
    <xf numFmtId="164" fontId="13" fillId="4" borderId="2" xfId="1" applyNumberFormat="1" applyFont="1" applyFill="1" applyBorder="1" applyAlignment="1">
      <alignment horizontal="left" wrapText="1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left" wrapText="1"/>
    </xf>
    <xf numFmtId="164" fontId="13" fillId="4" borderId="4" xfId="1" applyNumberFormat="1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 wrapText="1"/>
    </xf>
    <xf numFmtId="164" fontId="13" fillId="0" borderId="4" xfId="1" applyNumberFormat="1" applyFont="1" applyFill="1" applyBorder="1" applyAlignment="1">
      <alignment horizontal="left" wrapText="1"/>
    </xf>
    <xf numFmtId="164" fontId="11" fillId="0" borderId="4" xfId="1" applyNumberFormat="1" applyFont="1" applyFill="1" applyBorder="1" applyAlignment="1">
      <alignment horizontal="left" wrapText="1"/>
    </xf>
    <xf numFmtId="0" fontId="14" fillId="5" borderId="3" xfId="0" applyFont="1" applyFill="1" applyBorder="1" applyAlignment="1"/>
    <xf numFmtId="0" fontId="15" fillId="5" borderId="4" xfId="0" applyFont="1" applyFill="1" applyBorder="1" applyAlignment="1">
      <alignment horizontal="center" wrapText="1"/>
    </xf>
    <xf numFmtId="164" fontId="15" fillId="5" borderId="4" xfId="1" applyNumberFormat="1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164" fontId="16" fillId="0" borderId="0" xfId="1" applyNumberFormat="1" applyFont="1" applyAlignment="1">
      <alignment horizontal="left" wrapText="1"/>
    </xf>
    <xf numFmtId="164" fontId="5" fillId="0" borderId="0" xfId="1" applyNumberFormat="1" applyFont="1" applyAlignment="1"/>
    <xf numFmtId="0" fontId="16" fillId="0" borderId="0" xfId="0" applyFont="1" applyFill="1" applyAlignment="1"/>
    <xf numFmtId="0" fontId="16" fillId="0" borderId="0" xfId="0" applyFont="1" applyFill="1" applyAlignment="1">
      <alignment wrapText="1"/>
    </xf>
    <xf numFmtId="164" fontId="16" fillId="0" borderId="0" xfId="1" applyNumberFormat="1" applyFont="1" applyFill="1" applyAlignment="1">
      <alignment wrapText="1"/>
    </xf>
    <xf numFmtId="0" fontId="5" fillId="0" borderId="0" xfId="0" applyFont="1" applyFill="1" applyAlignment="1"/>
    <xf numFmtId="0" fontId="13" fillId="4" borderId="1" xfId="0" applyFont="1" applyFill="1" applyBorder="1" applyAlignment="1">
      <alignment horizontal="center" vertical="center"/>
    </xf>
    <xf numFmtId="164" fontId="4" fillId="0" borderId="6" xfId="1" applyNumberFormat="1" applyFont="1" applyFill="1" applyBorder="1" applyAlignment="1">
      <alignment horizontal="left" wrapText="1"/>
    </xf>
    <xf numFmtId="0" fontId="13" fillId="4" borderId="7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left" wrapText="1"/>
    </xf>
    <xf numFmtId="164" fontId="13" fillId="4" borderId="8" xfId="1" applyNumberFormat="1" applyFont="1" applyFill="1" applyBorder="1" applyAlignment="1">
      <alignment horizontal="left" wrapText="1"/>
    </xf>
    <xf numFmtId="0" fontId="14" fillId="6" borderId="3" xfId="0" applyFont="1" applyFill="1" applyBorder="1" applyAlignment="1"/>
    <xf numFmtId="0" fontId="15" fillId="6" borderId="4" xfId="0" applyFont="1" applyFill="1" applyBorder="1" applyAlignment="1">
      <alignment horizontal="center" wrapText="1"/>
    </xf>
    <xf numFmtId="164" fontId="15" fillId="6" borderId="4" xfId="1" applyNumberFormat="1" applyFont="1" applyFill="1" applyBorder="1" applyAlignment="1">
      <alignment horizontal="center" wrapText="1"/>
    </xf>
    <xf numFmtId="164" fontId="12" fillId="0" borderId="6" xfId="1" applyNumberFormat="1" applyFont="1" applyBorder="1" applyAlignment="1">
      <alignment horizontal="left" wrapText="1"/>
    </xf>
    <xf numFmtId="164" fontId="4" fillId="0" borderId="0" xfId="0" applyNumberFormat="1" applyFont="1" applyAlignment="1"/>
    <xf numFmtId="164" fontId="4" fillId="0" borderId="6" xfId="1" applyNumberFormat="1" applyFont="1" applyFill="1" applyBorder="1" applyAlignment="1">
      <alignment horizontal="right" wrapText="1"/>
    </xf>
    <xf numFmtId="164" fontId="4" fillId="0" borderId="6" xfId="1" applyNumberFormat="1" applyFont="1" applyBorder="1" applyAlignment="1">
      <alignment horizontal="left" vertical="top"/>
    </xf>
    <xf numFmtId="164" fontId="4" fillId="0" borderId="6" xfId="1" applyNumberFormat="1" applyFont="1" applyFill="1" applyBorder="1" applyAlignment="1">
      <alignment horizontal="left" vertical="top"/>
    </xf>
    <xf numFmtId="164" fontId="4" fillId="0" borderId="6" xfId="1" applyNumberFormat="1" applyFont="1" applyBorder="1" applyAlignment="1">
      <alignment vertical="top"/>
    </xf>
    <xf numFmtId="164" fontId="4" fillId="0" borderId="10" xfId="1" applyNumberFormat="1" applyFont="1" applyFill="1" applyBorder="1" applyAlignment="1">
      <alignment vertical="top"/>
    </xf>
    <xf numFmtId="164" fontId="13" fillId="4" borderId="1" xfId="1" applyNumberFormat="1" applyFont="1" applyFill="1" applyBorder="1" applyAlignment="1">
      <alignment horizontal="left" wrapText="1"/>
    </xf>
    <xf numFmtId="164" fontId="12" fillId="7" borderId="11" xfId="1" applyNumberFormat="1" applyFont="1" applyFill="1" applyBorder="1" applyAlignment="1">
      <alignment wrapText="1"/>
    </xf>
    <xf numFmtId="164" fontId="4" fillId="0" borderId="5" xfId="1" applyNumberFormat="1" applyFont="1" applyBorder="1" applyAlignment="1">
      <alignment horizontal="left" wrapText="1"/>
    </xf>
    <xf numFmtId="164" fontId="4" fillId="0" borderId="0" xfId="1" applyNumberFormat="1" applyFont="1" applyAlignment="1"/>
    <xf numFmtId="164" fontId="16" fillId="0" borderId="0" xfId="0" applyNumberFormat="1" applyFont="1" applyAlignment="1">
      <alignment horizontal="left"/>
    </xf>
    <xf numFmtId="164" fontId="16" fillId="0" borderId="0" xfId="1" applyNumberFormat="1" applyFont="1" applyAlignment="1">
      <alignment horizontal="left"/>
    </xf>
    <xf numFmtId="164" fontId="13" fillId="2" borderId="9" xfId="1" applyNumberFormat="1" applyFont="1" applyFill="1" applyBorder="1" applyAlignment="1">
      <alignment horizontal="left" wrapText="1"/>
    </xf>
    <xf numFmtId="164" fontId="5" fillId="0" borderId="12" xfId="1" applyNumberFormat="1" applyFont="1" applyBorder="1" applyAlignment="1"/>
    <xf numFmtId="0" fontId="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12" fillId="0" borderId="1" xfId="1" applyNumberFormat="1" applyFont="1" applyBorder="1" applyAlignment="1">
      <alignment horizontal="left" wrapText="1"/>
    </xf>
    <xf numFmtId="164" fontId="12" fillId="0" borderId="1" xfId="1" applyNumberFormat="1" applyFont="1" applyFill="1" applyBorder="1" applyAlignment="1">
      <alignment horizontal="left" wrapText="1"/>
    </xf>
    <xf numFmtId="164" fontId="12" fillId="0" borderId="13" xfId="1" applyNumberFormat="1" applyFont="1" applyFill="1" applyBorder="1" applyAlignment="1">
      <alignment horizontal="left" wrapText="1"/>
    </xf>
    <xf numFmtId="164" fontId="12" fillId="2" borderId="1" xfId="1" applyNumberFormat="1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I1007"/>
  <sheetViews>
    <sheetView tabSelected="1" workbookViewId="0">
      <selection activeCell="C13" sqref="C13"/>
    </sheetView>
  </sheetViews>
  <sheetFormatPr defaultColWidth="14.42578125" defaultRowHeight="15" customHeight="1" x14ac:dyDescent="0.2"/>
  <cols>
    <col min="1" max="1" width="9.7109375" style="2" customWidth="1"/>
    <col min="2" max="2" width="48" style="2" customWidth="1"/>
    <col min="3" max="3" width="27.7109375" style="44" customWidth="1"/>
    <col min="4" max="4" width="31.140625" style="44" customWidth="1"/>
    <col min="5" max="5" width="28.85546875" style="44" customWidth="1"/>
    <col min="6" max="14" width="21.85546875" style="44" customWidth="1"/>
    <col min="15" max="15" width="24.140625" style="2" customWidth="1"/>
    <col min="16" max="16" width="27.5703125" style="2" customWidth="1"/>
    <col min="17" max="34" width="18.140625" style="2" customWidth="1"/>
    <col min="35" max="16384" width="14.42578125" style="2"/>
  </cols>
  <sheetData>
    <row r="1" spans="1:34" ht="42.75" customHeight="1" x14ac:dyDescent="0.4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"/>
      <c r="Q1" s="1"/>
      <c r="R1" s="1"/>
      <c r="S1" s="1"/>
      <c r="T1" s="1"/>
      <c r="U1" s="1"/>
      <c r="V1" s="1"/>
      <c r="W1" s="1"/>
      <c r="X1" s="1"/>
    </row>
    <row r="2" spans="1:34" ht="30" customHeight="1" x14ac:dyDescent="0.35">
      <c r="A2" s="73" t="s">
        <v>91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1"/>
      <c r="Q2" s="1"/>
      <c r="R2" s="1"/>
      <c r="S2" s="1"/>
      <c r="T2" s="1"/>
      <c r="U2" s="1"/>
      <c r="V2" s="1"/>
      <c r="W2" s="1"/>
      <c r="X2" s="1"/>
    </row>
    <row r="3" spans="1:34" ht="19.5" customHeight="1" x14ac:dyDescent="0.2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4" ht="22.5" customHeight="1" x14ac:dyDescent="0.2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84</v>
      </c>
      <c r="J4" s="8" t="s">
        <v>85</v>
      </c>
      <c r="K4" s="8" t="s">
        <v>86</v>
      </c>
      <c r="L4" s="8" t="s">
        <v>87</v>
      </c>
      <c r="M4" s="8" t="s">
        <v>89</v>
      </c>
      <c r="N4" s="8" t="s">
        <v>90</v>
      </c>
      <c r="O4" s="8" t="s">
        <v>81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8" customHeight="1" x14ac:dyDescent="0.3">
      <c r="A5" s="10" t="s">
        <v>42</v>
      </c>
      <c r="B5" s="11" t="s">
        <v>10</v>
      </c>
      <c r="C5" s="12">
        <f t="shared" ref="C5:N5" si="0">SUM(C6:C11)</f>
        <v>2756069644</v>
      </c>
      <c r="D5" s="12">
        <f t="shared" si="0"/>
        <v>1943354947</v>
      </c>
      <c r="E5" s="12">
        <f t="shared" si="0"/>
        <v>3177939122</v>
      </c>
      <c r="F5" s="12">
        <f t="shared" si="0"/>
        <v>2015832356</v>
      </c>
      <c r="G5" s="12">
        <f t="shared" si="0"/>
        <v>3429238340.1999998</v>
      </c>
      <c r="H5" s="12">
        <f t="shared" si="0"/>
        <v>2936024406</v>
      </c>
      <c r="I5" s="12">
        <f t="shared" si="0"/>
        <v>1929619410</v>
      </c>
      <c r="J5" s="12">
        <f t="shared" si="0"/>
        <v>2335955052</v>
      </c>
      <c r="K5" s="12">
        <f t="shared" si="0"/>
        <v>2263998273</v>
      </c>
      <c r="L5" s="12">
        <f t="shared" si="0"/>
        <v>2164071607</v>
      </c>
      <c r="M5" s="12">
        <f t="shared" si="0"/>
        <v>4021696265</v>
      </c>
      <c r="N5" s="12">
        <f t="shared" si="0"/>
        <v>5916407175</v>
      </c>
      <c r="O5" s="12">
        <f>SUM(C5:N5)</f>
        <v>34890206597.199997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" customHeight="1" x14ac:dyDescent="0.25">
      <c r="A6" s="13">
        <v>1</v>
      </c>
      <c r="B6" s="14" t="s">
        <v>73</v>
      </c>
      <c r="C6" s="15">
        <v>2272886079</v>
      </c>
      <c r="D6" s="15">
        <v>1431515662</v>
      </c>
      <c r="E6" s="15">
        <v>2802897378</v>
      </c>
      <c r="F6" s="15">
        <v>1882636858</v>
      </c>
      <c r="G6" s="15">
        <v>3088127390</v>
      </c>
      <c r="H6" s="15">
        <v>2801574744</v>
      </c>
      <c r="I6" s="60">
        <v>1875857442</v>
      </c>
      <c r="J6" s="15">
        <v>2205417384</v>
      </c>
      <c r="K6" s="15">
        <v>2153147922</v>
      </c>
      <c r="L6" s="15">
        <v>2027189216</v>
      </c>
      <c r="M6" s="15">
        <v>3352692175</v>
      </c>
      <c r="N6" s="15">
        <v>5614014314</v>
      </c>
      <c r="O6" s="74">
        <f>SUM(C6:N6)</f>
        <v>31507956564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8" customHeight="1" x14ac:dyDescent="0.25">
      <c r="A7" s="13">
        <v>2</v>
      </c>
      <c r="B7" s="14" t="s">
        <v>57</v>
      </c>
      <c r="C7" s="15">
        <v>252614017</v>
      </c>
      <c r="D7" s="15">
        <v>76798214</v>
      </c>
      <c r="E7" s="15">
        <v>151707404</v>
      </c>
      <c r="F7" s="15">
        <v>59802498</v>
      </c>
      <c r="G7" s="15">
        <v>250926950.19999999</v>
      </c>
      <c r="H7" s="15">
        <v>88203520</v>
      </c>
      <c r="I7" s="60">
        <v>21860702</v>
      </c>
      <c r="J7" s="15">
        <v>73786339</v>
      </c>
      <c r="K7" s="15"/>
      <c r="L7" s="15">
        <v>84810791</v>
      </c>
      <c r="M7" s="15">
        <v>108681643</v>
      </c>
      <c r="N7" s="15">
        <v>121798555</v>
      </c>
      <c r="O7" s="74">
        <f t="shared" ref="O7:O11" si="1">SUM(C7:N7)</f>
        <v>1290990633.2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34.5" customHeight="1" x14ac:dyDescent="0.25">
      <c r="A8" s="13">
        <v>3</v>
      </c>
      <c r="B8" s="14" t="s">
        <v>58</v>
      </c>
      <c r="C8" s="50">
        <v>123579548</v>
      </c>
      <c r="D8" s="50">
        <v>102705000</v>
      </c>
      <c r="E8" s="50">
        <v>105006340</v>
      </c>
      <c r="F8" s="50">
        <v>28524500</v>
      </c>
      <c r="G8" s="50">
        <v>42389000</v>
      </c>
      <c r="H8" s="50">
        <v>4899142</v>
      </c>
      <c r="I8" s="61">
        <v>12491266</v>
      </c>
      <c r="J8" s="50">
        <v>3957000</v>
      </c>
      <c r="K8" s="50">
        <v>3000000</v>
      </c>
      <c r="L8" s="50">
        <v>2471500</v>
      </c>
      <c r="M8" s="50">
        <v>16690000</v>
      </c>
      <c r="N8" s="50">
        <v>34560000</v>
      </c>
      <c r="O8" s="74">
        <f t="shared" si="1"/>
        <v>480273296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8" customHeight="1" x14ac:dyDescent="0.25">
      <c r="A9" s="13">
        <v>4</v>
      </c>
      <c r="B9" s="14" t="s">
        <v>11</v>
      </c>
      <c r="C9" s="50">
        <v>70990000</v>
      </c>
      <c r="D9" s="50">
        <v>88300000</v>
      </c>
      <c r="E9" s="50">
        <f>36243000+80000000</f>
        <v>116243000</v>
      </c>
      <c r="F9" s="50">
        <v>39868500</v>
      </c>
      <c r="G9" s="50">
        <v>31920000</v>
      </c>
      <c r="H9" s="50">
        <v>32029000</v>
      </c>
      <c r="I9" s="61">
        <v>5310000</v>
      </c>
      <c r="J9" s="50">
        <v>14994000</v>
      </c>
      <c r="K9" s="50">
        <v>19124000</v>
      </c>
      <c r="L9" s="50">
        <v>21720500</v>
      </c>
      <c r="M9" s="50">
        <v>28338000</v>
      </c>
      <c r="N9" s="50">
        <v>40333000</v>
      </c>
      <c r="O9" s="74">
        <f t="shared" si="1"/>
        <v>509170000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8" customHeight="1" x14ac:dyDescent="0.25">
      <c r="A10" s="13">
        <v>5</v>
      </c>
      <c r="B10" s="14" t="s">
        <v>70</v>
      </c>
      <c r="C10" s="15"/>
      <c r="D10" s="15"/>
      <c r="E10" s="15"/>
      <c r="F10" s="15"/>
      <c r="G10" s="15"/>
      <c r="H10" s="15"/>
      <c r="I10" s="60"/>
      <c r="J10" s="15"/>
      <c r="K10" s="15">
        <v>83726351</v>
      </c>
      <c r="L10" s="15"/>
      <c r="M10" s="15">
        <v>508294447</v>
      </c>
      <c r="N10" s="15">
        <v>63759506</v>
      </c>
      <c r="O10" s="74">
        <f t="shared" si="1"/>
        <v>655780304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8" customHeight="1" x14ac:dyDescent="0.25">
      <c r="A11" s="13">
        <v>6</v>
      </c>
      <c r="B11" s="14" t="s">
        <v>12</v>
      </c>
      <c r="C11" s="15">
        <v>36000000</v>
      </c>
      <c r="D11" s="15">
        <v>244036071</v>
      </c>
      <c r="E11" s="15">
        <v>2085000</v>
      </c>
      <c r="F11" s="15">
        <v>5000000</v>
      </c>
      <c r="G11" s="15">
        <v>15875000</v>
      </c>
      <c r="H11" s="15">
        <v>9318000</v>
      </c>
      <c r="I11" s="60">
        <v>14100000</v>
      </c>
      <c r="J11" s="15">
        <v>37800329</v>
      </c>
      <c r="K11" s="15">
        <v>5000000</v>
      </c>
      <c r="L11" s="15">
        <v>27879600</v>
      </c>
      <c r="M11" s="15">
        <v>7000000</v>
      </c>
      <c r="N11" s="15">
        <v>41941800</v>
      </c>
      <c r="O11" s="74">
        <f t="shared" si="1"/>
        <v>446035800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8" customHeight="1" x14ac:dyDescent="0.3">
      <c r="A12" s="18" t="s">
        <v>43</v>
      </c>
      <c r="B12" s="19" t="s">
        <v>13</v>
      </c>
      <c r="C12" s="20">
        <f>SUM(C13:C37)</f>
        <v>899629613</v>
      </c>
      <c r="D12" s="20">
        <f t="shared" ref="D12:N12" si="2">SUM(D13:D37)</f>
        <v>688529043</v>
      </c>
      <c r="E12" s="20">
        <f t="shared" si="2"/>
        <v>826225786</v>
      </c>
      <c r="F12" s="20">
        <f t="shared" si="2"/>
        <v>761760970</v>
      </c>
      <c r="G12" s="20">
        <f t="shared" si="2"/>
        <v>825192256</v>
      </c>
      <c r="H12" s="20">
        <f t="shared" si="2"/>
        <v>874322568</v>
      </c>
      <c r="I12" s="20">
        <f t="shared" si="2"/>
        <v>877405439</v>
      </c>
      <c r="J12" s="20">
        <f t="shared" si="2"/>
        <v>944077896</v>
      </c>
      <c r="K12" s="20">
        <f t="shared" si="2"/>
        <v>838085677</v>
      </c>
      <c r="L12" s="20">
        <f t="shared" si="2"/>
        <v>915541345</v>
      </c>
      <c r="M12" s="20">
        <f t="shared" si="2"/>
        <v>135823103</v>
      </c>
      <c r="N12" s="20">
        <f t="shared" si="2"/>
        <v>153401130</v>
      </c>
      <c r="O12" s="20">
        <f>SUM(C12:N12)</f>
        <v>8739994826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18" customHeight="1" x14ac:dyDescent="0.25">
      <c r="A13" s="13">
        <v>1</v>
      </c>
      <c r="B13" s="16" t="s">
        <v>88</v>
      </c>
      <c r="C13" s="59">
        <v>566672238</v>
      </c>
      <c r="D13" s="59">
        <v>570621890</v>
      </c>
      <c r="E13" s="59">
        <v>619679542</v>
      </c>
      <c r="F13" s="59">
        <v>592243586</v>
      </c>
      <c r="G13" s="59">
        <v>692810102</v>
      </c>
      <c r="H13" s="59">
        <v>619754589</v>
      </c>
      <c r="I13" s="59">
        <v>643933931</v>
      </c>
      <c r="J13" s="59">
        <f>750766263+29534615</f>
        <v>780300878</v>
      </c>
      <c r="K13" s="59">
        <v>673506353</v>
      </c>
      <c r="L13" s="59">
        <v>697704010</v>
      </c>
      <c r="M13" s="59"/>
      <c r="N13" s="59"/>
      <c r="O13" s="65">
        <f>SUM(C13:N13)</f>
        <v>6457227119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8" customHeight="1" x14ac:dyDescent="0.25">
      <c r="A14" s="13">
        <v>2</v>
      </c>
      <c r="B14" s="14" t="s">
        <v>14</v>
      </c>
      <c r="C14" s="15">
        <v>42287731</v>
      </c>
      <c r="D14" s="15"/>
      <c r="E14" s="15">
        <v>78633600</v>
      </c>
      <c r="F14" s="15">
        <v>43043200</v>
      </c>
      <c r="G14" s="66">
        <v>44556800</v>
      </c>
      <c r="H14" s="15">
        <v>44556800</v>
      </c>
      <c r="I14" s="62">
        <v>44556800</v>
      </c>
      <c r="J14" s="60">
        <v>44717160</v>
      </c>
      <c r="K14" s="15">
        <v>41529600</v>
      </c>
      <c r="L14" s="15">
        <v>47584000</v>
      </c>
      <c r="M14" s="15">
        <v>52124800</v>
      </c>
      <c r="N14" s="15">
        <v>52124800</v>
      </c>
      <c r="O14" s="65">
        <f t="shared" ref="O14:O37" si="3">SUM(C14:N14)</f>
        <v>535715291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8" customHeight="1" x14ac:dyDescent="0.25">
      <c r="A15" s="13">
        <v>3</v>
      </c>
      <c r="B15" s="14" t="s">
        <v>15</v>
      </c>
      <c r="C15" s="15">
        <v>14000000</v>
      </c>
      <c r="D15" s="15">
        <v>17960000</v>
      </c>
      <c r="E15" s="15">
        <v>20600000</v>
      </c>
      <c r="F15" s="15">
        <v>14000000</v>
      </c>
      <c r="G15" s="15"/>
      <c r="H15" s="15">
        <v>14000000</v>
      </c>
      <c r="I15" s="62">
        <v>14000000</v>
      </c>
      <c r="J15" s="15">
        <v>17960000</v>
      </c>
      <c r="K15" s="15">
        <v>14000000</v>
      </c>
      <c r="L15" s="15">
        <v>27200000</v>
      </c>
      <c r="M15" s="15">
        <v>14000000</v>
      </c>
      <c r="N15" s="15">
        <v>14000000</v>
      </c>
      <c r="O15" s="65">
        <f t="shared" si="3"/>
        <v>181720000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" customHeight="1" x14ac:dyDescent="0.25">
      <c r="A16" s="13">
        <v>4</v>
      </c>
      <c r="B16" s="14" t="s">
        <v>16</v>
      </c>
      <c r="C16" s="15"/>
      <c r="D16" s="15">
        <v>24000000</v>
      </c>
      <c r="E16" s="15">
        <v>6000000</v>
      </c>
      <c r="F16" s="15">
        <v>6000000</v>
      </c>
      <c r="G16" s="15">
        <v>6000000</v>
      </c>
      <c r="H16" s="15">
        <v>6000000</v>
      </c>
      <c r="I16" s="62">
        <v>6000000</v>
      </c>
      <c r="J16" s="15">
        <v>6000000</v>
      </c>
      <c r="K16" s="15">
        <v>6000000</v>
      </c>
      <c r="L16" s="15">
        <v>6000000</v>
      </c>
      <c r="M16" s="15">
        <v>6000000</v>
      </c>
      <c r="N16" s="15">
        <v>6000000</v>
      </c>
      <c r="O16" s="65">
        <f t="shared" si="3"/>
        <v>84000000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8" customHeight="1" x14ac:dyDescent="0.25">
      <c r="A17" s="13">
        <v>5</v>
      </c>
      <c r="B17" s="14" t="s">
        <v>17</v>
      </c>
      <c r="C17" s="15">
        <v>650000</v>
      </c>
      <c r="D17" s="15">
        <f>9918551+6199392</f>
        <v>16117943</v>
      </c>
      <c r="E17" s="15">
        <f>9097446+554000</f>
        <v>9651446</v>
      </c>
      <c r="F17" s="15">
        <v>9987438</v>
      </c>
      <c r="G17" s="15">
        <v>2429724</v>
      </c>
      <c r="H17" s="15">
        <v>10453774</v>
      </c>
      <c r="I17" s="63">
        <v>11792198</v>
      </c>
      <c r="J17" s="15">
        <f>11171806+1297000</f>
        <v>12468806</v>
      </c>
      <c r="K17" s="15">
        <v>11595299</v>
      </c>
      <c r="L17" s="15">
        <v>10267276</v>
      </c>
      <c r="M17" s="15">
        <v>13081246</v>
      </c>
      <c r="N17" s="15">
        <v>14302676</v>
      </c>
      <c r="O17" s="65">
        <f t="shared" si="3"/>
        <v>122797826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ht="18" customHeight="1" x14ac:dyDescent="0.25">
      <c r="A18" s="13">
        <v>6</v>
      </c>
      <c r="B18" s="14" t="s">
        <v>61</v>
      </c>
      <c r="C18" s="15">
        <v>1866000</v>
      </c>
      <c r="D18" s="15">
        <v>2347200</v>
      </c>
      <c r="E18" s="15"/>
      <c r="F18" s="15"/>
      <c r="G18" s="15">
        <v>1861920</v>
      </c>
      <c r="H18" s="15">
        <v>470000</v>
      </c>
      <c r="I18" s="63">
        <v>3003840</v>
      </c>
      <c r="J18" s="15">
        <v>1648000</v>
      </c>
      <c r="K18" s="15"/>
      <c r="M18" s="71"/>
      <c r="N18" s="15">
        <v>3835427</v>
      </c>
      <c r="O18" s="65">
        <f t="shared" si="3"/>
        <v>15032387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8" customHeight="1" x14ac:dyDescent="0.25">
      <c r="A19" s="13">
        <v>7</v>
      </c>
      <c r="B19" s="14" t="s">
        <v>18</v>
      </c>
      <c r="C19" s="15"/>
      <c r="D19" s="15">
        <v>13836270</v>
      </c>
      <c r="E19" s="15">
        <v>16144239</v>
      </c>
      <c r="F19" s="15">
        <v>7191557</v>
      </c>
      <c r="G19" s="15">
        <v>6499004</v>
      </c>
      <c r="H19" s="15">
        <v>6370330</v>
      </c>
      <c r="I19" s="63">
        <v>5563083</v>
      </c>
      <c r="J19" s="15">
        <v>6094014</v>
      </c>
      <c r="K19" s="15">
        <v>6698971</v>
      </c>
      <c r="L19" s="15">
        <v>6102478</v>
      </c>
      <c r="M19" s="15">
        <v>5967055</v>
      </c>
      <c r="N19" s="15">
        <v>6185083</v>
      </c>
      <c r="O19" s="65">
        <f t="shared" si="3"/>
        <v>86652084</v>
      </c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ht="18" customHeight="1" x14ac:dyDescent="0.25">
      <c r="A20" s="13">
        <v>8</v>
      </c>
      <c r="B20" s="14" t="s">
        <v>19</v>
      </c>
      <c r="C20" s="15"/>
      <c r="D20" s="15"/>
      <c r="E20" s="15">
        <v>200000</v>
      </c>
      <c r="F20" s="15">
        <v>100000</v>
      </c>
      <c r="G20" s="15">
        <v>100000</v>
      </c>
      <c r="H20" s="15">
        <v>100000</v>
      </c>
      <c r="I20" s="63">
        <v>100000</v>
      </c>
      <c r="J20" s="15">
        <v>100000</v>
      </c>
      <c r="K20" s="15">
        <v>100000</v>
      </c>
      <c r="L20" s="15">
        <v>100000</v>
      </c>
      <c r="M20" s="15">
        <v>100000</v>
      </c>
      <c r="N20" s="15">
        <v>100000</v>
      </c>
      <c r="O20" s="65">
        <f t="shared" si="3"/>
        <v>1100000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ht="18" customHeight="1" x14ac:dyDescent="0.25">
      <c r="A21" s="13">
        <v>9</v>
      </c>
      <c r="B21" s="14" t="s">
        <v>66</v>
      </c>
      <c r="C21" s="15"/>
      <c r="D21" s="15"/>
      <c r="E21" s="15"/>
      <c r="F21" s="15"/>
      <c r="G21" s="15"/>
      <c r="H21" s="15">
        <v>6534320</v>
      </c>
      <c r="I21" s="63">
        <v>3228280</v>
      </c>
      <c r="J21" s="15">
        <v>3581779</v>
      </c>
      <c r="K21" s="15">
        <v>3649360</v>
      </c>
      <c r="L21" s="15">
        <v>3649360</v>
      </c>
      <c r="M21" s="15">
        <v>3649360</v>
      </c>
      <c r="N21" s="15">
        <v>3649360</v>
      </c>
      <c r="O21" s="65">
        <f t="shared" si="3"/>
        <v>27941819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ht="18.75" customHeight="1" x14ac:dyDescent="0.25">
      <c r="A22" s="13">
        <v>10</v>
      </c>
      <c r="B22" s="14" t="s">
        <v>20</v>
      </c>
      <c r="C22" s="15"/>
      <c r="D22" s="15"/>
      <c r="E22" s="15">
        <v>1375000</v>
      </c>
      <c r="F22" s="15">
        <v>1390000</v>
      </c>
      <c r="G22" s="15">
        <v>1430000</v>
      </c>
      <c r="H22" s="15">
        <v>1500000</v>
      </c>
      <c r="I22" s="62">
        <v>1885000</v>
      </c>
      <c r="J22" s="15">
        <v>1935000</v>
      </c>
      <c r="K22" s="15">
        <v>1820000</v>
      </c>
      <c r="L22" s="15">
        <v>4280000</v>
      </c>
      <c r="M22" s="15">
        <v>345000</v>
      </c>
      <c r="N22" s="15">
        <v>6910000</v>
      </c>
      <c r="O22" s="65">
        <f t="shared" si="3"/>
        <v>22870000</v>
      </c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ht="18" customHeight="1" x14ac:dyDescent="0.25">
      <c r="A23" s="13">
        <v>11</v>
      </c>
      <c r="B23" s="14" t="s">
        <v>65</v>
      </c>
      <c r="C23" s="15">
        <v>3710000</v>
      </c>
      <c r="D23" s="15">
        <v>3666990</v>
      </c>
      <c r="E23" s="15">
        <v>8254400</v>
      </c>
      <c r="F23" s="15">
        <v>44170124</v>
      </c>
      <c r="G23" s="15">
        <v>2993000</v>
      </c>
      <c r="H23" s="15">
        <v>11122436</v>
      </c>
      <c r="I23" s="62"/>
      <c r="J23" s="15">
        <v>1465000</v>
      </c>
      <c r="K23" s="15"/>
      <c r="L23" s="15">
        <v>8285130</v>
      </c>
      <c r="M23" s="15"/>
      <c r="N23" s="15"/>
      <c r="O23" s="65">
        <f t="shared" si="3"/>
        <v>83667080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8" customHeight="1" x14ac:dyDescent="0.25">
      <c r="A24" s="13">
        <v>12</v>
      </c>
      <c r="B24" s="14" t="s">
        <v>68</v>
      </c>
      <c r="C24" s="15">
        <v>14236000</v>
      </c>
      <c r="D24" s="15">
        <v>38000</v>
      </c>
      <c r="E24" s="15">
        <v>9202000</v>
      </c>
      <c r="F24" s="15">
        <v>4137000</v>
      </c>
      <c r="G24" s="15">
        <v>2456000</v>
      </c>
      <c r="H24" s="15">
        <v>5217000</v>
      </c>
      <c r="I24" s="62">
        <v>6802000</v>
      </c>
      <c r="J24" s="15">
        <v>5619000</v>
      </c>
      <c r="K24" s="15">
        <v>9216000</v>
      </c>
      <c r="L24" s="15">
        <v>7530000</v>
      </c>
      <c r="M24" s="15">
        <v>9580000</v>
      </c>
      <c r="N24" s="15"/>
      <c r="O24" s="65">
        <f t="shared" si="3"/>
        <v>74033000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" customHeight="1" x14ac:dyDescent="0.25">
      <c r="A25" s="13">
        <v>13</v>
      </c>
      <c r="B25" s="14" t="s">
        <v>67</v>
      </c>
      <c r="C25" s="15">
        <v>163000</v>
      </c>
      <c r="D25" s="15">
        <v>20000</v>
      </c>
      <c r="E25" s="15">
        <v>3850000</v>
      </c>
      <c r="F25" s="15">
        <v>1700000</v>
      </c>
      <c r="G25" s="15">
        <v>440000</v>
      </c>
      <c r="H25" s="15">
        <v>3513000</v>
      </c>
      <c r="I25" s="62">
        <v>2775000</v>
      </c>
      <c r="J25" s="15">
        <v>6680000</v>
      </c>
      <c r="K25" s="15">
        <v>7568000</v>
      </c>
      <c r="L25" s="15">
        <v>1544000</v>
      </c>
      <c r="M25" s="15">
        <v>3375000</v>
      </c>
      <c r="N25" s="15">
        <v>8855000</v>
      </c>
      <c r="O25" s="65">
        <f t="shared" si="3"/>
        <v>40483000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8" customHeight="1" x14ac:dyDescent="0.25">
      <c r="A26" s="13">
        <v>14</v>
      </c>
      <c r="B26" s="22" t="s">
        <v>62</v>
      </c>
      <c r="C26" s="23">
        <v>500000</v>
      </c>
      <c r="D26" s="23"/>
      <c r="E26" s="23"/>
      <c r="F26" s="23">
        <v>1200000</v>
      </c>
      <c r="G26" s="23">
        <v>870000</v>
      </c>
      <c r="H26" s="23"/>
      <c r="I26" s="62">
        <v>340000</v>
      </c>
      <c r="J26" s="23"/>
      <c r="K26" s="15">
        <v>750000</v>
      </c>
      <c r="L26" s="23">
        <v>1100000</v>
      </c>
      <c r="M26" s="23">
        <v>440000</v>
      </c>
      <c r="N26" s="23">
        <v>4200000</v>
      </c>
      <c r="O26" s="65">
        <f t="shared" si="3"/>
        <v>9400000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8" customHeight="1" x14ac:dyDescent="0.25">
      <c r="A27" s="13">
        <v>15</v>
      </c>
      <c r="B27" s="14" t="s">
        <v>72</v>
      </c>
      <c r="C27" s="15"/>
      <c r="D27" s="15"/>
      <c r="E27" s="15"/>
      <c r="F27" s="15"/>
      <c r="G27" s="15">
        <v>9593000</v>
      </c>
      <c r="H27" s="15"/>
      <c r="I27" s="23"/>
      <c r="J27" s="15"/>
      <c r="K27" s="15"/>
      <c r="L27" s="15"/>
      <c r="M27" s="15"/>
      <c r="N27" s="15">
        <v>460000</v>
      </c>
      <c r="O27" s="65">
        <f t="shared" si="3"/>
        <v>10053000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8" customHeight="1" x14ac:dyDescent="0.25">
      <c r="A28" s="13">
        <v>16</v>
      </c>
      <c r="B28" s="14" t="s">
        <v>21</v>
      </c>
      <c r="C28" s="15">
        <v>20598600</v>
      </c>
      <c r="D28" s="15"/>
      <c r="E28" s="15"/>
      <c r="F28" s="15"/>
      <c r="G28" s="15"/>
      <c r="H28" s="15"/>
      <c r="I28" s="23"/>
      <c r="J28" s="15"/>
      <c r="K28" s="15"/>
      <c r="L28" s="15"/>
      <c r="M28" s="15"/>
      <c r="N28" s="15"/>
      <c r="O28" s="65">
        <f t="shared" si="3"/>
        <v>20598600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8" customHeight="1" x14ac:dyDescent="0.25">
      <c r="A29" s="13">
        <v>17</v>
      </c>
      <c r="B29" s="14" t="s">
        <v>22</v>
      </c>
      <c r="C29" s="15">
        <v>31763000</v>
      </c>
      <c r="D29" s="15">
        <v>17829392</v>
      </c>
      <c r="E29" s="15">
        <v>3606260</v>
      </c>
      <c r="F29" s="15"/>
      <c r="G29" s="15">
        <v>16086000</v>
      </c>
      <c r="H29" s="15">
        <f>13977200+3000000-550000</f>
        <v>16427200</v>
      </c>
      <c r="I29" s="23">
        <v>15312567</v>
      </c>
      <c r="J29" s="15">
        <v>18352000</v>
      </c>
      <c r="K29" s="15">
        <f>4363000+500000</f>
        <v>4863000</v>
      </c>
      <c r="L29" s="15">
        <v>41099120</v>
      </c>
      <c r="M29" s="15">
        <v>5985916</v>
      </c>
      <c r="N29" s="15">
        <v>10744173</v>
      </c>
      <c r="O29" s="65">
        <f t="shared" si="3"/>
        <v>182068628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8" customHeight="1" x14ac:dyDescent="0.25">
      <c r="A30" s="13">
        <v>18</v>
      </c>
      <c r="B30" s="14" t="s">
        <v>76</v>
      </c>
      <c r="C30" s="15">
        <v>2500000</v>
      </c>
      <c r="D30" s="15"/>
      <c r="E30" s="15"/>
      <c r="F30" s="50"/>
      <c r="G30" s="15"/>
      <c r="H30" s="15">
        <v>7536381</v>
      </c>
      <c r="I30" s="23"/>
      <c r="J30" s="15"/>
      <c r="K30" s="15"/>
      <c r="L30" s="15">
        <v>2000000</v>
      </c>
      <c r="M30" s="15"/>
      <c r="N30" s="15"/>
      <c r="O30" s="65">
        <f t="shared" si="3"/>
        <v>12036381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8" customHeight="1" x14ac:dyDescent="0.25">
      <c r="A31" s="13">
        <v>19</v>
      </c>
      <c r="B31" s="14" t="s">
        <v>77</v>
      </c>
      <c r="C31" s="50">
        <v>120111050</v>
      </c>
      <c r="D31" s="15">
        <v>5000000</v>
      </c>
      <c r="E31" s="15"/>
      <c r="F31" s="50"/>
      <c r="G31" s="15"/>
      <c r="H31" s="15">
        <v>24000000</v>
      </c>
      <c r="I31" s="23"/>
      <c r="J31" s="15">
        <v>16801092</v>
      </c>
      <c r="K31" s="15"/>
      <c r="L31" s="15"/>
      <c r="M31" s="15"/>
      <c r="N31" s="15"/>
      <c r="O31" s="65">
        <f t="shared" si="3"/>
        <v>165912142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8" customHeight="1" x14ac:dyDescent="0.25">
      <c r="A32" s="13">
        <v>20</v>
      </c>
      <c r="B32" s="14" t="s">
        <v>63</v>
      </c>
      <c r="C32" s="15"/>
      <c r="D32" s="15">
        <v>500000</v>
      </c>
      <c r="E32" s="15"/>
      <c r="F32" s="50">
        <v>1125000</v>
      </c>
      <c r="G32" s="15"/>
      <c r="H32" s="15"/>
      <c r="I32" s="23"/>
      <c r="J32" s="15"/>
      <c r="K32" s="15">
        <v>515000</v>
      </c>
      <c r="L32" s="15">
        <v>7500000</v>
      </c>
      <c r="M32" s="15"/>
      <c r="N32" s="15"/>
      <c r="O32" s="65">
        <f t="shared" si="3"/>
        <v>9640000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8" customHeight="1" x14ac:dyDescent="0.25">
      <c r="A33" s="13">
        <v>21</v>
      </c>
      <c r="B33" s="14" t="s">
        <v>60</v>
      </c>
      <c r="C33" s="15">
        <v>61225000</v>
      </c>
      <c r="D33" s="15"/>
      <c r="E33" s="15">
        <v>32009768</v>
      </c>
      <c r="F33" s="50">
        <v>18105000</v>
      </c>
      <c r="G33" s="15">
        <v>10005418</v>
      </c>
      <c r="H33" s="15">
        <v>73766299</v>
      </c>
      <c r="I33" s="23">
        <v>93405438</v>
      </c>
      <c r="J33" s="15"/>
      <c r="K33" s="15">
        <v>37523689</v>
      </c>
      <c r="L33" s="15">
        <v>24632016</v>
      </c>
      <c r="M33" s="15"/>
      <c r="N33" s="15"/>
      <c r="O33" s="65">
        <f t="shared" si="3"/>
        <v>350672628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8" customHeight="1" x14ac:dyDescent="0.25">
      <c r="A34" s="13">
        <v>22</v>
      </c>
      <c r="B34" s="14" t="s">
        <v>23</v>
      </c>
      <c r="C34" s="15">
        <v>9900</v>
      </c>
      <c r="D34" s="15">
        <v>64900</v>
      </c>
      <c r="E34" s="15">
        <v>185900</v>
      </c>
      <c r="F34" s="50">
        <v>119900</v>
      </c>
      <c r="G34" s="15">
        <v>779900</v>
      </c>
      <c r="H34" s="15">
        <v>3938684</v>
      </c>
      <c r="I34" s="23">
        <v>6932689</v>
      </c>
      <c r="J34" s="15">
        <v>2809963</v>
      </c>
      <c r="K34" s="15">
        <v>1212000</v>
      </c>
      <c r="L34" s="15">
        <f>337000+22000</f>
        <v>359000</v>
      </c>
      <c r="M34" s="15">
        <v>4260600</v>
      </c>
      <c r="N34" s="15">
        <v>3490953</v>
      </c>
      <c r="O34" s="65">
        <f t="shared" si="3"/>
        <v>24164389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8" customHeight="1" x14ac:dyDescent="0.25">
      <c r="A35" s="13">
        <v>23</v>
      </c>
      <c r="B35" s="14" t="s">
        <v>24</v>
      </c>
      <c r="C35" s="15"/>
      <c r="D35" s="15"/>
      <c r="E35" s="15"/>
      <c r="F35" s="50"/>
      <c r="G35" s="15"/>
      <c r="H35" s="15"/>
      <c r="I35" s="23"/>
      <c r="J35" s="15"/>
      <c r="K35" s="15"/>
      <c r="L35" s="15"/>
      <c r="M35" s="15"/>
      <c r="N35" s="15"/>
      <c r="O35" s="65">
        <f t="shared" si="3"/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8" customHeight="1" x14ac:dyDescent="0.25">
      <c r="A36" s="13">
        <v>24</v>
      </c>
      <c r="B36" s="14" t="s">
        <v>78</v>
      </c>
      <c r="C36" s="15">
        <v>1391080</v>
      </c>
      <c r="D36" s="15"/>
      <c r="E36" s="15"/>
      <c r="F36" s="50"/>
      <c r="G36" s="15">
        <v>9743000</v>
      </c>
      <c r="H36" s="15">
        <v>2249000</v>
      </c>
      <c r="I36" s="23">
        <f>512000+426000</f>
        <v>938000</v>
      </c>
      <c r="J36" s="15">
        <v>1144000</v>
      </c>
      <c r="K36" s="15">
        <v>1003000</v>
      </c>
      <c r="L36" s="15">
        <v>2162000</v>
      </c>
      <c r="M36" s="15">
        <v>668000</v>
      </c>
      <c r="N36" s="15">
        <v>2387000</v>
      </c>
      <c r="O36" s="65">
        <f t="shared" si="3"/>
        <v>21685080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8" customHeight="1" x14ac:dyDescent="0.25">
      <c r="A37" s="13">
        <v>25</v>
      </c>
      <c r="B37" s="14" t="s">
        <v>25</v>
      </c>
      <c r="C37" s="15">
        <v>17946014</v>
      </c>
      <c r="D37" s="15">
        <v>16526458</v>
      </c>
      <c r="E37" s="15">
        <v>16833631</v>
      </c>
      <c r="F37" s="50">
        <v>17248165</v>
      </c>
      <c r="G37" s="15">
        <v>16538388</v>
      </c>
      <c r="H37" s="15">
        <v>16812755</v>
      </c>
      <c r="I37" s="23">
        <v>16836613</v>
      </c>
      <c r="J37" s="15">
        <v>16401204</v>
      </c>
      <c r="K37" s="15">
        <v>16535405</v>
      </c>
      <c r="L37" s="15">
        <v>16442955</v>
      </c>
      <c r="M37" s="15">
        <v>16246126</v>
      </c>
      <c r="N37" s="15">
        <v>16156658</v>
      </c>
      <c r="O37" s="65">
        <f t="shared" si="3"/>
        <v>200524372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8" customHeight="1" x14ac:dyDescent="0.3">
      <c r="A38" s="18" t="s">
        <v>44</v>
      </c>
      <c r="B38" s="19" t="s">
        <v>26</v>
      </c>
      <c r="C38" s="20">
        <f t="shared" ref="C38:N38" si="4">SUM(C39:C41)</f>
        <v>5044000</v>
      </c>
      <c r="D38" s="20">
        <f t="shared" si="4"/>
        <v>425000</v>
      </c>
      <c r="E38" s="20">
        <f t="shared" si="4"/>
        <v>4075000</v>
      </c>
      <c r="F38" s="20">
        <f t="shared" si="4"/>
        <v>5570000</v>
      </c>
      <c r="G38" s="20">
        <f t="shared" si="4"/>
        <v>34299250</v>
      </c>
      <c r="H38" s="20">
        <f t="shared" si="4"/>
        <v>115455000</v>
      </c>
      <c r="I38" s="20">
        <f t="shared" si="4"/>
        <v>11805000</v>
      </c>
      <c r="J38" s="20">
        <f t="shared" si="4"/>
        <v>4590000</v>
      </c>
      <c r="K38" s="20">
        <f t="shared" si="4"/>
        <v>14081000</v>
      </c>
      <c r="L38" s="20">
        <f t="shared" si="4"/>
        <v>560000</v>
      </c>
      <c r="M38" s="20">
        <f t="shared" si="4"/>
        <v>9170000</v>
      </c>
      <c r="N38" s="20">
        <f t="shared" si="4"/>
        <v>1754000</v>
      </c>
      <c r="O38" s="20">
        <f>SUM(C38:N38)</f>
        <v>206828250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</row>
    <row r="39" spans="1:34" ht="18" customHeight="1" x14ac:dyDescent="0.25">
      <c r="A39" s="13">
        <v>1</v>
      </c>
      <c r="B39" s="14" t="s">
        <v>27</v>
      </c>
      <c r="C39" s="15"/>
      <c r="D39" s="15"/>
      <c r="E39" s="15"/>
      <c r="F39" s="15"/>
      <c r="G39" s="15">
        <v>25350000</v>
      </c>
      <c r="H39" s="15">
        <v>81600000</v>
      </c>
      <c r="I39" s="15"/>
      <c r="J39" s="15"/>
      <c r="K39" s="15"/>
      <c r="L39" s="15"/>
      <c r="M39" s="15"/>
      <c r="N39" s="15"/>
      <c r="O39" s="74">
        <f>SUM(C39:N39)</f>
        <v>106950000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8" customHeight="1" x14ac:dyDescent="0.25">
      <c r="A40" s="13">
        <v>2</v>
      </c>
      <c r="B40" s="14" t="s">
        <v>28</v>
      </c>
      <c r="C40" s="15">
        <v>5044000</v>
      </c>
      <c r="D40" s="15">
        <v>425000</v>
      </c>
      <c r="E40" s="15">
        <v>4075000</v>
      </c>
      <c r="F40" s="15">
        <v>5570000</v>
      </c>
      <c r="G40" s="15">
        <v>8949250</v>
      </c>
      <c r="H40" s="15">
        <v>33855000</v>
      </c>
      <c r="I40" s="15">
        <v>11805000</v>
      </c>
      <c r="J40" s="15">
        <v>4590000</v>
      </c>
      <c r="K40" s="15">
        <v>14081000</v>
      </c>
      <c r="L40" s="15">
        <v>560000</v>
      </c>
      <c r="M40" s="15">
        <v>9170000</v>
      </c>
      <c r="N40" s="15">
        <v>1754000</v>
      </c>
      <c r="O40" s="74">
        <f t="shared" ref="O40:O41" si="5">SUM(C40:N40)</f>
        <v>99878250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8" customHeight="1" x14ac:dyDescent="0.25">
      <c r="A41" s="13">
        <v>3</v>
      </c>
      <c r="B41" s="14" t="s">
        <v>29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74">
        <f t="shared" si="5"/>
        <v>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8" customHeight="1" x14ac:dyDescent="0.3">
      <c r="A42" s="18" t="s">
        <v>45</v>
      </c>
      <c r="B42" s="19" t="s">
        <v>30</v>
      </c>
      <c r="C42" s="20">
        <f>SUM(C43:C45)</f>
        <v>1280000</v>
      </c>
      <c r="D42" s="20">
        <f t="shared" ref="D42:N42" si="6">SUM(D43:D45)</f>
        <v>1772500</v>
      </c>
      <c r="E42" s="20">
        <f t="shared" si="6"/>
        <v>6801885</v>
      </c>
      <c r="F42" s="20">
        <f t="shared" si="6"/>
        <v>3883920</v>
      </c>
      <c r="G42" s="20">
        <f t="shared" si="6"/>
        <v>11146200</v>
      </c>
      <c r="H42" s="20">
        <f t="shared" si="6"/>
        <v>0</v>
      </c>
      <c r="I42" s="20">
        <f t="shared" si="6"/>
        <v>485000</v>
      </c>
      <c r="J42" s="20">
        <f t="shared" si="6"/>
        <v>0</v>
      </c>
      <c r="K42" s="20">
        <f t="shared" si="6"/>
        <v>0</v>
      </c>
      <c r="L42" s="20">
        <f t="shared" si="6"/>
        <v>0</v>
      </c>
      <c r="M42" s="20">
        <f t="shared" si="6"/>
        <v>14254000</v>
      </c>
      <c r="N42" s="20">
        <f t="shared" si="6"/>
        <v>20742700</v>
      </c>
      <c r="O42" s="20">
        <f>SUM(C42:N42)</f>
        <v>60366205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</row>
    <row r="43" spans="1:34" ht="18" customHeight="1" x14ac:dyDescent="0.25">
      <c r="A43" s="13">
        <v>1</v>
      </c>
      <c r="B43" s="14" t="s">
        <v>31</v>
      </c>
      <c r="C43" s="15"/>
      <c r="D43" s="15">
        <v>800000</v>
      </c>
      <c r="E43" s="15">
        <v>2027360</v>
      </c>
      <c r="F43" s="15">
        <v>715920</v>
      </c>
      <c r="G43" s="15">
        <v>1402000</v>
      </c>
      <c r="H43" s="15"/>
      <c r="I43" s="15"/>
      <c r="J43" s="15"/>
      <c r="K43" s="15"/>
      <c r="L43" s="15"/>
      <c r="M43" s="15"/>
      <c r="N43" s="15"/>
      <c r="O43" s="74">
        <f>SUM(C43:N43)</f>
        <v>4945280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8" customHeight="1" x14ac:dyDescent="0.25">
      <c r="A44" s="13">
        <v>2</v>
      </c>
      <c r="B44" s="14" t="s">
        <v>32</v>
      </c>
      <c r="C44" s="15"/>
      <c r="D44" s="15"/>
      <c r="E44" s="15">
        <v>4020000</v>
      </c>
      <c r="F44" s="15"/>
      <c r="G44" s="15"/>
      <c r="H44" s="15"/>
      <c r="I44" s="15"/>
      <c r="J44" s="15"/>
      <c r="K44" s="15"/>
      <c r="L44" s="15"/>
      <c r="M44" s="15"/>
      <c r="N44" s="15"/>
      <c r="O44" s="74">
        <f t="shared" ref="O44:O45" si="7">SUM(C44:N44)</f>
        <v>4020000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8" customHeight="1" x14ac:dyDescent="0.25">
      <c r="A45" s="13">
        <v>3</v>
      </c>
      <c r="B45" s="14" t="s">
        <v>33</v>
      </c>
      <c r="C45" s="15">
        <v>1280000</v>
      </c>
      <c r="D45" s="15">
        <v>972500</v>
      </c>
      <c r="E45" s="15">
        <v>754525</v>
      </c>
      <c r="F45" s="15">
        <v>3168000</v>
      </c>
      <c r="G45" s="15">
        <v>9744200</v>
      </c>
      <c r="H45" s="15"/>
      <c r="I45" s="15">
        <v>485000</v>
      </c>
      <c r="J45" s="15"/>
      <c r="K45" s="15"/>
      <c r="L45" s="15"/>
      <c r="M45" s="15">
        <v>14254000</v>
      </c>
      <c r="N45" s="15">
        <v>20742700</v>
      </c>
      <c r="O45" s="74">
        <f t="shared" si="7"/>
        <v>51400925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8" customHeight="1" x14ac:dyDescent="0.3">
      <c r="A46" s="18" t="s">
        <v>46</v>
      </c>
      <c r="B46" s="19" t="s">
        <v>34</v>
      </c>
      <c r="C46" s="20">
        <f>SUM(C47:C53)</f>
        <v>23750000</v>
      </c>
      <c r="D46" s="20">
        <f t="shared" ref="D46:N46" si="8">SUM(D47:D53)</f>
        <v>30055000</v>
      </c>
      <c r="E46" s="20">
        <f t="shared" si="8"/>
        <v>17080000</v>
      </c>
      <c r="F46" s="20">
        <f t="shared" si="8"/>
        <v>50410000</v>
      </c>
      <c r="G46" s="20">
        <f t="shared" si="8"/>
        <v>20595000</v>
      </c>
      <c r="H46" s="20">
        <f t="shared" si="8"/>
        <v>6213600</v>
      </c>
      <c r="I46" s="20">
        <f t="shared" si="8"/>
        <v>1500000</v>
      </c>
      <c r="J46" s="20">
        <f t="shared" si="8"/>
        <v>0</v>
      </c>
      <c r="K46" s="20">
        <f t="shared" si="8"/>
        <v>175032850</v>
      </c>
      <c r="L46" s="20">
        <f t="shared" si="8"/>
        <v>105000000</v>
      </c>
      <c r="M46" s="20">
        <f t="shared" si="8"/>
        <v>2830000</v>
      </c>
      <c r="N46" s="20">
        <f t="shared" si="8"/>
        <v>21412000</v>
      </c>
      <c r="O46" s="20">
        <f>SUM(C46:N46)</f>
        <v>453878450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8" customHeight="1" x14ac:dyDescent="0.25">
      <c r="A47" s="13">
        <v>1</v>
      </c>
      <c r="B47" s="14" t="s">
        <v>35</v>
      </c>
      <c r="C47" s="15"/>
      <c r="D47" s="15">
        <v>3000000</v>
      </c>
      <c r="E47" s="15"/>
      <c r="F47" s="15">
        <v>410000</v>
      </c>
      <c r="G47" s="15">
        <v>295000</v>
      </c>
      <c r="H47" s="15">
        <v>550000</v>
      </c>
      <c r="I47" s="15"/>
      <c r="J47" s="15"/>
      <c r="K47" s="15"/>
      <c r="L47" s="15"/>
      <c r="M47" s="15">
        <v>530000</v>
      </c>
      <c r="N47" s="15"/>
      <c r="O47" s="74">
        <f>SUM(C47:N47)</f>
        <v>4785000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8" customHeight="1" x14ac:dyDescent="0.25">
      <c r="A48" s="13">
        <v>2</v>
      </c>
      <c r="B48" s="14" t="s">
        <v>36</v>
      </c>
      <c r="C48" s="15"/>
      <c r="D48" s="15"/>
      <c r="E48" s="15">
        <v>2000000</v>
      </c>
      <c r="F48" s="15"/>
      <c r="G48" s="15"/>
      <c r="H48" s="15"/>
      <c r="I48" s="15">
        <v>1000000</v>
      </c>
      <c r="J48" s="15"/>
      <c r="K48" s="15"/>
      <c r="L48" s="15">
        <v>3000000</v>
      </c>
      <c r="M48" s="15">
        <v>1800000</v>
      </c>
      <c r="N48" s="15"/>
      <c r="O48" s="74">
        <f t="shared" ref="O48:O53" si="9">SUM(C48:N48)</f>
        <v>7800000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5" ht="18" customHeight="1" x14ac:dyDescent="0.25">
      <c r="A49" s="13">
        <v>3</v>
      </c>
      <c r="B49" s="14" t="s">
        <v>56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>
        <v>21412000</v>
      </c>
      <c r="O49" s="74">
        <f t="shared" si="9"/>
        <v>21412000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5" ht="18" customHeight="1" x14ac:dyDescent="0.25">
      <c r="A50" s="13">
        <v>4</v>
      </c>
      <c r="B50" s="14" t="s">
        <v>59</v>
      </c>
      <c r="C50" s="15"/>
      <c r="D50" s="15"/>
      <c r="E50" s="15"/>
      <c r="F50" s="15"/>
      <c r="G50" s="15"/>
      <c r="H50" s="15"/>
      <c r="I50" s="15"/>
      <c r="J50" s="15"/>
      <c r="K50" s="15">
        <v>73032850</v>
      </c>
      <c r="L50" s="15"/>
      <c r="M50" s="15"/>
      <c r="N50" s="15"/>
      <c r="O50" s="74">
        <f t="shared" si="9"/>
        <v>73032850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5" ht="18" customHeight="1" x14ac:dyDescent="0.25">
      <c r="A51" s="13">
        <v>5</v>
      </c>
      <c r="B51" s="14" t="s">
        <v>71</v>
      </c>
      <c r="C51" s="15"/>
      <c r="D51" s="15">
        <v>27055000</v>
      </c>
      <c r="E51" s="15">
        <v>1500000</v>
      </c>
      <c r="F51" s="15"/>
      <c r="G51" s="15"/>
      <c r="H51" s="15">
        <v>3663600</v>
      </c>
      <c r="I51" s="15"/>
      <c r="J51" s="15"/>
      <c r="K51" s="15"/>
      <c r="L51" s="15"/>
      <c r="M51" s="15"/>
      <c r="N51" s="15"/>
      <c r="O51" s="74">
        <f t="shared" si="9"/>
        <v>32218600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5" ht="18" customHeight="1" x14ac:dyDescent="0.25">
      <c r="A52" s="13">
        <v>6</v>
      </c>
      <c r="B52" s="14" t="s">
        <v>64</v>
      </c>
      <c r="C52" s="15"/>
      <c r="D52" s="15"/>
      <c r="E52" s="15"/>
      <c r="F52" s="15"/>
      <c r="G52" s="15">
        <v>300000</v>
      </c>
      <c r="H52" s="15"/>
      <c r="I52" s="15">
        <v>500000</v>
      </c>
      <c r="J52" s="15"/>
      <c r="K52" s="15">
        <v>500000</v>
      </c>
      <c r="L52" s="15">
        <v>500000</v>
      </c>
      <c r="M52" s="15">
        <v>500000</v>
      </c>
      <c r="N52" s="15"/>
      <c r="O52" s="74">
        <f t="shared" si="9"/>
        <v>2300000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5" ht="18" customHeight="1" x14ac:dyDescent="0.25">
      <c r="A53" s="13">
        <v>7</v>
      </c>
      <c r="B53" s="22" t="s">
        <v>40</v>
      </c>
      <c r="C53" s="15">
        <v>23750000</v>
      </c>
      <c r="D53" s="15"/>
      <c r="E53" s="15">
        <v>13580000</v>
      </c>
      <c r="F53" s="15">
        <v>50000000</v>
      </c>
      <c r="G53" s="15">
        <v>20000000</v>
      </c>
      <c r="H53" s="15">
        <v>2000000</v>
      </c>
      <c r="I53" s="15"/>
      <c r="J53" s="15"/>
      <c r="K53" s="15">
        <v>101500000</v>
      </c>
      <c r="L53" s="15">
        <v>101500000</v>
      </c>
      <c r="M53" s="15"/>
      <c r="N53" s="15"/>
      <c r="O53" s="74">
        <f t="shared" si="9"/>
        <v>312330000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5" ht="18" customHeight="1" x14ac:dyDescent="0.25">
      <c r="A54" s="25" t="s">
        <v>47</v>
      </c>
      <c r="B54" s="26" t="s">
        <v>37</v>
      </c>
      <c r="C54" s="27">
        <f>SUM(C55:C57)</f>
        <v>41634448</v>
      </c>
      <c r="D54" s="27">
        <f t="shared" ref="D54:N54" si="10">SUM(D55:D57)</f>
        <v>0</v>
      </c>
      <c r="E54" s="27">
        <f t="shared" si="10"/>
        <v>3428339</v>
      </c>
      <c r="F54" s="27">
        <f t="shared" si="10"/>
        <v>2237639</v>
      </c>
      <c r="G54" s="27">
        <f t="shared" si="10"/>
        <v>9798447</v>
      </c>
      <c r="H54" s="27">
        <f t="shared" si="10"/>
        <v>37837</v>
      </c>
      <c r="I54" s="27">
        <f t="shared" si="10"/>
        <v>19241528</v>
      </c>
      <c r="J54" s="27">
        <f t="shared" si="10"/>
        <v>8748047</v>
      </c>
      <c r="K54" s="27">
        <f t="shared" si="10"/>
        <v>20328864</v>
      </c>
      <c r="L54" s="27">
        <f t="shared" si="10"/>
        <v>13122</v>
      </c>
      <c r="M54" s="27">
        <f t="shared" si="10"/>
        <v>0</v>
      </c>
      <c r="N54" s="27">
        <f t="shared" si="10"/>
        <v>0</v>
      </c>
      <c r="O54" s="27">
        <f>SUM(C54:N54)</f>
        <v>105468271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5" ht="18" customHeight="1" x14ac:dyDescent="0.25">
      <c r="A55" s="13">
        <v>1</v>
      </c>
      <c r="B55" s="14" t="s">
        <v>38</v>
      </c>
      <c r="C55" s="50">
        <v>5500000</v>
      </c>
      <c r="D55" s="50"/>
      <c r="E55" s="50">
        <v>1000000</v>
      </c>
      <c r="F55" s="50"/>
      <c r="G55" s="50"/>
      <c r="H55" s="50"/>
      <c r="I55" s="50"/>
      <c r="J55" s="50"/>
      <c r="K55" s="50"/>
      <c r="L55" s="50"/>
      <c r="M55" s="50"/>
      <c r="N55" s="50"/>
      <c r="O55" s="75">
        <f>SUM(C55:N55)</f>
        <v>6500000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5" ht="18" customHeight="1" x14ac:dyDescent="0.25">
      <c r="A56" s="13">
        <v>2</v>
      </c>
      <c r="B56" s="14" t="s">
        <v>39</v>
      </c>
      <c r="C56" s="50">
        <v>36101448</v>
      </c>
      <c r="D56" s="50"/>
      <c r="E56" s="50">
        <v>2228339</v>
      </c>
      <c r="F56" s="50">
        <v>2237639</v>
      </c>
      <c r="G56" s="50">
        <v>9798447</v>
      </c>
      <c r="H56" s="50">
        <v>37837</v>
      </c>
      <c r="I56" s="50">
        <v>19241528</v>
      </c>
      <c r="J56" s="50">
        <v>8748047</v>
      </c>
      <c r="K56" s="50">
        <v>20328864</v>
      </c>
      <c r="L56" s="50">
        <v>13122</v>
      </c>
      <c r="M56" s="50"/>
      <c r="N56" s="50"/>
      <c r="O56" s="75">
        <f t="shared" ref="O56:O60" si="11">SUM(C56:N56)</f>
        <v>98735271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5" ht="18" customHeight="1" x14ac:dyDescent="0.25">
      <c r="A57" s="13">
        <v>3</v>
      </c>
      <c r="B57" s="14" t="s">
        <v>40</v>
      </c>
      <c r="C57" s="50">
        <v>33000</v>
      </c>
      <c r="D57" s="50"/>
      <c r="E57" s="50">
        <v>200000</v>
      </c>
      <c r="F57" s="50"/>
      <c r="G57" s="50"/>
      <c r="H57" s="50"/>
      <c r="I57" s="50"/>
      <c r="J57" s="50"/>
      <c r="K57" s="50"/>
      <c r="L57" s="50"/>
      <c r="M57" s="50"/>
      <c r="N57" s="50"/>
      <c r="O57" s="76">
        <f t="shared" si="11"/>
        <v>233000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5" ht="36" customHeight="1" x14ac:dyDescent="0.25">
      <c r="A58" s="49" t="s">
        <v>48</v>
      </c>
      <c r="B58" s="29" t="s">
        <v>74</v>
      </c>
      <c r="C58" s="30">
        <v>123000000</v>
      </c>
      <c r="D58" s="30">
        <v>225120000</v>
      </c>
      <c r="E58" s="30">
        <v>213743424</v>
      </c>
      <c r="F58" s="70">
        <v>125576916</v>
      </c>
      <c r="G58" s="30">
        <v>110500000</v>
      </c>
      <c r="H58" s="64"/>
      <c r="I58" s="30">
        <v>407200000</v>
      </c>
      <c r="J58" s="30"/>
      <c r="K58" s="30">
        <v>30000000</v>
      </c>
      <c r="L58" s="30">
        <v>172800000</v>
      </c>
      <c r="M58" s="30">
        <v>467358200</v>
      </c>
      <c r="N58" s="30">
        <v>72000000</v>
      </c>
      <c r="O58" s="77">
        <f t="shared" si="11"/>
        <v>1947298540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5" ht="18" customHeight="1" x14ac:dyDescent="0.25">
      <c r="A59" s="31" t="s">
        <v>49</v>
      </c>
      <c r="B59" s="32" t="s">
        <v>75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77">
        <f t="shared" si="11"/>
        <v>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5" ht="18" customHeight="1" x14ac:dyDescent="0.25">
      <c r="A60" s="31" t="s">
        <v>9</v>
      </c>
      <c r="B60" s="32" t="s">
        <v>79</v>
      </c>
      <c r="C60" s="33">
        <v>81236975</v>
      </c>
      <c r="D60" s="33"/>
      <c r="E60" s="33"/>
      <c r="F60" s="33"/>
      <c r="G60" s="33"/>
      <c r="H60" s="33"/>
      <c r="I60" s="33">
        <v>11236000</v>
      </c>
      <c r="J60" s="33"/>
      <c r="K60" s="33"/>
      <c r="L60" s="33"/>
      <c r="M60" s="33"/>
      <c r="N60" s="33"/>
      <c r="O60" s="77">
        <f t="shared" si="11"/>
        <v>92472975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5" ht="18" customHeight="1" x14ac:dyDescent="0.25">
      <c r="A61" s="3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5" ht="18" customHeight="1" x14ac:dyDescent="0.3">
      <c r="A62" s="54"/>
      <c r="B62" s="55" t="s">
        <v>53</v>
      </c>
      <c r="C62" s="56">
        <f>C12+C38+C42+C46+C54+C58+C60+C5+C59</f>
        <v>3931644680</v>
      </c>
      <c r="D62" s="56">
        <f t="shared" ref="D62:O62" si="12">D12+D38+D42+D46+D54+D58+D60+D5+D59</f>
        <v>2889256490</v>
      </c>
      <c r="E62" s="56">
        <f t="shared" si="12"/>
        <v>4249293556</v>
      </c>
      <c r="F62" s="56">
        <f t="shared" si="12"/>
        <v>2965271801</v>
      </c>
      <c r="G62" s="56">
        <f t="shared" si="12"/>
        <v>4440769493.1999998</v>
      </c>
      <c r="H62" s="56">
        <f>H12+H38+H42+H46+H54+H60+H5+H58+H59</f>
        <v>3932053411</v>
      </c>
      <c r="I62" s="56">
        <f>I12+I38+I42+I46+I54+I60+I5+I58+I59</f>
        <v>3258492377</v>
      </c>
      <c r="J62" s="56">
        <f t="shared" ref="J62:N62" si="13">J12+J38+J42+J46+J54+J60+J5+J58+J59</f>
        <v>3293370995</v>
      </c>
      <c r="K62" s="56">
        <f t="shared" si="13"/>
        <v>3341526664</v>
      </c>
      <c r="L62" s="56">
        <f t="shared" si="13"/>
        <v>3357986074</v>
      </c>
      <c r="M62" s="56">
        <f t="shared" si="13"/>
        <v>4651131568</v>
      </c>
      <c r="N62" s="56">
        <f t="shared" si="13"/>
        <v>6185717005</v>
      </c>
      <c r="O62" s="56">
        <f t="shared" si="12"/>
        <v>46496514114.199997</v>
      </c>
      <c r="P62" s="58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5" s="48" customFormat="1" ht="21" customHeight="1" x14ac:dyDescent="0.25">
      <c r="A63" s="45"/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</row>
    <row r="64" spans="1:35" s="48" customFormat="1" ht="21" customHeight="1" x14ac:dyDescent="0.25">
      <c r="A64" s="45"/>
      <c r="B64" s="46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</row>
    <row r="65" spans="1:35" s="48" customFormat="1" ht="21" customHeight="1" x14ac:dyDescent="0.25">
      <c r="A65" s="28" t="s">
        <v>50</v>
      </c>
      <c r="B65" s="29" t="s">
        <v>51</v>
      </c>
      <c r="C65" s="30">
        <f>SUM(C66)</f>
        <v>0</v>
      </c>
      <c r="D65" s="30">
        <f t="shared" ref="D65:L65" si="14">SUM(D66)</f>
        <v>0</v>
      </c>
      <c r="E65" s="30">
        <f t="shared" si="14"/>
        <v>0</v>
      </c>
      <c r="F65" s="30">
        <f t="shared" si="14"/>
        <v>0</v>
      </c>
      <c r="G65" s="30">
        <f t="shared" si="14"/>
        <v>0</v>
      </c>
      <c r="H65" s="30">
        <f t="shared" si="14"/>
        <v>2980000</v>
      </c>
      <c r="I65" s="30">
        <f t="shared" si="14"/>
        <v>0</v>
      </c>
      <c r="J65" s="30">
        <f t="shared" si="14"/>
        <v>0</v>
      </c>
      <c r="K65" s="30">
        <f t="shared" si="14"/>
        <v>0</v>
      </c>
      <c r="L65" s="30">
        <f t="shared" si="14"/>
        <v>0</v>
      </c>
      <c r="M65" s="30"/>
      <c r="N65" s="30"/>
      <c r="O65" s="30">
        <f>SUM(C65:N65)</f>
        <v>2980000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</row>
    <row r="66" spans="1:35" s="48" customFormat="1" ht="21" customHeight="1" x14ac:dyDescent="0.25">
      <c r="A66" s="13"/>
      <c r="B66" s="14" t="s">
        <v>52</v>
      </c>
      <c r="C66" s="15"/>
      <c r="D66" s="15"/>
      <c r="E66" s="15"/>
      <c r="F66" s="15"/>
      <c r="G66" s="15"/>
      <c r="H66" s="15">
        <v>2980000</v>
      </c>
      <c r="I66" s="15"/>
      <c r="J66" s="15"/>
      <c r="K66" s="15"/>
      <c r="L66" s="15"/>
      <c r="M66" s="15"/>
      <c r="N66" s="15"/>
      <c r="O66" s="57">
        <f>SUM(C66:N66)</f>
        <v>2980000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</row>
    <row r="67" spans="1:35" s="48" customFormat="1" ht="21" customHeight="1" x14ac:dyDescent="0.25">
      <c r="A67" s="51" t="s">
        <v>80</v>
      </c>
      <c r="B67" s="52" t="s">
        <v>41</v>
      </c>
      <c r="C67" s="53">
        <f>SUM(C68:C71)</f>
        <v>2517000</v>
      </c>
      <c r="D67" s="53">
        <f t="shared" ref="D67:N67" si="15">SUM(D68:D71)</f>
        <v>58724436</v>
      </c>
      <c r="E67" s="53">
        <f t="shared" si="15"/>
        <v>30788300</v>
      </c>
      <c r="F67" s="53">
        <f t="shared" si="15"/>
        <v>28000000</v>
      </c>
      <c r="G67" s="53">
        <f t="shared" si="15"/>
        <v>28210600</v>
      </c>
      <c r="H67" s="53">
        <f t="shared" si="15"/>
        <v>28000000</v>
      </c>
      <c r="I67" s="53">
        <f t="shared" si="15"/>
        <v>28000000</v>
      </c>
      <c r="J67" s="53">
        <f t="shared" si="15"/>
        <v>28000000</v>
      </c>
      <c r="K67" s="53">
        <f t="shared" si="15"/>
        <v>28000000</v>
      </c>
      <c r="L67" s="53">
        <f t="shared" si="15"/>
        <v>28000000</v>
      </c>
      <c r="M67" s="53">
        <f t="shared" si="15"/>
        <v>28000000</v>
      </c>
      <c r="N67" s="53">
        <f t="shared" si="15"/>
        <v>28000000</v>
      </c>
      <c r="O67" s="53">
        <f>SUM(C67:N67)</f>
        <v>344240336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</row>
    <row r="68" spans="1:35" s="48" customFormat="1" ht="21" customHeight="1" x14ac:dyDescent="0.25">
      <c r="A68" s="34">
        <v>1</v>
      </c>
      <c r="B68" s="35" t="s">
        <v>55</v>
      </c>
      <c r="C68" s="36">
        <v>0</v>
      </c>
      <c r="D68" s="37">
        <v>56000000</v>
      </c>
      <c r="E68" s="37">
        <v>28000000</v>
      </c>
      <c r="F68" s="37">
        <v>28000000</v>
      </c>
      <c r="G68" s="37">
        <v>28000000</v>
      </c>
      <c r="H68" s="37">
        <v>28000000</v>
      </c>
      <c r="I68" s="37">
        <v>28000000</v>
      </c>
      <c r="J68" s="37">
        <v>28000000</v>
      </c>
      <c r="K68" s="37">
        <v>28000000</v>
      </c>
      <c r="L68" s="37">
        <v>28000000</v>
      </c>
      <c r="M68" s="37">
        <v>28000000</v>
      </c>
      <c r="N68" s="37">
        <v>28000000</v>
      </c>
      <c r="O68" s="36">
        <f>SUM(C68:N68)</f>
        <v>336000000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</row>
    <row r="69" spans="1:35" s="48" customFormat="1" ht="21" customHeight="1" x14ac:dyDescent="0.25">
      <c r="A69" s="34">
        <v>2</v>
      </c>
      <c r="B69" s="35" t="s">
        <v>82</v>
      </c>
      <c r="C69" s="36">
        <v>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</row>
    <row r="70" spans="1:35" s="48" customFormat="1" ht="21" customHeight="1" x14ac:dyDescent="0.25">
      <c r="A70" s="34">
        <v>3</v>
      </c>
      <c r="B70" s="35" t="s">
        <v>83</v>
      </c>
      <c r="C70" s="36">
        <v>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</row>
    <row r="71" spans="1:35" s="48" customFormat="1" ht="21" customHeight="1" x14ac:dyDescent="0.25">
      <c r="A71" s="34">
        <v>4</v>
      </c>
      <c r="B71" s="35" t="s">
        <v>69</v>
      </c>
      <c r="C71" s="37">
        <v>2517000</v>
      </c>
      <c r="D71" s="37">
        <v>2724436</v>
      </c>
      <c r="E71" s="37">
        <v>2788300</v>
      </c>
      <c r="F71" s="36"/>
      <c r="G71" s="37">
        <v>210600</v>
      </c>
      <c r="H71" s="37"/>
      <c r="I71" s="37"/>
      <c r="J71" s="37"/>
      <c r="K71" s="37"/>
      <c r="L71" s="37"/>
      <c r="M71" s="37"/>
      <c r="N71" s="37"/>
      <c r="O71" s="36">
        <f>SUM(C71:N71)</f>
        <v>8240336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</row>
    <row r="72" spans="1:35" ht="21" customHeight="1" x14ac:dyDescent="0.3">
      <c r="A72" s="38"/>
      <c r="B72" s="39" t="s">
        <v>54</v>
      </c>
      <c r="C72" s="40">
        <f t="shared" ref="C72:N72" si="16">C62+C67+C65</f>
        <v>3934161680</v>
      </c>
      <c r="D72" s="40">
        <f t="shared" si="16"/>
        <v>2947980926</v>
      </c>
      <c r="E72" s="40">
        <f t="shared" si="16"/>
        <v>4280081856</v>
      </c>
      <c r="F72" s="40">
        <f t="shared" si="16"/>
        <v>2993271801</v>
      </c>
      <c r="G72" s="40">
        <f t="shared" si="16"/>
        <v>4468980093.1999998</v>
      </c>
      <c r="H72" s="40">
        <f t="shared" si="16"/>
        <v>3963033411</v>
      </c>
      <c r="I72" s="40">
        <f t="shared" si="16"/>
        <v>3286492377</v>
      </c>
      <c r="J72" s="40">
        <f t="shared" si="16"/>
        <v>3321370995</v>
      </c>
      <c r="K72" s="40">
        <f t="shared" si="16"/>
        <v>3369526664</v>
      </c>
      <c r="L72" s="40">
        <f t="shared" si="16"/>
        <v>3385986074</v>
      </c>
      <c r="M72" s="40">
        <f t="shared" si="16"/>
        <v>4679131568</v>
      </c>
      <c r="N72" s="40">
        <f t="shared" si="16"/>
        <v>6213717005</v>
      </c>
      <c r="O72" s="40">
        <f>SUM(C72:N72)</f>
        <v>46843734450.199997</v>
      </c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</row>
    <row r="73" spans="1:35" ht="21" customHeight="1" x14ac:dyDescent="0.25">
      <c r="A73" s="41"/>
      <c r="B73" s="42"/>
      <c r="C73" s="43"/>
      <c r="D73" s="43"/>
      <c r="E73" s="43"/>
      <c r="F73" s="43"/>
      <c r="G73" s="43"/>
      <c r="H73" s="43"/>
      <c r="I73" s="67"/>
      <c r="J73" s="43"/>
      <c r="K73" s="43"/>
      <c r="L73" s="43"/>
      <c r="M73" s="43"/>
      <c r="N73" s="43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</row>
    <row r="74" spans="1:35" ht="21" customHeight="1" x14ac:dyDescent="0.25">
      <c r="A74" s="41"/>
      <c r="B74" s="42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68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</row>
    <row r="75" spans="1:35" ht="21" customHeight="1" x14ac:dyDescent="0.25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69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</row>
    <row r="76" spans="1:35" ht="21" customHeight="1" x14ac:dyDescent="0.25">
      <c r="A76" s="41"/>
      <c r="B76" s="42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</row>
    <row r="77" spans="1:35" ht="21" customHeight="1" x14ac:dyDescent="0.25">
      <c r="A77" s="41"/>
      <c r="B77" s="42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</row>
    <row r="78" spans="1:35" ht="21" customHeight="1" x14ac:dyDescent="0.25">
      <c r="A78" s="41"/>
      <c r="B78" s="42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</row>
    <row r="79" spans="1:35" ht="21" customHeight="1" x14ac:dyDescent="0.25">
      <c r="A79" s="41"/>
      <c r="B79" s="42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</row>
    <row r="80" spans="1:35" ht="21" customHeight="1" x14ac:dyDescent="0.25">
      <c r="A80" s="41"/>
      <c r="B80" s="42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</row>
    <row r="81" spans="1:34" ht="21" customHeight="1" x14ac:dyDescent="0.25">
      <c r="A81" s="41"/>
      <c r="B81" s="42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</row>
    <row r="82" spans="1:34" ht="21" customHeight="1" x14ac:dyDescent="0.25">
      <c r="A82" s="41"/>
      <c r="B82" s="42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</row>
    <row r="83" spans="1:34" ht="21" customHeight="1" x14ac:dyDescent="0.25">
      <c r="A83" s="41"/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</row>
    <row r="84" spans="1:34" ht="21" customHeight="1" x14ac:dyDescent="0.25">
      <c r="A84" s="41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</row>
    <row r="85" spans="1:34" ht="21" customHeight="1" x14ac:dyDescent="0.25">
      <c r="A85" s="41"/>
      <c r="B85" s="42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</row>
    <row r="86" spans="1:34" ht="21" customHeight="1" x14ac:dyDescent="0.25">
      <c r="A86" s="41"/>
      <c r="B86" s="4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</row>
    <row r="87" spans="1:34" ht="21" customHeight="1" x14ac:dyDescent="0.25">
      <c r="A87" s="41"/>
      <c r="B87" s="4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</row>
    <row r="88" spans="1:34" ht="21" customHeight="1" x14ac:dyDescent="0.25">
      <c r="A88" s="41"/>
      <c r="B88" s="4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</row>
    <row r="89" spans="1:34" ht="21" customHeight="1" x14ac:dyDescent="0.25">
      <c r="A89" s="41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</row>
    <row r="90" spans="1:34" ht="21" customHeight="1" x14ac:dyDescent="0.25">
      <c r="A90" s="41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</row>
    <row r="91" spans="1:34" ht="21" customHeight="1" x14ac:dyDescent="0.25">
      <c r="A91" s="41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</row>
    <row r="92" spans="1:34" ht="21" customHeight="1" x14ac:dyDescent="0.25">
      <c r="A92" s="41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</row>
    <row r="93" spans="1:34" ht="21" customHeight="1" x14ac:dyDescent="0.25">
      <c r="A93" s="41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</row>
    <row r="94" spans="1:34" ht="21" customHeight="1" x14ac:dyDescent="0.25">
      <c r="A94" s="41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</row>
    <row r="95" spans="1:34" ht="21" customHeight="1" x14ac:dyDescent="0.25">
      <c r="A95" s="41"/>
      <c r="B95" s="42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</row>
    <row r="96" spans="1:34" ht="21" customHeight="1" x14ac:dyDescent="0.25">
      <c r="A96" s="41"/>
      <c r="B96" s="42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</row>
    <row r="97" spans="1:34" ht="21" customHeight="1" x14ac:dyDescent="0.25">
      <c r="A97" s="41"/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</row>
    <row r="98" spans="1:34" ht="21" customHeight="1" x14ac:dyDescent="0.25">
      <c r="A98" s="41"/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</row>
    <row r="99" spans="1:34" ht="21" customHeight="1" x14ac:dyDescent="0.25">
      <c r="A99" s="41"/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</row>
    <row r="100" spans="1:34" ht="21" customHeight="1" x14ac:dyDescent="0.25">
      <c r="A100" s="41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</row>
    <row r="101" spans="1:34" ht="21" customHeight="1" x14ac:dyDescent="0.25">
      <c r="A101" s="41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</row>
    <row r="102" spans="1:34" ht="21" customHeight="1" x14ac:dyDescent="0.25">
      <c r="A102" s="41"/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</row>
    <row r="103" spans="1:34" ht="21" customHeight="1" x14ac:dyDescent="0.25">
      <c r="A103" s="41"/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</row>
    <row r="104" spans="1:34" ht="21" customHeight="1" x14ac:dyDescent="0.25">
      <c r="A104" s="41"/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</row>
    <row r="105" spans="1:34" ht="21" customHeight="1" x14ac:dyDescent="0.25">
      <c r="A105" s="41"/>
      <c r="B105" s="42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</row>
    <row r="106" spans="1:34" ht="21" customHeight="1" x14ac:dyDescent="0.25">
      <c r="A106" s="41"/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</row>
    <row r="107" spans="1:34" ht="21" customHeight="1" x14ac:dyDescent="0.25">
      <c r="A107" s="41"/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</row>
    <row r="108" spans="1:34" ht="21" customHeight="1" x14ac:dyDescent="0.25">
      <c r="A108" s="41"/>
      <c r="B108" s="4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</row>
    <row r="109" spans="1:34" ht="21" customHeight="1" x14ac:dyDescent="0.25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</row>
    <row r="110" spans="1:34" ht="21" customHeight="1" x14ac:dyDescent="0.25">
      <c r="A110" s="41"/>
      <c r="B110" s="42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</row>
    <row r="111" spans="1:34" ht="21" customHeight="1" x14ac:dyDescent="0.25">
      <c r="A111" s="41"/>
      <c r="B111" s="4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</row>
    <row r="112" spans="1:34" ht="21" customHeight="1" x14ac:dyDescent="0.25">
      <c r="A112" s="41"/>
      <c r="B112" s="42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</row>
    <row r="113" spans="1:34" ht="21" customHeight="1" x14ac:dyDescent="0.25">
      <c r="A113" s="41"/>
      <c r="B113" s="42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</row>
    <row r="114" spans="1:34" ht="21" customHeight="1" x14ac:dyDescent="0.25">
      <c r="A114" s="41"/>
      <c r="B114" s="4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</row>
    <row r="115" spans="1:34" ht="21" customHeight="1" x14ac:dyDescent="0.25">
      <c r="A115" s="41"/>
      <c r="B115" s="42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</row>
    <row r="116" spans="1:34" ht="21" customHeight="1" x14ac:dyDescent="0.25">
      <c r="A116" s="41"/>
      <c r="B116" s="42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</row>
    <row r="117" spans="1:34" ht="21" customHeight="1" x14ac:dyDescent="0.25">
      <c r="A117" s="41"/>
      <c r="B117" s="42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</row>
    <row r="118" spans="1:34" ht="21" customHeight="1" x14ac:dyDescent="0.25">
      <c r="A118" s="41"/>
      <c r="B118" s="42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</row>
    <row r="119" spans="1:34" ht="21" customHeight="1" x14ac:dyDescent="0.25">
      <c r="A119" s="41"/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</row>
    <row r="120" spans="1:34" ht="21" customHeight="1" x14ac:dyDescent="0.25">
      <c r="A120" s="41"/>
      <c r="B120" s="42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</row>
    <row r="121" spans="1:34" ht="21" customHeight="1" x14ac:dyDescent="0.25">
      <c r="A121" s="41"/>
      <c r="B121" s="42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</row>
    <row r="122" spans="1:34" ht="21" customHeight="1" x14ac:dyDescent="0.25">
      <c r="A122" s="41"/>
      <c r="B122" s="42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</row>
    <row r="123" spans="1:34" ht="21" customHeight="1" x14ac:dyDescent="0.25">
      <c r="A123" s="41"/>
      <c r="B123" s="42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</row>
    <row r="124" spans="1:34" ht="21" customHeight="1" x14ac:dyDescent="0.25">
      <c r="A124" s="41"/>
      <c r="B124" s="42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</row>
    <row r="125" spans="1:34" ht="21" customHeight="1" x14ac:dyDescent="0.25">
      <c r="A125" s="41"/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</row>
    <row r="126" spans="1:34" ht="21" customHeight="1" x14ac:dyDescent="0.25">
      <c r="A126" s="41"/>
      <c r="B126" s="42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</row>
    <row r="127" spans="1:34" ht="21" customHeight="1" x14ac:dyDescent="0.25">
      <c r="A127" s="41"/>
      <c r="B127" s="42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</row>
    <row r="128" spans="1:34" ht="21" customHeight="1" x14ac:dyDescent="0.25">
      <c r="A128" s="41"/>
      <c r="B128" s="42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</row>
    <row r="129" spans="1:34" ht="21" customHeight="1" x14ac:dyDescent="0.25">
      <c r="A129" s="41"/>
      <c r="B129" s="42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</row>
    <row r="130" spans="1:34" ht="21" customHeight="1" x14ac:dyDescent="0.25">
      <c r="A130" s="41"/>
      <c r="B130" s="42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</row>
    <row r="131" spans="1:34" ht="21" customHeight="1" x14ac:dyDescent="0.25">
      <c r="A131" s="41"/>
      <c r="B131" s="42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</row>
    <row r="132" spans="1:34" ht="21" customHeight="1" x14ac:dyDescent="0.25">
      <c r="A132" s="41"/>
      <c r="B132" s="42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</row>
    <row r="133" spans="1:34" ht="21" customHeight="1" x14ac:dyDescent="0.25">
      <c r="A133" s="41"/>
      <c r="B133" s="42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</row>
    <row r="134" spans="1:34" ht="21" customHeight="1" x14ac:dyDescent="0.25">
      <c r="A134" s="41"/>
      <c r="B134" s="42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</row>
    <row r="135" spans="1:34" ht="21" customHeight="1" x14ac:dyDescent="0.25">
      <c r="A135" s="41"/>
      <c r="B135" s="42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</row>
    <row r="136" spans="1:34" ht="21" customHeight="1" x14ac:dyDescent="0.25">
      <c r="A136" s="41"/>
      <c r="B136" s="42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</row>
    <row r="137" spans="1:34" ht="21" customHeight="1" x14ac:dyDescent="0.25">
      <c r="A137" s="41"/>
      <c r="B137" s="42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</row>
    <row r="138" spans="1:34" ht="21" customHeight="1" x14ac:dyDescent="0.25">
      <c r="A138" s="41"/>
      <c r="B138" s="42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</row>
    <row r="139" spans="1:34" ht="21" customHeight="1" x14ac:dyDescent="0.25">
      <c r="A139" s="41"/>
      <c r="B139" s="42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</row>
    <row r="140" spans="1:34" ht="21" customHeight="1" x14ac:dyDescent="0.25">
      <c r="A140" s="41"/>
      <c r="B140" s="42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</row>
    <row r="141" spans="1:34" ht="21" customHeight="1" x14ac:dyDescent="0.25">
      <c r="A141" s="41"/>
      <c r="B141" s="42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</row>
    <row r="142" spans="1:34" ht="21" customHeight="1" x14ac:dyDescent="0.25">
      <c r="A142" s="41"/>
      <c r="B142" s="42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</row>
    <row r="143" spans="1:34" ht="21" customHeight="1" x14ac:dyDescent="0.25">
      <c r="A143" s="41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</row>
    <row r="144" spans="1:34" ht="21" customHeight="1" x14ac:dyDescent="0.25">
      <c r="A144" s="41"/>
      <c r="B144" s="42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</row>
    <row r="145" spans="1:34" ht="21" customHeight="1" x14ac:dyDescent="0.25">
      <c r="A145" s="41"/>
      <c r="B145" s="42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</row>
    <row r="146" spans="1:34" ht="21" customHeight="1" x14ac:dyDescent="0.25">
      <c r="A146" s="41"/>
      <c r="B146" s="42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</row>
    <row r="147" spans="1:34" ht="21" customHeight="1" x14ac:dyDescent="0.25">
      <c r="A147" s="41"/>
      <c r="B147" s="42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</row>
    <row r="148" spans="1:34" ht="21" customHeight="1" x14ac:dyDescent="0.25">
      <c r="A148" s="41"/>
      <c r="B148" s="42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</row>
    <row r="149" spans="1:34" ht="21" customHeight="1" x14ac:dyDescent="0.25">
      <c r="A149" s="41"/>
      <c r="B149" s="42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</row>
    <row r="150" spans="1:34" ht="21" customHeight="1" x14ac:dyDescent="0.25">
      <c r="A150" s="41"/>
      <c r="B150" s="42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</row>
    <row r="151" spans="1:34" ht="21" customHeight="1" x14ac:dyDescent="0.25">
      <c r="A151" s="41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</row>
    <row r="152" spans="1:34" ht="21" customHeight="1" x14ac:dyDescent="0.25">
      <c r="A152" s="41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</row>
    <row r="153" spans="1:34" ht="21" customHeight="1" x14ac:dyDescent="0.25">
      <c r="A153" s="41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</row>
    <row r="154" spans="1:34" ht="21" customHeight="1" x14ac:dyDescent="0.25">
      <c r="A154" s="41"/>
      <c r="B154" s="42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</row>
    <row r="155" spans="1:34" ht="21" customHeight="1" x14ac:dyDescent="0.25">
      <c r="A155" s="41"/>
      <c r="B155" s="42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</row>
    <row r="156" spans="1:34" ht="21" customHeight="1" x14ac:dyDescent="0.25">
      <c r="A156" s="41"/>
      <c r="B156" s="42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</row>
    <row r="157" spans="1:34" ht="21" customHeight="1" x14ac:dyDescent="0.25">
      <c r="A157" s="41"/>
      <c r="B157" s="42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</row>
    <row r="158" spans="1:34" ht="21" customHeight="1" x14ac:dyDescent="0.25">
      <c r="A158" s="41"/>
      <c r="B158" s="42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</row>
    <row r="159" spans="1:34" ht="21" customHeight="1" x14ac:dyDescent="0.25">
      <c r="A159" s="41"/>
      <c r="B159" s="42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</row>
    <row r="160" spans="1:34" ht="21" customHeight="1" x14ac:dyDescent="0.25">
      <c r="A160" s="41"/>
      <c r="B160" s="42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</row>
    <row r="161" spans="1:34" ht="21" customHeight="1" x14ac:dyDescent="0.25">
      <c r="A161" s="41"/>
      <c r="B161" s="42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</row>
    <row r="162" spans="1:34" ht="21" customHeight="1" x14ac:dyDescent="0.25">
      <c r="A162" s="41"/>
      <c r="B162" s="42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</row>
    <row r="163" spans="1:34" ht="21" customHeight="1" x14ac:dyDescent="0.25">
      <c r="A163" s="41"/>
      <c r="B163" s="42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</row>
    <row r="164" spans="1:34" ht="21" customHeight="1" x14ac:dyDescent="0.25">
      <c r="A164" s="41"/>
      <c r="B164" s="42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</row>
    <row r="165" spans="1:34" ht="21" customHeight="1" x14ac:dyDescent="0.25">
      <c r="A165" s="41"/>
      <c r="B165" s="42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</row>
    <row r="166" spans="1:34" ht="21" customHeight="1" x14ac:dyDescent="0.25">
      <c r="A166" s="41"/>
      <c r="B166" s="42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</row>
    <row r="167" spans="1:34" ht="21" customHeight="1" x14ac:dyDescent="0.25">
      <c r="A167" s="41"/>
      <c r="B167" s="42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</row>
    <row r="168" spans="1:34" ht="21" customHeight="1" x14ac:dyDescent="0.25">
      <c r="A168" s="41"/>
      <c r="B168" s="42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</row>
    <row r="169" spans="1:34" ht="21" customHeight="1" x14ac:dyDescent="0.25">
      <c r="A169" s="41"/>
      <c r="B169" s="42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</row>
    <row r="170" spans="1:34" ht="21" customHeight="1" x14ac:dyDescent="0.25">
      <c r="A170" s="41"/>
      <c r="B170" s="42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</row>
    <row r="171" spans="1:34" ht="21" customHeight="1" x14ac:dyDescent="0.25">
      <c r="A171" s="41"/>
      <c r="B171" s="42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</row>
    <row r="172" spans="1:34" ht="21" customHeight="1" x14ac:dyDescent="0.25">
      <c r="A172" s="41"/>
      <c r="B172" s="42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</row>
    <row r="173" spans="1:34" ht="21" customHeight="1" x14ac:dyDescent="0.25">
      <c r="A173" s="41"/>
      <c r="B173" s="42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</row>
    <row r="174" spans="1:34" ht="21" customHeight="1" x14ac:dyDescent="0.25">
      <c r="A174" s="41"/>
      <c r="B174" s="42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</row>
    <row r="175" spans="1:34" ht="21" customHeight="1" x14ac:dyDescent="0.25">
      <c r="A175" s="41"/>
      <c r="B175" s="42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</row>
    <row r="176" spans="1:34" ht="21" customHeight="1" x14ac:dyDescent="0.25">
      <c r="A176" s="41"/>
      <c r="B176" s="42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</row>
    <row r="177" spans="1:34" ht="21" customHeight="1" x14ac:dyDescent="0.25">
      <c r="A177" s="41"/>
      <c r="B177" s="42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</row>
    <row r="178" spans="1:34" ht="21" customHeight="1" x14ac:dyDescent="0.25">
      <c r="A178" s="41"/>
      <c r="B178" s="42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</row>
    <row r="179" spans="1:34" ht="21" customHeight="1" x14ac:dyDescent="0.25">
      <c r="A179" s="41"/>
      <c r="B179" s="42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</row>
    <row r="180" spans="1:34" ht="21" customHeight="1" x14ac:dyDescent="0.25">
      <c r="A180" s="41"/>
      <c r="B180" s="42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</row>
    <row r="181" spans="1:34" ht="21" customHeight="1" x14ac:dyDescent="0.25">
      <c r="A181" s="41"/>
      <c r="B181" s="42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</row>
    <row r="182" spans="1:34" ht="21" customHeight="1" x14ac:dyDescent="0.25">
      <c r="A182" s="41"/>
      <c r="B182" s="42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</row>
    <row r="183" spans="1:34" ht="21" customHeight="1" x14ac:dyDescent="0.25">
      <c r="A183" s="41"/>
      <c r="B183" s="42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</row>
    <row r="184" spans="1:34" ht="21" customHeight="1" x14ac:dyDescent="0.25">
      <c r="A184" s="41"/>
      <c r="B184" s="42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</row>
    <row r="185" spans="1:34" ht="21" customHeight="1" x14ac:dyDescent="0.25">
      <c r="A185" s="41"/>
      <c r="B185" s="42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</row>
    <row r="186" spans="1:34" ht="21" customHeight="1" x14ac:dyDescent="0.25">
      <c r="A186" s="41"/>
      <c r="B186" s="42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</row>
    <row r="187" spans="1:34" ht="21" customHeight="1" x14ac:dyDescent="0.25">
      <c r="A187" s="41"/>
      <c r="B187" s="42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</row>
    <row r="188" spans="1:34" ht="21" customHeight="1" x14ac:dyDescent="0.25">
      <c r="A188" s="41"/>
      <c r="B188" s="42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</row>
    <row r="189" spans="1:34" ht="21" customHeight="1" x14ac:dyDescent="0.25">
      <c r="A189" s="41"/>
      <c r="B189" s="42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</row>
    <row r="190" spans="1:34" ht="21" customHeight="1" x14ac:dyDescent="0.25">
      <c r="A190" s="41"/>
      <c r="B190" s="42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</row>
    <row r="191" spans="1:34" ht="21" customHeight="1" x14ac:dyDescent="0.25">
      <c r="A191" s="41"/>
      <c r="B191" s="42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</row>
    <row r="192" spans="1:34" ht="21" customHeight="1" x14ac:dyDescent="0.25">
      <c r="A192" s="41"/>
      <c r="B192" s="42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</row>
    <row r="193" spans="1:34" ht="21" customHeight="1" x14ac:dyDescent="0.25">
      <c r="A193" s="41"/>
      <c r="B193" s="42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</row>
    <row r="194" spans="1:34" ht="21" customHeight="1" x14ac:dyDescent="0.25">
      <c r="A194" s="41"/>
      <c r="B194" s="42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</row>
    <row r="195" spans="1:34" ht="21" customHeight="1" x14ac:dyDescent="0.25">
      <c r="A195" s="41"/>
      <c r="B195" s="42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</row>
    <row r="196" spans="1:34" ht="21" customHeight="1" x14ac:dyDescent="0.25">
      <c r="A196" s="41"/>
      <c r="B196" s="42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</row>
    <row r="197" spans="1:34" ht="21" customHeight="1" x14ac:dyDescent="0.25">
      <c r="A197" s="41"/>
      <c r="B197" s="42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</row>
    <row r="198" spans="1:34" ht="21" customHeight="1" x14ac:dyDescent="0.25">
      <c r="A198" s="41"/>
      <c r="B198" s="42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</row>
    <row r="199" spans="1:34" ht="21" customHeight="1" x14ac:dyDescent="0.25">
      <c r="A199" s="41"/>
      <c r="B199" s="42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</row>
    <row r="200" spans="1:34" ht="21" customHeight="1" x14ac:dyDescent="0.25">
      <c r="A200" s="41"/>
      <c r="B200" s="42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</row>
    <row r="201" spans="1:34" ht="21" customHeight="1" x14ac:dyDescent="0.25">
      <c r="A201" s="41"/>
      <c r="B201" s="42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</row>
    <row r="202" spans="1:34" ht="21" customHeight="1" x14ac:dyDescent="0.25">
      <c r="A202" s="41"/>
      <c r="B202" s="42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</row>
    <row r="203" spans="1:34" ht="21" customHeight="1" x14ac:dyDescent="0.25">
      <c r="A203" s="41"/>
      <c r="B203" s="42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</row>
    <row r="204" spans="1:34" ht="21" customHeight="1" x14ac:dyDescent="0.25">
      <c r="A204" s="41"/>
      <c r="B204" s="42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</row>
    <row r="205" spans="1:34" ht="21" customHeight="1" x14ac:dyDescent="0.25">
      <c r="A205" s="41"/>
      <c r="B205" s="42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</row>
    <row r="206" spans="1:34" ht="21" customHeight="1" x14ac:dyDescent="0.25">
      <c r="A206" s="41"/>
      <c r="B206" s="42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</row>
    <row r="207" spans="1:34" ht="21" customHeight="1" x14ac:dyDescent="0.25">
      <c r="A207" s="41"/>
      <c r="B207" s="42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</row>
    <row r="208" spans="1:34" ht="21" customHeight="1" x14ac:dyDescent="0.25">
      <c r="A208" s="41"/>
      <c r="B208" s="42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</row>
    <row r="209" spans="1:34" ht="21" customHeight="1" x14ac:dyDescent="0.25">
      <c r="A209" s="41"/>
      <c r="B209" s="42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</row>
    <row r="210" spans="1:34" ht="21" customHeight="1" x14ac:dyDescent="0.25">
      <c r="A210" s="41"/>
      <c r="B210" s="42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</row>
    <row r="211" spans="1:34" ht="21" customHeight="1" x14ac:dyDescent="0.25">
      <c r="A211" s="41"/>
      <c r="B211" s="42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</row>
    <row r="212" spans="1:34" ht="21" customHeight="1" x14ac:dyDescent="0.25">
      <c r="A212" s="41"/>
      <c r="B212" s="42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</row>
    <row r="213" spans="1:34" ht="21" customHeight="1" x14ac:dyDescent="0.25">
      <c r="A213" s="41"/>
      <c r="B213" s="42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</row>
    <row r="214" spans="1:34" ht="21" customHeight="1" x14ac:dyDescent="0.25">
      <c r="A214" s="41"/>
      <c r="B214" s="42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</row>
    <row r="215" spans="1:34" ht="21" customHeight="1" x14ac:dyDescent="0.25">
      <c r="A215" s="41"/>
      <c r="B215" s="42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</row>
    <row r="216" spans="1:34" ht="21" customHeight="1" x14ac:dyDescent="0.25">
      <c r="A216" s="41"/>
      <c r="B216" s="42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</row>
    <row r="217" spans="1:34" ht="21" customHeight="1" x14ac:dyDescent="0.25">
      <c r="A217" s="41"/>
      <c r="B217" s="42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</row>
    <row r="218" spans="1:34" ht="21" customHeight="1" x14ac:dyDescent="0.25">
      <c r="A218" s="41"/>
      <c r="B218" s="42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</row>
    <row r="219" spans="1:34" ht="21" customHeight="1" x14ac:dyDescent="0.25">
      <c r="A219" s="41"/>
      <c r="B219" s="42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</row>
    <row r="220" spans="1:34" ht="21" customHeight="1" x14ac:dyDescent="0.25">
      <c r="A220" s="41"/>
      <c r="B220" s="42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</row>
    <row r="221" spans="1:34" ht="21" customHeight="1" x14ac:dyDescent="0.25">
      <c r="A221" s="41"/>
      <c r="B221" s="42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</row>
    <row r="222" spans="1:34" ht="21" customHeight="1" x14ac:dyDescent="0.25">
      <c r="A222" s="41"/>
      <c r="B222" s="42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</row>
    <row r="223" spans="1:34" ht="21" customHeight="1" x14ac:dyDescent="0.25">
      <c r="A223" s="41"/>
      <c r="B223" s="42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</row>
    <row r="224" spans="1:34" ht="21" customHeight="1" x14ac:dyDescent="0.25">
      <c r="A224" s="41"/>
      <c r="B224" s="42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</row>
    <row r="225" spans="1:34" ht="21" customHeight="1" x14ac:dyDescent="0.25">
      <c r="A225" s="41"/>
      <c r="B225" s="42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</row>
    <row r="226" spans="1:34" ht="21" customHeight="1" x14ac:dyDescent="0.25">
      <c r="A226" s="41"/>
      <c r="B226" s="42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</row>
    <row r="227" spans="1:34" ht="21" customHeight="1" x14ac:dyDescent="0.25">
      <c r="A227" s="41"/>
      <c r="B227" s="42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</row>
    <row r="228" spans="1:34" ht="21" customHeight="1" x14ac:dyDescent="0.25">
      <c r="A228" s="41"/>
      <c r="B228" s="42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</row>
    <row r="229" spans="1:34" ht="21" customHeight="1" x14ac:dyDescent="0.25">
      <c r="A229" s="41"/>
      <c r="B229" s="42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</row>
    <row r="230" spans="1:34" ht="21" customHeight="1" x14ac:dyDescent="0.25">
      <c r="A230" s="41"/>
      <c r="B230" s="42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</row>
    <row r="231" spans="1:34" ht="21" customHeight="1" x14ac:dyDescent="0.25">
      <c r="A231" s="41"/>
      <c r="B231" s="42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</row>
    <row r="232" spans="1:34" ht="21" customHeight="1" x14ac:dyDescent="0.25">
      <c r="A232" s="41"/>
      <c r="B232" s="42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</row>
    <row r="233" spans="1:34" ht="21" customHeight="1" x14ac:dyDescent="0.25">
      <c r="A233" s="41"/>
      <c r="B233" s="42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</row>
    <row r="234" spans="1:34" ht="21" customHeight="1" x14ac:dyDescent="0.25">
      <c r="A234" s="41"/>
      <c r="B234" s="42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</row>
    <row r="235" spans="1:34" ht="21" customHeight="1" x14ac:dyDescent="0.25">
      <c r="A235" s="41"/>
      <c r="B235" s="42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</row>
    <row r="236" spans="1:34" ht="21" customHeight="1" x14ac:dyDescent="0.25">
      <c r="A236" s="41"/>
      <c r="B236" s="42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</row>
    <row r="237" spans="1:34" ht="21" customHeight="1" x14ac:dyDescent="0.25">
      <c r="A237" s="41"/>
      <c r="B237" s="42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</row>
    <row r="238" spans="1:34" ht="21" customHeight="1" x14ac:dyDescent="0.25">
      <c r="A238" s="41"/>
      <c r="B238" s="42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</row>
    <row r="239" spans="1:34" ht="21" customHeight="1" x14ac:dyDescent="0.25">
      <c r="A239" s="41"/>
      <c r="B239" s="42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</row>
    <row r="240" spans="1:34" ht="21" customHeight="1" x14ac:dyDescent="0.25">
      <c r="A240" s="41"/>
      <c r="B240" s="42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</row>
    <row r="241" spans="1:34" ht="21" customHeight="1" x14ac:dyDescent="0.25">
      <c r="A241" s="41"/>
      <c r="B241" s="42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</row>
    <row r="242" spans="1:34" ht="21" customHeight="1" x14ac:dyDescent="0.25">
      <c r="A242" s="41"/>
      <c r="B242" s="42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</row>
    <row r="243" spans="1:34" ht="21" customHeight="1" x14ac:dyDescent="0.25">
      <c r="A243" s="41"/>
      <c r="B243" s="42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</row>
    <row r="244" spans="1:34" ht="21" customHeight="1" x14ac:dyDescent="0.25">
      <c r="A244" s="41"/>
      <c r="B244" s="42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</row>
    <row r="245" spans="1:34" ht="21" customHeight="1" x14ac:dyDescent="0.25">
      <c r="A245" s="41"/>
      <c r="B245" s="42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</row>
    <row r="246" spans="1:34" ht="21" customHeight="1" x14ac:dyDescent="0.25">
      <c r="A246" s="41"/>
      <c r="B246" s="42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</row>
    <row r="247" spans="1:34" ht="21" customHeight="1" x14ac:dyDescent="0.25">
      <c r="A247" s="41"/>
      <c r="B247" s="42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</row>
    <row r="248" spans="1:34" ht="21" customHeight="1" x14ac:dyDescent="0.25">
      <c r="A248" s="41"/>
      <c r="B248" s="42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</row>
    <row r="249" spans="1:34" ht="21" customHeight="1" x14ac:dyDescent="0.25">
      <c r="A249" s="41"/>
      <c r="B249" s="42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</row>
    <row r="250" spans="1:34" ht="21" customHeight="1" x14ac:dyDescent="0.25">
      <c r="A250" s="41"/>
      <c r="B250" s="42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</row>
    <row r="251" spans="1:34" ht="21" customHeight="1" x14ac:dyDescent="0.25">
      <c r="A251" s="41"/>
      <c r="B251" s="42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</row>
    <row r="252" spans="1:34" ht="21" customHeight="1" x14ac:dyDescent="0.25">
      <c r="A252" s="41"/>
      <c r="B252" s="42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</row>
    <row r="253" spans="1:34" ht="21" customHeight="1" x14ac:dyDescent="0.25">
      <c r="A253" s="41"/>
      <c r="B253" s="42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</row>
    <row r="254" spans="1:34" ht="21" customHeight="1" x14ac:dyDescent="0.25">
      <c r="A254" s="41"/>
      <c r="B254" s="42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</row>
    <row r="255" spans="1:34" ht="21" customHeight="1" x14ac:dyDescent="0.25">
      <c r="A255" s="41"/>
      <c r="B255" s="42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</row>
    <row r="256" spans="1:34" ht="21" customHeight="1" x14ac:dyDescent="0.25">
      <c r="A256" s="41"/>
      <c r="B256" s="42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</row>
    <row r="257" spans="1:34" ht="21" customHeight="1" x14ac:dyDescent="0.25">
      <c r="A257" s="41"/>
      <c r="B257" s="42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</row>
    <row r="258" spans="1:34" ht="21" customHeight="1" x14ac:dyDescent="0.25">
      <c r="A258" s="41"/>
      <c r="B258" s="42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</row>
    <row r="259" spans="1:34" ht="21" customHeight="1" x14ac:dyDescent="0.25">
      <c r="A259" s="41"/>
      <c r="B259" s="42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</row>
    <row r="260" spans="1:34" ht="21" customHeight="1" x14ac:dyDescent="0.25">
      <c r="A260" s="41"/>
      <c r="B260" s="42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</row>
    <row r="261" spans="1:34" ht="21" customHeight="1" x14ac:dyDescent="0.25">
      <c r="A261" s="41"/>
      <c r="B261" s="42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</row>
    <row r="262" spans="1:34" ht="21" customHeight="1" x14ac:dyDescent="0.25">
      <c r="A262" s="41"/>
      <c r="B262" s="42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</row>
    <row r="263" spans="1:34" ht="21" customHeight="1" x14ac:dyDescent="0.25">
      <c r="A263" s="41"/>
      <c r="B263" s="42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</row>
    <row r="264" spans="1:34" ht="21" customHeight="1" x14ac:dyDescent="0.25">
      <c r="A264" s="41"/>
      <c r="B264" s="42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</row>
    <row r="265" spans="1:34" ht="21" customHeight="1" x14ac:dyDescent="0.25">
      <c r="A265" s="41"/>
      <c r="B265" s="42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</row>
    <row r="266" spans="1:34" ht="21" customHeight="1" x14ac:dyDescent="0.25">
      <c r="A266" s="41"/>
      <c r="B266" s="42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</row>
    <row r="267" spans="1:34" ht="15.75" customHeight="1" x14ac:dyDescent="0.2"/>
    <row r="268" spans="1:34" ht="15.75" customHeight="1" x14ac:dyDescent="0.2"/>
    <row r="269" spans="1:34" ht="15.75" customHeight="1" x14ac:dyDescent="0.2"/>
    <row r="270" spans="1:34" ht="15.75" customHeight="1" x14ac:dyDescent="0.2"/>
    <row r="271" spans="1:34" ht="15.75" customHeight="1" x14ac:dyDescent="0.2"/>
    <row r="272" spans="1:3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2">
    <mergeCell ref="A1:O1"/>
    <mergeCell ref="A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0" sqref="P4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CHI PHÍ T01-T12.2020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cp:lastPrinted>2020-07-06T09:42:19Z</cp:lastPrinted>
  <dcterms:created xsi:type="dcterms:W3CDTF">2020-06-24T07:36:09Z</dcterms:created>
  <dcterms:modified xsi:type="dcterms:W3CDTF">2021-01-16T06:56:02Z</dcterms:modified>
</cp:coreProperties>
</file>