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2315" activeTab="1"/>
  </bookViews>
  <sheets>
    <sheet name="Câu 1 " sheetId="5" r:id="rId1"/>
    <sheet name="Câu 2" sheetId="1" r:id="rId2"/>
    <sheet name="Câu 3" sheetId="2" r:id="rId3"/>
    <sheet name="Câu 4" sheetId="3" r:id="rId4"/>
  </sheets>
  <definedNames>
    <definedName name="solver_adj" localSheetId="2" hidden="1">'Câu 3'!$B$15:$E$15</definedName>
    <definedName name="solver_adj" localSheetId="3" hidden="1">'Câu 4'!$B$24:$D$24</definedName>
    <definedName name="solver_cvg" localSheetId="2" hidden="1">0.0001</definedName>
    <definedName name="solver_cvg" localSheetId="3" hidden="1">0.0001</definedName>
    <definedName name="solver_drv" localSheetId="2" hidden="1">2</definedName>
    <definedName name="solver_drv" localSheetId="3" hidden="1">2</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'Câu 3'!$B$15</definedName>
    <definedName name="solver_lhs1" localSheetId="3" hidden="1">'Câu 4'!$E$27</definedName>
    <definedName name="solver_lhs2" localSheetId="2" hidden="1">'Câu 3'!$C$15</definedName>
    <definedName name="solver_lhs2" localSheetId="3" hidden="1">'Câu 4'!$E$28</definedName>
    <definedName name="solver_lhs3" localSheetId="2" hidden="1">'Câu 3'!$D$15</definedName>
    <definedName name="solver_lhs3" localSheetId="3" hidden="1">'Câu 4'!$E$29</definedName>
    <definedName name="solver_lhs4" localSheetId="2" hidden="1">'Câu 3'!$E$15</definedName>
    <definedName name="solver_lhs4" localSheetId="3" hidden="1">'Câu 4'!$E$29</definedName>
    <definedName name="solver_lhs5" localSheetId="2" hidden="1">'Câu 3'!$F$18</definedName>
    <definedName name="solver_lhs6" localSheetId="2" hidden="1">'Câu 3'!$F$19</definedName>
    <definedName name="solver_lhs7" localSheetId="2" hidden="1">'Câu 3'!$F$20</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7</definedName>
    <definedName name="solver_num" localSheetId="3" hidden="1">3</definedName>
    <definedName name="solver_nwt" localSheetId="2" hidden="1">1</definedName>
    <definedName name="solver_nwt" localSheetId="3" hidden="1">1</definedName>
    <definedName name="solver_opt" localSheetId="2" hidden="1">'Câu 3'!$F$16</definedName>
    <definedName name="solver_opt" localSheetId="3" hidden="1">'Câu 4'!$E$25</definedName>
    <definedName name="solver_pre" localSheetId="2" hidden="1">0.000001</definedName>
    <definedName name="solver_pre" localSheetId="3" hidden="1">0.000001</definedName>
    <definedName name="solver_rbv" localSheetId="2" hidden="1">2</definedName>
    <definedName name="solver_rbv" localSheetId="3" hidden="1">2</definedName>
    <definedName name="solver_rel1" localSheetId="2" hidden="1">1</definedName>
    <definedName name="solver_rel1" localSheetId="3" hidden="1">1</definedName>
    <definedName name="solver_rel2" localSheetId="2" hidden="1">1</definedName>
    <definedName name="solver_rel2" localSheetId="3" hidden="1">2</definedName>
    <definedName name="solver_rel3" localSheetId="2" hidden="1">1</definedName>
    <definedName name="solver_rel3" localSheetId="3" hidden="1">2</definedName>
    <definedName name="solver_rel4" localSheetId="2" hidden="1">1</definedName>
    <definedName name="solver_rel4" localSheetId="3" hidden="1">2</definedName>
    <definedName name="solver_rel5" localSheetId="2" hidden="1">3</definedName>
    <definedName name="solver_rel6" localSheetId="2" hidden="1">3</definedName>
    <definedName name="solver_rel7" localSheetId="2" hidden="1">1</definedName>
    <definedName name="solver_rhs1" localSheetId="2" hidden="1">100</definedName>
    <definedName name="solver_rhs1" localSheetId="3" hidden="1">'Câu 4'!$F$27</definedName>
    <definedName name="solver_rhs2" localSheetId="2" hidden="1">300</definedName>
    <definedName name="solver_rhs2" localSheetId="3" hidden="1">'Câu 4'!$F$28</definedName>
    <definedName name="solver_rhs3" localSheetId="2" hidden="1">200</definedName>
    <definedName name="solver_rhs3" localSheetId="3" hidden="1">'Câu 4'!$F$29</definedName>
    <definedName name="solver_rhs4" localSheetId="2" hidden="1">250</definedName>
    <definedName name="solver_rhs4" localSheetId="3" hidden="1">'Câu 4'!$F$29</definedName>
    <definedName name="solver_rhs5" localSheetId="2" hidden="1">'Câu 3'!$G$18</definedName>
    <definedName name="solver_rhs6" localSheetId="2" hidden="1">'Câu 3'!$G$19</definedName>
    <definedName name="solver_rhs7" localSheetId="2" hidden="1">600</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0.01</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3</definedName>
    <definedName name="solver_ver" localSheetId="3"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1" l="1"/>
  <c r="E25" i="3" l="1"/>
  <c r="E27" i="3"/>
  <c r="F19" i="2"/>
  <c r="F18" i="2"/>
  <c r="F16" i="2"/>
  <c r="F20" i="2"/>
  <c r="C8" i="2"/>
  <c r="C7" i="2"/>
  <c r="H26" i="1" l="1"/>
  <c r="H23" i="1"/>
  <c r="D25" i="1"/>
  <c r="H25" i="1"/>
  <c r="G25" i="1"/>
  <c r="F25" i="1"/>
  <c r="E25" i="1"/>
  <c r="C25" i="1"/>
  <c r="H24" i="1"/>
  <c r="G24" i="1"/>
  <c r="F24" i="1"/>
  <c r="F26" i="1" s="1"/>
  <c r="E24" i="1"/>
  <c r="E26" i="1" s="1"/>
  <c r="D24" i="1"/>
  <c r="D26" i="1" s="1"/>
  <c r="C24" i="1"/>
  <c r="C26" i="1" s="1"/>
  <c r="H27" i="1"/>
  <c r="G23" i="1"/>
  <c r="F23" i="1"/>
  <c r="F27" i="1" s="1"/>
  <c r="E23" i="1"/>
  <c r="D23" i="1"/>
  <c r="D27" i="1" s="1"/>
  <c r="C23" i="1"/>
  <c r="H22" i="1"/>
  <c r="G22" i="1"/>
  <c r="F22" i="1"/>
  <c r="E22" i="1"/>
  <c r="D22" i="1"/>
  <c r="C22" i="1"/>
  <c r="C12" i="1"/>
  <c r="C11" i="1"/>
  <c r="C10" i="1"/>
  <c r="B19" i="1" s="1"/>
  <c r="C9" i="1"/>
  <c r="F11" i="5"/>
  <c r="E29" i="3"/>
  <c r="E28" i="3"/>
  <c r="C13" i="1" l="1"/>
  <c r="C14" i="1" s="1"/>
  <c r="C27" i="1"/>
  <c r="E27" i="1"/>
  <c r="G26" i="1"/>
  <c r="G27" i="1" s="1"/>
</calcChain>
</file>

<file path=xl/sharedStrings.xml><?xml version="1.0" encoding="utf-8"?>
<sst xmlns="http://schemas.openxmlformats.org/spreadsheetml/2006/main" count="120" uniqueCount="90">
  <si>
    <t xml:space="preserve">Đề bài (3,5 điểm) </t>
  </si>
  <si>
    <t>Một cơ sở sản xuất dự định sản xuất 3 mặt hàng là bàn trà, ghế và giá sách. Định mức sử dụng lao động, chi phí sản xuất và giá bán mỗi sản phẩm của mỗi loại như sau</t>
  </si>
  <si>
    <t xml:space="preserve">Yếu tố </t>
  </si>
  <si>
    <t>Ghế</t>
  </si>
  <si>
    <t>Bàn trà</t>
  </si>
  <si>
    <t xml:space="preserve">Giá sách </t>
  </si>
  <si>
    <t xml:space="preserve">Lao động (đơn vị:ngày công) </t>
  </si>
  <si>
    <t>Chi phí sản xuất (đv: ngàn đồng)</t>
  </si>
  <si>
    <t xml:space="preserve">Giá bán (đv: ngàn đồng) </t>
  </si>
  <si>
    <t>Biết định mức lao động tương đương 500 ngày công; số tiền dành cho chi phí sản xuất là 40 triệu đồng và tỷ lệ số bàn/ghế = 1/6</t>
  </si>
  <si>
    <t>Đề bài (1,5 điểm)</t>
  </si>
  <si>
    <t>Yêu cầu: Lập mô hình toán học của bài toán xác định số lượng sản phẩm mỗi loại cần phải sản xuất để tổng doanh thu đạt được cao nhất:( Xác định hàm mục tiêu, các hàm số ràng buộc)</t>
  </si>
  <si>
    <t>2. Xác định quan hệ tương quan: sử dụng công cụ Data Analysis</t>
  </si>
  <si>
    <t>1. Xác định hệ số tương quan: sử dụng hàm Correl</t>
  </si>
  <si>
    <t>Yêu cầu</t>
  </si>
  <si>
    <t>Tổng sản lượng(nghìn tấn)</t>
  </si>
  <si>
    <t>Tổng diện tích (nghìn ha)</t>
  </si>
  <si>
    <t>Năm</t>
  </si>
  <si>
    <t>Cho bảng số liệu tổng diện tích và tổng sản lượng lúa tại Việt Nam như dưới đây</t>
  </si>
  <si>
    <t>Câu 1</t>
  </si>
  <si>
    <t>3. Nhận xét mối liên hệ tương quan giữa Tổng diện tích và Tổng sản lượng</t>
  </si>
  <si>
    <t xml:space="preserve">Một công ty chuyên sản xuất mặt hàng thực phẩm Z có chi phí cố định kinh doanh là 81,6 triệu đồng (trong khoảng thời gian giả thiết), giá bán đơn vị sản phẩm Z là 20.400đ, chi phí biến đổi cho mỗi đơn vị sản phẩm Z là 4.250đ.
1. Thiết lập vùng dữ liệu và các chỉ tiêu
2. Xác định sản lượng hòa vốn và doanh thu hòa vốn bằng công cụ Goal seek
3. Vẽ đồ thị điểm hòa vốn
4. Phân tích và nhận xét kết quả </t>
  </si>
  <si>
    <t>Trong quá trình cổ phần hóa doanh nghiệp, công ty Thanh Mai định phát hành 4 loại trái phiếu A, B, C, D với lãi suất hàng năm tương ứng là 7.3%, 8.5%, 7.8%, và 8.1% với giá đồng loạt 1 triệu VND 1 trái phiếu. 
Công ty dầu khí định bỏ ra tối đa 600 triệu để mua cả 4 loại trái phiếu của công ty Thanh Mai với giới hạn số tiền tối đa là 100 triệu cho loại A, 300 triệu cho loại B, 200 triệu cho loại C và 250 triệu cho loại D. Để tránh rủi ro, công ty quyết định khoản đầu tư vào trái phiếu loại A và C phải chiếm ít nhất 45% tổng số tiền mua cả 4 loại, loại B phải chiếm ít nhất 25% tổng số tiền mua cả 4 loại. Hãy xác định số tiền công ty Dầu khí bỏ ra để mua từng loại trái phiếu sao cho đạt được tổng lãi suất hàng năm lớn nhất?</t>
  </si>
  <si>
    <t xml:space="preserve">
- Lập mô hình toán học ( hàm mục tiêu và hàm các ràng buộc)
- Phân tích sử dụng công cụ Solver
- Nhận xét và kết luận</t>
  </si>
  <si>
    <t xml:space="preserve">Yêu cầu: </t>
  </si>
  <si>
    <t>2 điểm</t>
  </si>
  <si>
    <t xml:space="preserve">Đề bài (3 điểm) </t>
  </si>
  <si>
    <t>Tóm tắt bài toán</t>
  </si>
  <si>
    <t xml:space="preserve">x;y;z &gt;= 0 </t>
  </si>
  <si>
    <t>BÀI TOÁN TỐI ƯU</t>
  </si>
  <si>
    <t xml:space="preserve">Biến </t>
  </si>
  <si>
    <t>x1</t>
  </si>
  <si>
    <t>x2</t>
  </si>
  <si>
    <t>x3</t>
  </si>
  <si>
    <t xml:space="preserve">Hàm mục tiêu </t>
  </si>
  <si>
    <t>Hệ số của hàm mục tiêu</t>
  </si>
  <si>
    <t xml:space="preserve">Các ràng buộc </t>
  </si>
  <si>
    <t>Vế trái</t>
  </si>
  <si>
    <t xml:space="preserve">Vế phải </t>
  </si>
  <si>
    <t>R1</t>
  </si>
  <si>
    <t>R2</t>
  </si>
  <si>
    <t>R3</t>
  </si>
  <si>
    <t xml:space="preserve">Công thức </t>
  </si>
  <si>
    <t>Hàm mục tiêu</t>
  </si>
  <si>
    <t>40x+100y+250z=40000000</t>
  </si>
  <si>
    <t>6y-x=0</t>
  </si>
  <si>
    <t>1x+2y+3z=500</t>
  </si>
  <si>
    <t>f(x) =120x+260y+600z -&gt; max</t>
  </si>
  <si>
    <t xml:space="preserve">1. Hệ số tương quan </t>
  </si>
  <si>
    <t>r=</t>
  </si>
  <si>
    <t>VÙNG DỮ LIỆU</t>
  </si>
  <si>
    <t>Định phí</t>
  </si>
  <si>
    <t>Giá bán</t>
  </si>
  <si>
    <t xml:space="preserve">Biến phí </t>
  </si>
  <si>
    <t>CÁC CHỈ TIÊU</t>
  </si>
  <si>
    <t>Sản lượng</t>
  </si>
  <si>
    <t>Doanh thu</t>
  </si>
  <si>
    <t>Tổng biến phí</t>
  </si>
  <si>
    <t>Tổng định phí</t>
  </si>
  <si>
    <t>Tổng chi phí</t>
  </si>
  <si>
    <t>Lợi nhuận</t>
  </si>
  <si>
    <t>ĐIỂM HÒA VỐN</t>
  </si>
  <si>
    <t>Sản lượng hòa vốn</t>
  </si>
  <si>
    <t xml:space="preserve">Doanh thu hòa vốn </t>
  </si>
  <si>
    <t>Nhận xét:</t>
  </si>
  <si>
    <r>
      <t>Bảng phân tích cũng cho thấy giữa Tổng diện tích và Tổng sản lượng có mối quan hệ tương quan. rx1x2 = 0.720989552 cho nên trong điều kiện</t>
    </r>
    <r>
      <rPr>
        <b/>
        <sz val="13"/>
        <color rgb="FFFF0000"/>
        <rFont val="Times New Roman"/>
        <family val="1"/>
      </rPr>
      <t xml:space="preserve"> diện tích</t>
    </r>
    <r>
      <rPr>
        <sz val="13"/>
        <color theme="1"/>
        <rFont val="Times New Roman"/>
        <family val="1"/>
      </rPr>
      <t xml:space="preserve"> không đổi, giữaTổng diện tích và  Tổng sản lượng có mối quan hệ tương quan chặt và chúng tỷ lệ thuận với nhau.</t>
    </r>
  </si>
  <si>
    <t>b&lt;=300</t>
  </si>
  <si>
    <t>c&lt;=200</t>
  </si>
  <si>
    <t>d&lt;=250</t>
  </si>
  <si>
    <t>a&lt;=100</t>
  </si>
  <si>
    <t>a+c &gt;=</t>
  </si>
  <si>
    <t>b &gt;=</t>
  </si>
  <si>
    <t>a+b+c+d &lt;=</t>
  </si>
  <si>
    <t>f(x) =0.073a+0.085b+0.078c+0.081d -&gt; max</t>
  </si>
  <si>
    <t>a</t>
  </si>
  <si>
    <t>b</t>
  </si>
  <si>
    <t>c</t>
  </si>
  <si>
    <t>d</t>
  </si>
  <si>
    <t>B16*$B$15+C16*$C$15+D16*$D$15+E16*$E$15</t>
  </si>
  <si>
    <t>B18*$B$15+C18*$C$15+D18*$D$15+E18*$E$15</t>
  </si>
  <si>
    <t>B19*$B$15+C19*$C$15+D19*$D$15+E19*$E$15</t>
  </si>
  <si>
    <t>B20*$B$15+C20*$C$15+D20*$D$15+E20*$E$15</t>
  </si>
  <si>
    <t>B27*$B$24+C27*$C$24+D27*$D$24</t>
  </si>
  <si>
    <t>B28*$B$24+C28*$C$24+D28*$D$24</t>
  </si>
  <si>
    <t>B29*$B$24+C29*$C$24+D29*$D$24</t>
  </si>
  <si>
    <t>Nhận xét</t>
  </si>
  <si>
    <t>B25*$B$24+C25*$C$24+D25*$D$24</t>
  </si>
  <si>
    <t>Với đơn vị của 4 loại trái phiếu lần lượt là 70, 300, 200, 30 
thì công ty Dầu khí được lợi nhuận lớn nhất và có giá trị là 48.64 triệu</t>
  </si>
  <si>
    <t>Với đơn vị của ghế, bàn trà, giá sách lần lượt là 0, 0 và 166,67 
thì cơ sở sản xuất sẽ được tổng doanh thu cao nhất và có giá trị là sấp xỉ 100 000$</t>
  </si>
  <si>
    <t>Với giá bán, định phí và biến phí không đổi thì Khi sản lượng đạt 5052.631579 đồng thời doanh thu đạt 103073684.2$ 
thì tại đó công ty sản xuất đã thu đủ lợi nhuận để hòa vốn.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</si>
</sst>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3"/>
      <color theme="1"/>
      <name val="Times New Roman"/>
      <family val="1"/>
    </font>
    <font>
      <sz val="12"/>
      <color theme="1"/>
      <name val="Times New Roman"/>
      <family val="1"/>
    </font>
    <font>
      <b/>
      <sz val="12"/>
      <color theme="1"/>
      <name val="Times New Roman"/>
      <family val="1"/>
    </font>
    <font>
      <b/>
      <sz val="14"/>
      <color theme="1"/>
      <name val="Times New Roman"/>
      <family val="1"/>
    </font>
    <font>
      <sz val="13"/>
      <color theme="1"/>
      <name val="Times New Roman"/>
      <family val="1"/>
    </font>
    <font>
      <sz val="14"/>
      <color theme="1"/>
      <name val="Times New Roman"/>
      <family val="1"/>
    </font>
    <font>
      <sz val="11"/>
      <color theme="1"/>
      <name val="Times New Roman"/>
      <family val="1"/>
    </font>
    <font>
      <sz val="13"/>
      <color rgb="FFFF0000"/>
      <name val="Times New Roman"/>
      <family val="1"/>
    </font>
    <font>
      <i/>
      <sz val="11"/>
      <color theme="1"/>
      <name val="Calibri"/>
      <family val="2"/>
      <scheme val="minor"/>
    </font>
    <font>
      <b/>
      <sz val="16"/>
      <color theme="1"/>
      <name val="Times New Roman"/>
      <family val="1"/>
    </font>
    <font>
      <sz val="16"/>
      <color theme="1"/>
      <name val="Times New Roman"/>
      <family val="1"/>
    </font>
    <font>
      <sz val="16"/>
      <color rgb="FFFF0000"/>
      <name val="Times New Roman"/>
      <family val="1"/>
    </font>
    <font>
      <b/>
      <sz val="13"/>
      <color rgb="FFFF0000"/>
      <name val="Times New Roman"/>
      <family val="1"/>
    </font>
    <font>
      <sz val="11"/>
      <color rgb="FFFF0000"/>
      <name val="Times New Roman"/>
      <family val="1"/>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thin">
        <color indexed="64"/>
      </bottom>
      <diagonal/>
    </border>
    <border>
      <left style="dashed">
        <color indexed="64"/>
      </left>
      <right style="dashed">
        <color indexed="64"/>
      </right>
      <top/>
      <bottom style="dashed">
        <color indexed="64"/>
      </bottom>
      <diagonal/>
    </border>
    <border>
      <left style="dashed">
        <color indexed="64"/>
      </left>
      <right style="thin">
        <color indexed="64"/>
      </right>
      <top style="dashed">
        <color indexed="64"/>
      </top>
      <bottom style="dashed">
        <color indexed="64"/>
      </bottom>
      <diagonal/>
    </border>
    <border>
      <left style="dashed">
        <color indexed="64"/>
      </left>
      <right/>
      <top/>
      <bottom/>
      <diagonal/>
    </border>
    <border>
      <left style="dashed">
        <color indexed="64"/>
      </left>
      <right/>
      <top style="dashed">
        <color indexed="64"/>
      </top>
      <bottom style="dashed">
        <color indexed="64"/>
      </bottom>
      <diagonal/>
    </border>
    <border>
      <left style="dotted">
        <color indexed="64"/>
      </left>
      <right style="dotted">
        <color indexed="64"/>
      </right>
      <top style="dotted">
        <color indexed="64"/>
      </top>
      <bottom style="dotted">
        <color indexed="64"/>
      </bottom>
      <diagonal/>
    </border>
    <border>
      <left/>
      <right/>
      <top/>
      <bottom style="dashed">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center" wrapText="1"/>
    </xf>
    <xf numFmtId="0" fontId="5" fillId="0" borderId="0" xfId="0" applyFont="1" applyAlignment="1">
      <alignment horizontal="center"/>
    </xf>
    <xf numFmtId="0" fontId="5" fillId="0" borderId="0" xfId="0" applyFont="1" applyAlignment="1">
      <alignment horizontal="center" vertical="center"/>
    </xf>
    <xf numFmtId="0" fontId="6" fillId="0" borderId="0" xfId="0" applyFont="1"/>
    <xf numFmtId="0" fontId="7" fillId="0" borderId="0" xfId="0" applyFont="1"/>
    <xf numFmtId="0" fontId="5" fillId="0" borderId="1" xfId="0" applyFont="1" applyBorder="1" applyAlignment="1">
      <alignment horizontal="center"/>
    </xf>
    <xf numFmtId="0" fontId="5" fillId="0" borderId="1" xfId="0" applyFont="1" applyBorder="1"/>
    <xf numFmtId="0" fontId="1" fillId="0" borderId="1" xfId="0" applyFont="1" applyBorder="1"/>
    <xf numFmtId="0" fontId="5" fillId="2" borderId="1" xfId="0" applyFont="1" applyFill="1" applyBorder="1"/>
    <xf numFmtId="0" fontId="8" fillId="0" borderId="1" xfId="0" applyFont="1" applyBorder="1"/>
    <xf numFmtId="0" fontId="8" fillId="0" borderId="0" xfId="0" applyFont="1"/>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xf numFmtId="0" fontId="11" fillId="0" borderId="4" xfId="0" applyFont="1" applyBorder="1"/>
    <xf numFmtId="0" fontId="11" fillId="0" borderId="0" xfId="0" applyFont="1"/>
    <xf numFmtId="0" fontId="11" fillId="0" borderId="5" xfId="0" applyFont="1" applyBorder="1"/>
    <xf numFmtId="0" fontId="11" fillId="0" borderId="4" xfId="0" applyFont="1" applyBorder="1" applyAlignment="1">
      <alignment horizontal="center"/>
    </xf>
    <xf numFmtId="0" fontId="12" fillId="2" borderId="7" xfId="0" applyFont="1" applyFill="1" applyBorder="1"/>
    <xf numFmtId="0" fontId="11" fillId="0" borderId="7" xfId="0" applyFont="1" applyBorder="1"/>
    <xf numFmtId="0" fontId="11" fillId="0" borderId="0" xfId="0" applyFont="1" applyAlignment="1">
      <alignment horizontal="center"/>
    </xf>
    <xf numFmtId="0" fontId="11" fillId="0" borderId="9" xfId="0" applyFont="1" applyBorder="1"/>
    <xf numFmtId="0" fontId="11" fillId="0" borderId="10" xfId="0" applyFont="1" applyBorder="1"/>
    <xf numFmtId="0" fontId="14" fillId="0" borderId="0" xfId="0" applyFont="1" applyAlignment="1">
      <alignment horizontal="center" wrapText="1"/>
    </xf>
    <xf numFmtId="0" fontId="5" fillId="0" borderId="0" xfId="0" applyFont="1" applyAlignment="1">
      <alignment horizontal="center" wrapText="1"/>
    </xf>
    <xf numFmtId="0" fontId="10" fillId="2" borderId="4" xfId="0" applyFont="1" applyFill="1" applyBorder="1" applyAlignment="1">
      <alignment horizontal="center"/>
    </xf>
    <xf numFmtId="0" fontId="10" fillId="2" borderId="6" xfId="0" applyFont="1" applyFill="1" applyBorder="1" applyAlignment="1">
      <alignment horizontal="center"/>
    </xf>
    <xf numFmtId="0" fontId="10" fillId="2" borderId="8" xfId="0" applyFont="1" applyFill="1" applyBorder="1" applyAlignment="1">
      <alignment horizontal="center"/>
    </xf>
    <xf numFmtId="0" fontId="10" fillId="2" borderId="0" xfId="0" applyFont="1" applyFill="1" applyAlignment="1">
      <alignment horizontal="center"/>
    </xf>
    <xf numFmtId="0" fontId="2" fillId="0" borderId="0" xfId="0" applyFont="1" applyAlignment="1">
      <alignment horizontal="left" vertical="center" wrapText="1"/>
    </xf>
    <xf numFmtId="0" fontId="3" fillId="0" borderId="0" xfId="0" applyFont="1" applyAlignment="1">
      <alignment horizontal="left" wrapText="1"/>
    </xf>
    <xf numFmtId="0" fontId="1" fillId="0" borderId="0" xfId="0" applyFont="1" applyAlignment="1">
      <alignment horizontal="center"/>
    </xf>
    <xf numFmtId="0" fontId="1" fillId="0" borderId="1" xfId="0" applyFont="1" applyBorder="1" applyAlignment="1">
      <alignment horizontal="left"/>
    </xf>
    <xf numFmtId="0" fontId="14" fillId="0" borderId="0" xfId="0" applyFont="1" applyAlignment="1">
      <alignment horizontal="center" wrapText="1"/>
    </xf>
    <xf numFmtId="0" fontId="2" fillId="0" borderId="0" xfId="0" applyFont="1" applyAlignment="1">
      <alignment horizontal="center" wrapText="1"/>
    </xf>
    <xf numFmtId="0" fontId="15" fillId="0" borderId="0" xfId="0" applyFont="1" applyAlignment="1">
      <alignment horizontal="center" vertical="top" wrapText="1"/>
    </xf>
    <xf numFmtId="0" fontId="0" fillId="0" borderId="0" xfId="0" applyAlignment="1">
      <alignment vertical="top"/>
    </xf>
    <xf numFmtId="0" fontId="2" fillId="0" borderId="1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ĐỒ THỊ ĐIỂM HÒA VỐN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'Câu 2'!$B$26</c:f>
              <c:strCache>
                <c:ptCount val="1"/>
                <c:pt idx="0">
                  <c:v>Tổng chi phí</c:v>
                </c:pt>
              </c:strCache>
            </c:strRef>
          </c:tx>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'Câu 2'!$C$21:$H$21</c:f>
              <c:numCache>
                <c:formatCode>General</c:formatCode>
                <c:ptCount val="6"/>
                <c:pt idx="0">
                  <c:v>0</c:v>
                </c:pt>
                <c:pt idx="1">
                  <c:v>5000</c:v>
                </c:pt>
                <c:pt idx="2">
                  <c:v>10000</c:v>
                </c:pt>
                <c:pt idx="3">
                  <c:v>20000</c:v>
                </c:pt>
                <c:pt idx="4">
                  <c:v>30000</c:v>
                </c:pt>
                <c:pt idx="5">
                  <c:v>40000</c:v>
                </c:pt>
              </c:numCache>
            </c:numRef>
          </c:xVal>
          <c:yVal>
            <c:numRef>
              <c:f>'Câu 2'!$C$26:$H$26</c:f>
              <c:numCache>
                <c:formatCode>General</c:formatCode>
                <c:ptCount val="6"/>
                <c:pt idx="0">
                  <c:v>81600000</c:v>
                </c:pt>
                <c:pt idx="1">
                  <c:v>102850000</c:v>
                </c:pt>
                <c:pt idx="2">
                  <c:v>124100000</c:v>
                </c:pt>
                <c:pt idx="3">
                  <c:v>166600000</c:v>
                </c:pt>
                <c:pt idx="4">
                  <c:v>209100000</c:v>
                </c:pt>
                <c:pt idx="5">
                  <c:v>251600000</c:v>
                </c:pt>
              </c:numCache>
            </c:numRef>
          </c:yVal>
          <c:smooth val="0"/>
        </c:ser>
        <c:ser>
          <c:idx val="1"/>
          <c:order val="1"/>
          <c:tx>
            <c:strRef>
              <c:f>'Câu 2'!$B$23</c:f>
              <c:strCache>
                <c:ptCount val="1"/>
                <c:pt idx="0">
                  <c:v>Doanh thu</c:v>
                </c:pt>
              </c:strCache>
            </c:strRef>
          </c:tx>
          <c:spPr>
            <a:ln w="9525" cap="rnd">
              <a:solidFill>
                <a:schemeClr val="accent2"/>
              </a:solid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'Câu 2'!$C$21:$H$21</c:f>
              <c:numCache>
                <c:formatCode>General</c:formatCode>
                <c:ptCount val="6"/>
                <c:pt idx="0">
                  <c:v>0</c:v>
                </c:pt>
                <c:pt idx="1">
                  <c:v>5000</c:v>
                </c:pt>
                <c:pt idx="2">
                  <c:v>10000</c:v>
                </c:pt>
                <c:pt idx="3">
                  <c:v>20000</c:v>
                </c:pt>
                <c:pt idx="4">
                  <c:v>30000</c:v>
                </c:pt>
                <c:pt idx="5">
                  <c:v>40000</c:v>
                </c:pt>
              </c:numCache>
            </c:numRef>
          </c:xVal>
          <c:yVal>
            <c:numRef>
              <c:f>'Câu 2'!$C$23:$H$23</c:f>
              <c:numCache>
                <c:formatCode>General</c:formatCode>
                <c:ptCount val="6"/>
                <c:pt idx="0">
                  <c:v>0</c:v>
                </c:pt>
                <c:pt idx="1">
                  <c:v>102000000</c:v>
                </c:pt>
                <c:pt idx="2">
                  <c:v>204000000</c:v>
                </c:pt>
                <c:pt idx="3">
                  <c:v>408000000</c:v>
                </c:pt>
                <c:pt idx="4">
                  <c:v>612000000</c:v>
                </c:pt>
                <c:pt idx="5">
                  <c:v>816000000</c:v>
                </c:pt>
              </c:numCache>
            </c:numRef>
          </c:yVal>
          <c:smooth val="0"/>
        </c:ser>
        <c:ser>
          <c:idx val="2"/>
          <c:order val="2"/>
          <c:tx>
            <c:strRef>
              <c:f>'Câu 2'!$A$17:$C$17</c:f>
              <c:strCache>
                <c:ptCount val="3"/>
                <c:pt idx="0">
                  <c:v>ĐIỂM HÒA VỐN</c:v>
                </c:pt>
              </c:strCache>
            </c:strRef>
          </c:tx>
          <c:spPr>
            <a:ln w="9525" cap="rnd">
              <a:solidFill>
                <a:schemeClr val="accent3"/>
              </a:solid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'Câu 2'!$B$18</c:f>
              <c:numCache>
                <c:formatCode>General</c:formatCode>
                <c:ptCount val="1"/>
                <c:pt idx="0">
                  <c:v>5052.6315789473683</c:v>
                </c:pt>
              </c:numCache>
            </c:numRef>
          </c:xVal>
          <c:yVal>
            <c:numRef>
              <c:f>'Câu 2'!$B$19</c:f>
              <c:numCache>
                <c:formatCode>General</c:formatCode>
                <c:ptCount val="1"/>
                <c:pt idx="0">
                  <c:v>103073684.21052632</c:v>
                </c:pt>
              </c:numCache>
            </c:numRef>
          </c:yVal>
          <c:smooth val="0"/>
        </c:ser>
        <c:dLbls>
          <c:showLegendKey val="0"/>
          <c:showVal val="0"/>
          <c:showCatName val="0"/>
          <c:showSerName val="0"/>
          <c:showPercent val="0"/>
          <c:showBubbleSize val="0"/>
        </c:dLbls>
        <c:axId val="1011629216"/>
        <c:axId val="1011624320"/>
      </c:scatterChart>
      <c:valAx>
        <c:axId val="101162921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11624320"/>
        <c:crosses val="autoZero"/>
        <c:crossBetween val="midCat"/>
      </c:valAx>
      <c:valAx>
        <c:axId val="10116243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1162921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216114</xdr:colOff>
      <xdr:row>2</xdr:row>
      <xdr:rowOff>13126</xdr:rowOff>
    </xdr:from>
    <xdr:to>
      <xdr:col>11</xdr:col>
      <xdr:colOff>4068536</xdr:colOff>
      <xdr:row>14</xdr:row>
      <xdr:rowOff>204106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D1" workbookViewId="0">
      <selection activeCell="H22" sqref="H22"/>
    </sheetView>
  </sheetViews>
  <sheetFormatPr defaultColWidth="9" defaultRowHeight="16.5" x14ac:dyDescent="0.25"/>
  <cols>
    <col min="1" max="1" width="9" style="6"/>
    <col min="2" max="2" width="15.85546875" style="6" customWidth="1"/>
    <col min="3" max="3" width="18.28515625" style="6" customWidth="1"/>
    <col min="4" max="4" width="9" style="6"/>
    <col min="5" max="5" width="24.28515625" style="6" customWidth="1"/>
    <col min="6" max="6" width="21.28515625" style="6" customWidth="1"/>
    <col min="7" max="7" width="25.5703125" style="6" customWidth="1"/>
    <col min="8" max="8" width="69.42578125" style="6" customWidth="1"/>
    <col min="9" max="9" width="61.5703125" style="6" bestFit="1" customWidth="1"/>
    <col min="10" max="16384" width="9" style="6"/>
  </cols>
  <sheetData>
    <row r="1" spans="1:7" x14ac:dyDescent="0.25">
      <c r="A1" s="1" t="s">
        <v>19</v>
      </c>
      <c r="B1" s="1" t="s">
        <v>25</v>
      </c>
    </row>
    <row r="2" spans="1:7" x14ac:dyDescent="0.25">
      <c r="A2" s="6" t="s">
        <v>18</v>
      </c>
    </row>
    <row r="4" spans="1:7" ht="45" customHeight="1" x14ac:dyDescent="0.25">
      <c r="A4" s="8" t="s">
        <v>17</v>
      </c>
      <c r="B4" s="7" t="s">
        <v>16</v>
      </c>
      <c r="C4" s="7" t="s">
        <v>15</v>
      </c>
    </row>
    <row r="5" spans="1:7" x14ac:dyDescent="0.25">
      <c r="A5" s="9">
        <v>2000</v>
      </c>
      <c r="B5" s="6">
        <v>9199.56</v>
      </c>
      <c r="C5" s="6">
        <v>39035.4</v>
      </c>
      <c r="F5" s="1" t="s">
        <v>14</v>
      </c>
    </row>
    <row r="6" spans="1:7" x14ac:dyDescent="0.25">
      <c r="A6" s="9">
        <v>2001</v>
      </c>
      <c r="B6" s="6">
        <v>8991.24</v>
      </c>
      <c r="C6" s="6">
        <v>38530.080000000002</v>
      </c>
      <c r="F6" s="6" t="s">
        <v>13</v>
      </c>
    </row>
    <row r="7" spans="1:7" x14ac:dyDescent="0.25">
      <c r="A7" s="9">
        <v>2002</v>
      </c>
      <c r="B7" s="6">
        <v>9005.16</v>
      </c>
      <c r="C7" s="6">
        <v>41336.639999999992</v>
      </c>
      <c r="F7" s="6" t="s">
        <v>12</v>
      </c>
    </row>
    <row r="8" spans="1:7" x14ac:dyDescent="0.25">
      <c r="A8" s="9">
        <v>2003</v>
      </c>
      <c r="B8" s="6">
        <v>8942.64</v>
      </c>
      <c r="C8" s="6">
        <v>41482.560000000005</v>
      </c>
      <c r="F8" s="6" t="s">
        <v>20</v>
      </c>
    </row>
    <row r="9" spans="1:7" x14ac:dyDescent="0.25">
      <c r="A9" s="9">
        <v>2004</v>
      </c>
      <c r="B9" s="6">
        <v>8934.36</v>
      </c>
      <c r="C9" s="6">
        <v>43378.68</v>
      </c>
    </row>
    <row r="10" spans="1:7" x14ac:dyDescent="0.25">
      <c r="A10" s="9">
        <v>2005</v>
      </c>
      <c r="B10" s="6">
        <v>8795.0399999999991</v>
      </c>
      <c r="C10" s="6">
        <v>42999.48</v>
      </c>
      <c r="E10" s="6" t="s">
        <v>48</v>
      </c>
    </row>
    <row r="11" spans="1:7" x14ac:dyDescent="0.25">
      <c r="A11" s="9">
        <v>2006</v>
      </c>
      <c r="B11" s="6">
        <v>8789.76</v>
      </c>
      <c r="C11" s="6">
        <v>43019.4</v>
      </c>
      <c r="E11" s="6" t="s">
        <v>49</v>
      </c>
      <c r="F11" s="6">
        <f>CORREL(B5:B22,C5:C22)</f>
        <v>0.72098955216815175</v>
      </c>
    </row>
    <row r="12" spans="1:7" x14ac:dyDescent="0.25">
      <c r="A12" s="9">
        <v>2007</v>
      </c>
      <c r="B12" s="6">
        <v>8648.8799999999992</v>
      </c>
      <c r="C12" s="6">
        <v>43131.24</v>
      </c>
      <c r="E12" s="6" t="s">
        <v>12</v>
      </c>
    </row>
    <row r="13" spans="1:7" ht="17.25" thickBot="1" x14ac:dyDescent="0.3">
      <c r="A13" s="9">
        <v>2008</v>
      </c>
      <c r="B13" s="6">
        <v>8880.24</v>
      </c>
      <c r="C13" s="6">
        <v>46475.76</v>
      </c>
    </row>
    <row r="14" spans="1:7" x14ac:dyDescent="0.25">
      <c r="A14" s="9">
        <v>2009</v>
      </c>
      <c r="B14" s="6">
        <v>8924.64</v>
      </c>
      <c r="C14" s="6">
        <v>46740.24</v>
      </c>
      <c r="E14" s="20"/>
      <c r="F14" s="20" t="s">
        <v>16</v>
      </c>
      <c r="G14" s="20" t="s">
        <v>15</v>
      </c>
    </row>
    <row r="15" spans="1:7" x14ac:dyDescent="0.25">
      <c r="A15" s="9">
        <v>2010</v>
      </c>
      <c r="B15" s="6">
        <v>8987.2799999999988</v>
      </c>
      <c r="C15" s="6">
        <v>48006.719999999994</v>
      </c>
      <c r="E15" s="18" t="s">
        <v>16</v>
      </c>
      <c r="F15" s="18">
        <v>1</v>
      </c>
      <c r="G15" s="18"/>
    </row>
    <row r="16" spans="1:7" ht="17.25" thickBot="1" x14ac:dyDescent="0.3">
      <c r="A16" s="9">
        <v>2011</v>
      </c>
      <c r="B16" s="6">
        <v>9186.48</v>
      </c>
      <c r="C16" s="6">
        <v>50878.2</v>
      </c>
      <c r="E16" s="19" t="s">
        <v>15</v>
      </c>
      <c r="F16" s="19">
        <v>0.72098955216815197</v>
      </c>
      <c r="G16" s="19">
        <v>1</v>
      </c>
    </row>
    <row r="17" spans="1:7" x14ac:dyDescent="0.25">
      <c r="A17" s="9">
        <v>2012</v>
      </c>
      <c r="B17" s="6">
        <v>9313.4399999999987</v>
      </c>
      <c r="C17" s="6">
        <v>52485.36</v>
      </c>
    </row>
    <row r="18" spans="1:7" x14ac:dyDescent="0.25">
      <c r="A18" s="9">
        <v>2013</v>
      </c>
      <c r="B18" s="6">
        <v>9483</v>
      </c>
      <c r="C18" s="6">
        <v>52846.92</v>
      </c>
    </row>
    <row r="19" spans="1:7" ht="18" customHeight="1" x14ac:dyDescent="0.25">
      <c r="A19" s="9">
        <v>2014</v>
      </c>
      <c r="B19" s="6">
        <v>9379.4399999999987</v>
      </c>
      <c r="C19" s="6">
        <v>53969.52</v>
      </c>
      <c r="E19" s="6" t="s">
        <v>64</v>
      </c>
    </row>
    <row r="20" spans="1:7" ht="16.5" customHeight="1" x14ac:dyDescent="0.25">
      <c r="A20" s="9">
        <v>2015</v>
      </c>
      <c r="B20" s="6">
        <v>9393.6</v>
      </c>
      <c r="C20" s="6">
        <v>54109.2</v>
      </c>
      <c r="E20" s="31" t="s">
        <v>65</v>
      </c>
      <c r="F20" s="31"/>
      <c r="G20" s="31"/>
    </row>
    <row r="21" spans="1:7" x14ac:dyDescent="0.25">
      <c r="A21" s="9">
        <v>2016</v>
      </c>
      <c r="B21" s="6">
        <v>9284.52</v>
      </c>
      <c r="C21" s="6">
        <v>51798.119999999995</v>
      </c>
      <c r="E21" s="31"/>
      <c r="F21" s="31"/>
      <c r="G21" s="31"/>
    </row>
    <row r="22" spans="1:7" x14ac:dyDescent="0.25">
      <c r="A22" s="9">
        <v>2017</v>
      </c>
      <c r="B22" s="6">
        <v>9250.4399999999987</v>
      </c>
      <c r="C22" s="6">
        <v>51316.08</v>
      </c>
      <c r="E22" s="31"/>
      <c r="F22" s="31"/>
      <c r="G22" s="31"/>
    </row>
    <row r="23" spans="1:7" x14ac:dyDescent="0.25">
      <c r="E23" s="31"/>
      <c r="F23" s="31"/>
      <c r="G23" s="31"/>
    </row>
  </sheetData>
  <mergeCells count="1">
    <mergeCell ref="E20:G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zoomScale="85" zoomScaleNormal="85" workbookViewId="0">
      <selection activeCell="J18" sqref="J18:L22"/>
    </sheetView>
  </sheetViews>
  <sheetFormatPr defaultRowHeight="15" x14ac:dyDescent="0.25"/>
  <cols>
    <col min="1" max="1" width="33.7109375" customWidth="1"/>
    <col min="2" max="3" width="18.85546875" bestFit="1" customWidth="1"/>
    <col min="4" max="8" width="15.5703125" bestFit="1" customWidth="1"/>
    <col min="12" max="12" width="66.7109375" customWidth="1"/>
  </cols>
  <sheetData>
    <row r="1" spans="1:9" ht="16.5" x14ac:dyDescent="0.25">
      <c r="A1" s="1" t="s">
        <v>26</v>
      </c>
    </row>
    <row r="2" spans="1:9" ht="127.5" customHeight="1" x14ac:dyDescent="0.25">
      <c r="A2" s="44" t="s">
        <v>21</v>
      </c>
      <c r="B2" s="44"/>
      <c r="C2" s="44"/>
    </row>
    <row r="3" spans="1:9" ht="20.25" x14ac:dyDescent="0.3">
      <c r="A3" s="32" t="s">
        <v>50</v>
      </c>
      <c r="B3" s="32"/>
      <c r="C3" s="21"/>
      <c r="D3" s="22"/>
      <c r="E3" s="22"/>
      <c r="F3" s="22"/>
      <c r="G3" s="22"/>
      <c r="H3" s="22"/>
      <c r="I3" s="22"/>
    </row>
    <row r="4" spans="1:9" ht="20.25" x14ac:dyDescent="0.3">
      <c r="A4" s="21" t="s">
        <v>51</v>
      </c>
      <c r="B4" s="21">
        <v>81600000</v>
      </c>
      <c r="C4" s="21"/>
      <c r="D4" s="22"/>
      <c r="E4" s="22"/>
      <c r="F4" s="22"/>
      <c r="G4" s="22"/>
      <c r="H4" s="22"/>
      <c r="I4" s="22"/>
    </row>
    <row r="5" spans="1:9" ht="20.25" x14ac:dyDescent="0.3">
      <c r="A5" s="21" t="s">
        <v>52</v>
      </c>
      <c r="B5" s="21">
        <v>20400</v>
      </c>
      <c r="C5" s="21"/>
      <c r="D5" s="22"/>
      <c r="E5" s="22"/>
      <c r="F5" s="22"/>
      <c r="G5" s="22"/>
      <c r="H5" s="22"/>
      <c r="I5" s="22"/>
    </row>
    <row r="6" spans="1:9" ht="20.25" x14ac:dyDescent="0.3">
      <c r="A6" s="23" t="s">
        <v>53</v>
      </c>
      <c r="B6" s="23">
        <v>4250</v>
      </c>
      <c r="C6" s="23"/>
      <c r="D6" s="22"/>
      <c r="E6" s="22"/>
      <c r="F6" s="22"/>
      <c r="G6" s="22"/>
      <c r="H6" s="22"/>
      <c r="I6" s="22"/>
    </row>
    <row r="7" spans="1:9" ht="20.25" x14ac:dyDescent="0.3">
      <c r="A7" s="33" t="s">
        <v>54</v>
      </c>
      <c r="B7" s="33"/>
      <c r="C7" s="33"/>
      <c r="D7" s="22"/>
      <c r="E7" s="22"/>
      <c r="F7" s="22"/>
      <c r="G7" s="22"/>
      <c r="H7" s="22"/>
      <c r="I7" s="22"/>
    </row>
    <row r="8" spans="1:9" ht="20.25" x14ac:dyDescent="0.3">
      <c r="A8" s="24">
        <v>1</v>
      </c>
      <c r="B8" s="21" t="s">
        <v>55</v>
      </c>
      <c r="C8" s="25">
        <v>5052.6315789473683</v>
      </c>
      <c r="D8" s="22"/>
      <c r="E8" s="22"/>
      <c r="F8" s="22"/>
      <c r="G8" s="22"/>
      <c r="H8" s="22"/>
      <c r="I8" s="22"/>
    </row>
    <row r="9" spans="1:9" ht="20.25" x14ac:dyDescent="0.3">
      <c r="A9" s="24">
        <v>2</v>
      </c>
      <c r="B9" s="21" t="s">
        <v>52</v>
      </c>
      <c r="C9" s="26">
        <f>$B$5</f>
        <v>20400</v>
      </c>
      <c r="D9" s="22"/>
      <c r="E9" s="22"/>
      <c r="F9" s="22"/>
      <c r="G9" s="22"/>
      <c r="H9" s="22"/>
      <c r="I9" s="22"/>
    </row>
    <row r="10" spans="1:9" ht="20.25" x14ac:dyDescent="0.3">
      <c r="A10" s="24">
        <v>3</v>
      </c>
      <c r="B10" s="21" t="s">
        <v>56</v>
      </c>
      <c r="C10" s="26">
        <f>$B$5*$C$8</f>
        <v>103073684.21052632</v>
      </c>
      <c r="D10" s="22"/>
      <c r="E10" s="22"/>
      <c r="F10" s="22"/>
      <c r="G10" s="22"/>
      <c r="H10" s="22"/>
      <c r="I10" s="22"/>
    </row>
    <row r="11" spans="1:9" ht="20.25" x14ac:dyDescent="0.3">
      <c r="A11" s="24">
        <v>4</v>
      </c>
      <c r="B11" s="21" t="s">
        <v>57</v>
      </c>
      <c r="C11" s="26">
        <f>$B$6*C8</f>
        <v>21473684.210526314</v>
      </c>
      <c r="D11" s="22"/>
      <c r="E11" s="22"/>
      <c r="F11" s="22"/>
      <c r="G11" s="22"/>
      <c r="H11" s="22"/>
      <c r="I11" s="22"/>
    </row>
    <row r="12" spans="1:9" ht="20.25" x14ac:dyDescent="0.3">
      <c r="A12" s="24">
        <v>5</v>
      </c>
      <c r="B12" s="21" t="s">
        <v>58</v>
      </c>
      <c r="C12" s="26">
        <f>$B$4</f>
        <v>81600000</v>
      </c>
      <c r="D12" s="22"/>
      <c r="E12" s="22"/>
      <c r="F12" s="22"/>
      <c r="G12" s="22"/>
      <c r="H12" s="22"/>
      <c r="I12" s="22"/>
    </row>
    <row r="13" spans="1:9" ht="20.25" x14ac:dyDescent="0.3">
      <c r="A13" s="24">
        <v>6</v>
      </c>
      <c r="B13" s="21" t="s">
        <v>59</v>
      </c>
      <c r="C13" s="26">
        <f>C11+C12</f>
        <v>103073684.21052632</v>
      </c>
      <c r="D13" s="22"/>
      <c r="E13" s="22"/>
      <c r="F13" s="22"/>
      <c r="G13" s="22"/>
      <c r="H13" s="22"/>
      <c r="I13" s="22"/>
    </row>
    <row r="14" spans="1:9" ht="20.25" x14ac:dyDescent="0.3">
      <c r="A14" s="24">
        <v>7</v>
      </c>
      <c r="B14" s="21" t="s">
        <v>60</v>
      </c>
      <c r="C14" s="25">
        <f>C10-C13</f>
        <v>0</v>
      </c>
      <c r="D14" s="22"/>
      <c r="E14" s="22"/>
      <c r="F14" s="22"/>
      <c r="G14" s="22"/>
      <c r="H14" s="22"/>
      <c r="I14" s="22"/>
    </row>
    <row r="15" spans="1:9" ht="20.25" x14ac:dyDescent="0.3">
      <c r="A15" s="27"/>
      <c r="B15" s="22"/>
      <c r="C15" s="22"/>
      <c r="D15" s="22"/>
      <c r="E15" s="22"/>
      <c r="F15" s="22"/>
      <c r="G15" s="22"/>
      <c r="H15" s="22"/>
      <c r="I15" s="22"/>
    </row>
    <row r="16" spans="1:9" ht="20.25" x14ac:dyDescent="0.3">
      <c r="A16" s="22"/>
      <c r="B16" s="22"/>
      <c r="C16" s="22"/>
      <c r="D16" s="22"/>
      <c r="E16" s="22"/>
      <c r="F16" s="22"/>
      <c r="G16" s="22"/>
      <c r="H16" s="22"/>
      <c r="I16" s="22"/>
    </row>
    <row r="17" spans="1:14" ht="20.25" x14ac:dyDescent="0.3">
      <c r="A17" s="34" t="s">
        <v>61</v>
      </c>
      <c r="B17" s="35"/>
      <c r="C17" s="35"/>
      <c r="D17" s="22"/>
      <c r="E17" s="22"/>
      <c r="F17" s="22"/>
      <c r="G17" s="22"/>
      <c r="H17" s="22"/>
      <c r="I17" s="22" t="s">
        <v>64</v>
      </c>
    </row>
    <row r="18" spans="1:14" ht="20.25" customHeight="1" x14ac:dyDescent="0.3">
      <c r="A18" s="28" t="s">
        <v>62</v>
      </c>
      <c r="B18" s="29">
        <f>C8</f>
        <v>5052.6315789473683</v>
      </c>
      <c r="C18" s="29"/>
      <c r="D18" s="22"/>
      <c r="E18" s="22"/>
      <c r="F18" s="22"/>
      <c r="G18" s="22"/>
      <c r="H18" s="22"/>
      <c r="I18" s="22"/>
      <c r="J18" s="42" t="s">
        <v>89</v>
      </c>
      <c r="K18" s="42"/>
      <c r="L18" s="42"/>
      <c r="M18" s="43"/>
      <c r="N18" s="43"/>
    </row>
    <row r="19" spans="1:14" ht="20.25" x14ac:dyDescent="0.3">
      <c r="A19" s="28" t="s">
        <v>63</v>
      </c>
      <c r="B19" s="29">
        <f>C10</f>
        <v>103073684.21052632</v>
      </c>
      <c r="C19" s="29"/>
      <c r="D19" s="22"/>
      <c r="E19" s="22"/>
      <c r="F19" s="22"/>
      <c r="G19" s="22"/>
      <c r="H19" s="22"/>
      <c r="I19" s="22"/>
      <c r="J19" s="42"/>
      <c r="K19" s="42"/>
      <c r="L19" s="42"/>
      <c r="M19" s="43"/>
      <c r="N19" s="43"/>
    </row>
    <row r="20" spans="1:14" ht="20.25" x14ac:dyDescent="0.3">
      <c r="A20" s="22"/>
      <c r="B20" s="22"/>
      <c r="C20" s="22"/>
      <c r="D20" s="22"/>
      <c r="E20" s="22"/>
      <c r="F20" s="22"/>
      <c r="G20" s="22"/>
      <c r="H20" s="22"/>
      <c r="I20" s="22"/>
      <c r="J20" s="42"/>
      <c r="K20" s="42"/>
      <c r="L20" s="42"/>
      <c r="M20" s="43"/>
      <c r="N20" s="43"/>
    </row>
    <row r="21" spans="1:14" ht="20.25" x14ac:dyDescent="0.3">
      <c r="A21" s="24">
        <v>1</v>
      </c>
      <c r="B21" s="21" t="s">
        <v>55</v>
      </c>
      <c r="C21" s="26">
        <v>0</v>
      </c>
      <c r="D21" s="21">
        <v>5000</v>
      </c>
      <c r="E21" s="21">
        <v>10000</v>
      </c>
      <c r="F21" s="21">
        <v>20000</v>
      </c>
      <c r="G21" s="21">
        <v>30000</v>
      </c>
      <c r="H21" s="21">
        <v>40000</v>
      </c>
      <c r="I21" s="22"/>
      <c r="J21" s="42"/>
      <c r="K21" s="42"/>
      <c r="L21" s="42"/>
      <c r="M21" s="43"/>
      <c r="N21" s="43"/>
    </row>
    <row r="22" spans="1:14" ht="20.25" x14ac:dyDescent="0.3">
      <c r="A22" s="24">
        <v>2</v>
      </c>
      <c r="B22" s="21" t="s">
        <v>52</v>
      </c>
      <c r="C22" s="26">
        <f t="shared" ref="C22:H22" si="0">$B$5</f>
        <v>20400</v>
      </c>
      <c r="D22" s="26">
        <f t="shared" si="0"/>
        <v>20400</v>
      </c>
      <c r="E22" s="26">
        <f t="shared" si="0"/>
        <v>20400</v>
      </c>
      <c r="F22" s="26">
        <f t="shared" si="0"/>
        <v>20400</v>
      </c>
      <c r="G22" s="26">
        <f t="shared" si="0"/>
        <v>20400</v>
      </c>
      <c r="H22" s="26">
        <f t="shared" si="0"/>
        <v>20400</v>
      </c>
      <c r="I22" s="22"/>
      <c r="J22" s="42"/>
      <c r="K22" s="42"/>
      <c r="L22" s="42"/>
      <c r="M22" s="43"/>
      <c r="N22" s="43"/>
    </row>
    <row r="23" spans="1:14" ht="20.25" x14ac:dyDescent="0.3">
      <c r="A23" s="24">
        <v>3</v>
      </c>
      <c r="B23" s="21" t="s">
        <v>56</v>
      </c>
      <c r="C23" s="26">
        <f t="shared" ref="C23:G23" si="1">C21*$B$5</f>
        <v>0</v>
      </c>
      <c r="D23" s="26">
        <f t="shared" si="1"/>
        <v>102000000</v>
      </c>
      <c r="E23" s="26">
        <f t="shared" si="1"/>
        <v>204000000</v>
      </c>
      <c r="F23" s="26">
        <f t="shared" si="1"/>
        <v>408000000</v>
      </c>
      <c r="G23" s="26">
        <f t="shared" si="1"/>
        <v>612000000</v>
      </c>
      <c r="H23" s="26">
        <f>H21*$B$5</f>
        <v>816000000</v>
      </c>
      <c r="I23" s="22"/>
      <c r="J23" s="43"/>
      <c r="K23" s="43"/>
      <c r="L23" s="43"/>
      <c r="M23" s="43"/>
      <c r="N23" s="43"/>
    </row>
    <row r="24" spans="1:14" ht="20.25" x14ac:dyDescent="0.3">
      <c r="A24" s="24">
        <v>4</v>
      </c>
      <c r="B24" s="21" t="s">
        <v>57</v>
      </c>
      <c r="C24" s="26">
        <f t="shared" ref="C24:H24" si="2">$B$6*C21</f>
        <v>0</v>
      </c>
      <c r="D24" s="26">
        <f t="shared" si="2"/>
        <v>21250000</v>
      </c>
      <c r="E24" s="26">
        <f t="shared" si="2"/>
        <v>42500000</v>
      </c>
      <c r="F24" s="26">
        <f t="shared" si="2"/>
        <v>85000000</v>
      </c>
      <c r="G24" s="26">
        <f t="shared" si="2"/>
        <v>127500000</v>
      </c>
      <c r="H24" s="26">
        <f t="shared" si="2"/>
        <v>170000000</v>
      </c>
      <c r="I24" s="22"/>
      <c r="J24" s="43"/>
      <c r="K24" s="43"/>
      <c r="L24" s="43"/>
      <c r="M24" s="43"/>
      <c r="N24" s="43"/>
    </row>
    <row r="25" spans="1:14" ht="20.25" x14ac:dyDescent="0.3">
      <c r="A25" s="24">
        <v>5</v>
      </c>
      <c r="B25" s="21" t="s">
        <v>58</v>
      </c>
      <c r="C25" s="26">
        <f t="shared" ref="C25:H25" si="3">$B$4</f>
        <v>81600000</v>
      </c>
      <c r="D25" s="26">
        <f>$B$4</f>
        <v>81600000</v>
      </c>
      <c r="E25" s="26">
        <f t="shared" si="3"/>
        <v>81600000</v>
      </c>
      <c r="F25" s="26">
        <f t="shared" si="3"/>
        <v>81600000</v>
      </c>
      <c r="G25" s="26">
        <f t="shared" si="3"/>
        <v>81600000</v>
      </c>
      <c r="H25" s="26">
        <f t="shared" si="3"/>
        <v>81600000</v>
      </c>
      <c r="I25" s="22"/>
      <c r="J25" s="43"/>
      <c r="K25" s="43"/>
      <c r="L25" s="43"/>
      <c r="M25" s="43"/>
      <c r="N25" s="43"/>
    </row>
    <row r="26" spans="1:14" ht="20.25" x14ac:dyDescent="0.3">
      <c r="A26" s="24">
        <v>6</v>
      </c>
      <c r="B26" s="21" t="s">
        <v>59</v>
      </c>
      <c r="C26" s="26">
        <f t="shared" ref="C26:G26" si="4">C24+C25</f>
        <v>81600000</v>
      </c>
      <c r="D26" s="26">
        <f t="shared" si="4"/>
        <v>102850000</v>
      </c>
      <c r="E26" s="26">
        <f t="shared" si="4"/>
        <v>124100000</v>
      </c>
      <c r="F26" s="26">
        <f t="shared" si="4"/>
        <v>166600000</v>
      </c>
      <c r="G26" s="26">
        <f t="shared" si="4"/>
        <v>209100000</v>
      </c>
      <c r="H26" s="26">
        <f>H24+H25</f>
        <v>251600000</v>
      </c>
      <c r="I26" s="22"/>
    </row>
    <row r="27" spans="1:14" ht="20.25" x14ac:dyDescent="0.3">
      <c r="A27" s="24">
        <v>7</v>
      </c>
      <c r="B27" s="21" t="s">
        <v>60</v>
      </c>
      <c r="C27" s="26">
        <f t="shared" ref="C27:H27" si="5">C23-C26</f>
        <v>-81600000</v>
      </c>
      <c r="D27" s="26">
        <f t="shared" si="5"/>
        <v>-850000</v>
      </c>
      <c r="E27" s="26">
        <f t="shared" si="5"/>
        <v>79900000</v>
      </c>
      <c r="F27" s="26">
        <f t="shared" si="5"/>
        <v>241400000</v>
      </c>
      <c r="G27" s="26">
        <f t="shared" si="5"/>
        <v>402900000</v>
      </c>
      <c r="H27" s="26">
        <f t="shared" si="5"/>
        <v>564400000</v>
      </c>
      <c r="I27" s="22"/>
    </row>
    <row r="28" spans="1:14" ht="20.25" x14ac:dyDescent="0.3">
      <c r="A28" s="22"/>
      <c r="B28" s="22"/>
      <c r="C28" s="22"/>
      <c r="D28" s="22"/>
      <c r="E28" s="22"/>
      <c r="F28" s="22"/>
      <c r="G28" s="22"/>
      <c r="H28" s="22"/>
      <c r="I28" s="22"/>
    </row>
  </sheetData>
  <mergeCells count="5">
    <mergeCell ref="A2:C2"/>
    <mergeCell ref="A3:B3"/>
    <mergeCell ref="A7:C7"/>
    <mergeCell ref="A17:C17"/>
    <mergeCell ref="J18:L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7" workbookViewId="0">
      <selection activeCell="H29" sqref="H29"/>
    </sheetView>
  </sheetViews>
  <sheetFormatPr defaultRowHeight="15" x14ac:dyDescent="0.25"/>
  <cols>
    <col min="1" max="1" width="17.85546875" customWidth="1"/>
    <col min="2" max="2" width="13.85546875" customWidth="1"/>
    <col min="8" max="8" width="22.140625" bestFit="1" customWidth="1"/>
  </cols>
  <sheetData>
    <row r="1" spans="1:13" ht="18.75" x14ac:dyDescent="0.3">
      <c r="A1" s="5" t="s">
        <v>0</v>
      </c>
    </row>
    <row r="2" spans="1:13" ht="168.4" customHeight="1" x14ac:dyDescent="0.25">
      <c r="A2" s="36" t="s">
        <v>22</v>
      </c>
      <c r="B2" s="36"/>
      <c r="C2" s="36"/>
      <c r="D2" s="36"/>
      <c r="E2" s="36"/>
      <c r="F2" s="36"/>
      <c r="G2" s="36"/>
      <c r="H2" s="36"/>
    </row>
    <row r="3" spans="1:13" ht="15.75" x14ac:dyDescent="0.25">
      <c r="A3" s="2" t="s">
        <v>24</v>
      </c>
      <c r="B3" s="2"/>
      <c r="C3" s="2"/>
      <c r="D3" s="2"/>
      <c r="E3" s="2"/>
      <c r="F3" s="2"/>
      <c r="G3" s="2"/>
      <c r="H3" s="2"/>
    </row>
    <row r="4" spans="1:13" ht="54" customHeight="1" x14ac:dyDescent="0.25">
      <c r="A4" s="37" t="s">
        <v>23</v>
      </c>
      <c r="B4" s="37"/>
      <c r="C4" s="37"/>
      <c r="D4" s="37"/>
      <c r="E4" s="37"/>
      <c r="F4" s="37"/>
      <c r="G4" s="37"/>
      <c r="H4" s="37"/>
    </row>
    <row r="7" spans="1:13" ht="18.75" x14ac:dyDescent="0.3">
      <c r="A7" s="10" t="s">
        <v>27</v>
      </c>
      <c r="B7" s="6" t="s">
        <v>70</v>
      </c>
      <c r="C7" s="11">
        <f>0.45*600</f>
        <v>270</v>
      </c>
      <c r="D7" s="11"/>
      <c r="E7" s="11"/>
      <c r="F7" s="11"/>
      <c r="G7" s="11"/>
    </row>
    <row r="8" spans="1:13" ht="18.75" x14ac:dyDescent="0.3">
      <c r="A8" s="10" t="s">
        <v>69</v>
      </c>
      <c r="B8" s="6" t="s">
        <v>71</v>
      </c>
      <c r="C8" s="11">
        <f>0.25*600</f>
        <v>150</v>
      </c>
      <c r="D8" s="11"/>
      <c r="E8" s="11"/>
      <c r="F8" s="11"/>
      <c r="G8" s="11"/>
    </row>
    <row r="9" spans="1:13" ht="16.5" x14ac:dyDescent="0.25">
      <c r="A9" s="11" t="s">
        <v>66</v>
      </c>
      <c r="B9" s="6" t="s">
        <v>72</v>
      </c>
      <c r="C9" s="11">
        <v>600</v>
      </c>
      <c r="D9" s="11"/>
      <c r="E9" s="11"/>
      <c r="F9" s="11"/>
      <c r="G9" s="11"/>
      <c r="H9" t="s">
        <v>85</v>
      </c>
    </row>
    <row r="10" spans="1:13" ht="16.5" customHeight="1" x14ac:dyDescent="0.25">
      <c r="A10" s="11" t="s">
        <v>67</v>
      </c>
      <c r="B10" s="6" t="s">
        <v>73</v>
      </c>
      <c r="C10" s="11"/>
      <c r="D10" s="11"/>
      <c r="E10" s="11"/>
      <c r="F10" s="11"/>
      <c r="G10" s="11"/>
      <c r="H10" s="40" t="s">
        <v>87</v>
      </c>
      <c r="I10" s="40"/>
      <c r="J10" s="40"/>
      <c r="K10" s="40"/>
      <c r="L10" s="30"/>
      <c r="M10" s="30"/>
    </row>
    <row r="11" spans="1:13" ht="16.5" x14ac:dyDescent="0.25">
      <c r="A11" s="6" t="s">
        <v>68</v>
      </c>
      <c r="B11" s="6"/>
      <c r="C11" s="6"/>
      <c r="D11" s="6"/>
      <c r="E11" s="6"/>
      <c r="F11" s="6"/>
      <c r="G11" s="6"/>
      <c r="H11" s="40"/>
      <c r="I11" s="40"/>
      <c r="J11" s="40"/>
      <c r="K11" s="40"/>
      <c r="L11" s="30"/>
      <c r="M11" s="30"/>
    </row>
    <row r="12" spans="1:13" ht="16.5" customHeight="1" x14ac:dyDescent="0.25">
      <c r="A12" s="38" t="s">
        <v>29</v>
      </c>
      <c r="B12" s="38"/>
      <c r="C12" s="38"/>
      <c r="D12" s="38"/>
      <c r="E12" s="38"/>
      <c r="F12" s="38"/>
      <c r="G12" s="38"/>
      <c r="H12" s="40"/>
      <c r="I12" s="40"/>
      <c r="J12" s="40"/>
      <c r="K12" s="40"/>
      <c r="L12" s="30"/>
      <c r="M12" s="30"/>
    </row>
    <row r="13" spans="1:13" ht="16.5" x14ac:dyDescent="0.25">
      <c r="A13" s="6"/>
      <c r="B13" s="6"/>
      <c r="C13" s="6"/>
      <c r="D13" s="6"/>
      <c r="E13" s="6"/>
      <c r="F13" s="6"/>
      <c r="G13" s="6"/>
    </row>
    <row r="14" spans="1:13" ht="16.5" x14ac:dyDescent="0.25">
      <c r="A14" s="39" t="s">
        <v>30</v>
      </c>
      <c r="B14" s="12" t="s">
        <v>74</v>
      </c>
      <c r="C14" s="12" t="s">
        <v>75</v>
      </c>
      <c r="D14" s="12" t="s">
        <v>76</v>
      </c>
      <c r="E14" s="12" t="s">
        <v>77</v>
      </c>
      <c r="F14" s="13"/>
      <c r="G14" s="13"/>
    </row>
    <row r="15" spans="1:13" ht="16.5" x14ac:dyDescent="0.25">
      <c r="A15" s="39"/>
      <c r="B15" s="12">
        <v>69.999999999999972</v>
      </c>
      <c r="C15" s="12">
        <v>300</v>
      </c>
      <c r="D15" s="12">
        <v>200</v>
      </c>
      <c r="E15" s="12">
        <v>29.999999999999936</v>
      </c>
      <c r="F15" s="14" t="s">
        <v>34</v>
      </c>
      <c r="G15" s="13"/>
    </row>
    <row r="16" spans="1:13" ht="16.5" x14ac:dyDescent="0.25">
      <c r="A16" s="14" t="s">
        <v>35</v>
      </c>
      <c r="B16" s="12">
        <v>7.2999999999999995E-2</v>
      </c>
      <c r="C16" s="12">
        <v>8.5000000000000006E-2</v>
      </c>
      <c r="D16" s="12">
        <v>7.8E-2</v>
      </c>
      <c r="E16" s="12">
        <v>8.1000000000000003E-2</v>
      </c>
      <c r="F16" s="15">
        <f>B16*$B$15+C16*$C$15+D16*$D$15+E16*$E$15</f>
        <v>48.639999999999993</v>
      </c>
      <c r="G16" s="13"/>
    </row>
    <row r="17" spans="1:7" ht="16.5" x14ac:dyDescent="0.25">
      <c r="A17" s="14" t="s">
        <v>36</v>
      </c>
      <c r="B17" s="14"/>
      <c r="C17" s="14"/>
      <c r="D17" s="14"/>
      <c r="E17" s="14"/>
      <c r="F17" s="14" t="s">
        <v>37</v>
      </c>
      <c r="G17" s="14" t="s">
        <v>38</v>
      </c>
    </row>
    <row r="18" spans="1:7" ht="16.5" x14ac:dyDescent="0.25">
      <c r="A18" s="14" t="s">
        <v>39</v>
      </c>
      <c r="B18" s="12">
        <v>1</v>
      </c>
      <c r="C18" s="12">
        <v>0</v>
      </c>
      <c r="D18" s="12">
        <v>1</v>
      </c>
      <c r="E18" s="12">
        <v>0</v>
      </c>
      <c r="F18" s="13">
        <f>B18*$B$15+C18*$C$15+D18*$D$15+E18*$E$15</f>
        <v>270</v>
      </c>
      <c r="G18" s="13">
        <v>270</v>
      </c>
    </row>
    <row r="19" spans="1:7" ht="16.5" x14ac:dyDescent="0.25">
      <c r="A19" s="14" t="s">
        <v>40</v>
      </c>
      <c r="B19" s="12">
        <v>0</v>
      </c>
      <c r="C19" s="12">
        <v>1</v>
      </c>
      <c r="D19" s="12">
        <v>0</v>
      </c>
      <c r="E19" s="12">
        <v>0</v>
      </c>
      <c r="F19" s="13">
        <f>B19*$B$15+C19*$C$15+D19*$D$15+E19*$E$15</f>
        <v>300</v>
      </c>
      <c r="G19" s="13">
        <v>150</v>
      </c>
    </row>
    <row r="20" spans="1:7" ht="16.5" x14ac:dyDescent="0.25">
      <c r="A20" s="14" t="s">
        <v>41</v>
      </c>
      <c r="B20" s="12">
        <v>1</v>
      </c>
      <c r="C20" s="12">
        <v>1</v>
      </c>
      <c r="D20" s="12">
        <v>1</v>
      </c>
      <c r="E20" s="12">
        <v>1</v>
      </c>
      <c r="F20" s="13">
        <f>B20*$B$15+C20*$C$15+D20*$D$15+E20*$E$15</f>
        <v>599.99999999999989</v>
      </c>
      <c r="G20" s="13">
        <v>600</v>
      </c>
    </row>
    <row r="21" spans="1:7" ht="16.5" x14ac:dyDescent="0.25">
      <c r="A21" s="14" t="s">
        <v>42</v>
      </c>
      <c r="B21" s="13"/>
      <c r="C21" s="13"/>
      <c r="D21" s="13"/>
      <c r="E21" s="13"/>
      <c r="F21" s="13"/>
      <c r="G21" s="13"/>
    </row>
    <row r="22" spans="1:7" ht="16.5" x14ac:dyDescent="0.25">
      <c r="A22" s="14" t="s">
        <v>43</v>
      </c>
      <c r="B22" s="16" t="s">
        <v>78</v>
      </c>
      <c r="C22" s="16"/>
      <c r="D22" s="16"/>
      <c r="E22" s="16"/>
      <c r="F22" s="16"/>
      <c r="G22" s="16"/>
    </row>
    <row r="23" spans="1:7" ht="16.5" x14ac:dyDescent="0.25">
      <c r="A23" s="14" t="s">
        <v>36</v>
      </c>
      <c r="B23" s="16" t="s">
        <v>79</v>
      </c>
      <c r="C23" s="16"/>
      <c r="D23" s="16"/>
      <c r="E23" s="16"/>
      <c r="F23" s="16"/>
      <c r="G23" s="16"/>
    </row>
    <row r="24" spans="1:7" ht="16.5" x14ac:dyDescent="0.25">
      <c r="A24" s="13"/>
      <c r="B24" s="16" t="s">
        <v>80</v>
      </c>
      <c r="C24" s="16"/>
      <c r="D24" s="16"/>
      <c r="E24" s="16"/>
      <c r="F24" s="16"/>
      <c r="G24" s="16"/>
    </row>
    <row r="25" spans="1:7" ht="16.5" x14ac:dyDescent="0.25">
      <c r="A25" s="6"/>
      <c r="B25" s="17" t="s">
        <v>81</v>
      </c>
      <c r="C25" s="17"/>
      <c r="D25" s="17"/>
      <c r="E25" s="17"/>
      <c r="F25" s="17"/>
      <c r="G25" s="17"/>
    </row>
  </sheetData>
  <mergeCells count="5">
    <mergeCell ref="A2:H2"/>
    <mergeCell ref="A4:H4"/>
    <mergeCell ref="A12:G12"/>
    <mergeCell ref="A14:A15"/>
    <mergeCell ref="H10: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zoomScale="70" zoomScaleNormal="70" workbookViewId="0">
      <selection activeCell="F39" sqref="F39"/>
    </sheetView>
  </sheetViews>
  <sheetFormatPr defaultRowHeight="15" x14ac:dyDescent="0.25"/>
  <cols>
    <col min="1" max="1" width="28" customWidth="1"/>
    <col min="5" max="5" width="15.85546875" bestFit="1" customWidth="1"/>
    <col min="6" max="6" width="11.5703125" bestFit="1" customWidth="1"/>
  </cols>
  <sheetData>
    <row r="1" spans="1:9" ht="18.75" x14ac:dyDescent="0.3">
      <c r="A1" s="5" t="s">
        <v>10</v>
      </c>
    </row>
    <row r="2" spans="1:9" ht="47.25" customHeight="1" x14ac:dyDescent="0.25">
      <c r="A2" s="41" t="s">
        <v>1</v>
      </c>
      <c r="B2" s="41"/>
      <c r="C2" s="41"/>
      <c r="D2" s="41"/>
      <c r="E2" s="3"/>
      <c r="F2" s="3"/>
      <c r="G2" s="3"/>
      <c r="I2" s="3"/>
    </row>
    <row r="3" spans="1:9" ht="15.75" x14ac:dyDescent="0.25">
      <c r="A3" s="3"/>
      <c r="B3" s="3"/>
      <c r="C3" s="3"/>
      <c r="D3" s="3"/>
      <c r="E3" s="3"/>
      <c r="F3" s="3"/>
      <c r="G3" s="3"/>
      <c r="I3" s="3"/>
    </row>
    <row r="4" spans="1:9" ht="15.75" x14ac:dyDescent="0.25">
      <c r="A4" s="3" t="s">
        <v>2</v>
      </c>
      <c r="B4" s="3" t="s">
        <v>3</v>
      </c>
      <c r="C4" s="3" t="s">
        <v>4</v>
      </c>
      <c r="D4" s="3" t="s">
        <v>5</v>
      </c>
      <c r="E4" s="3"/>
      <c r="F4" s="3"/>
      <c r="G4" s="3"/>
      <c r="I4" s="3"/>
    </row>
    <row r="5" spans="1:9" ht="15.75" x14ac:dyDescent="0.25">
      <c r="A5" s="3" t="s">
        <v>6</v>
      </c>
      <c r="B5" s="3">
        <v>1</v>
      </c>
      <c r="C5" s="3">
        <v>2</v>
      </c>
      <c r="D5" s="3">
        <v>3</v>
      </c>
      <c r="E5" s="3"/>
      <c r="F5" s="3"/>
      <c r="G5" s="3"/>
      <c r="I5" s="3"/>
    </row>
    <row r="6" spans="1:9" ht="15.75" x14ac:dyDescent="0.25">
      <c r="A6" s="3" t="s">
        <v>7</v>
      </c>
      <c r="B6" s="3">
        <v>40</v>
      </c>
      <c r="C6" s="3">
        <v>100</v>
      </c>
      <c r="D6" s="3">
        <v>250</v>
      </c>
      <c r="E6" s="3"/>
      <c r="F6" s="3"/>
      <c r="G6" s="3"/>
      <c r="I6" s="3"/>
    </row>
    <row r="7" spans="1:9" ht="15.75" x14ac:dyDescent="0.25">
      <c r="A7" s="3" t="s">
        <v>8</v>
      </c>
      <c r="B7" s="3">
        <v>120</v>
      </c>
      <c r="C7" s="3">
        <v>260</v>
      </c>
      <c r="D7" s="3">
        <v>600</v>
      </c>
      <c r="E7" s="3"/>
      <c r="F7" s="3"/>
      <c r="G7" s="3"/>
      <c r="I7" s="3"/>
    </row>
    <row r="8" spans="1:9" ht="15.75" x14ac:dyDescent="0.25">
      <c r="A8" s="3"/>
      <c r="B8" s="3"/>
      <c r="C8" s="3"/>
      <c r="D8" s="3"/>
      <c r="E8" s="3"/>
      <c r="F8" s="3"/>
      <c r="G8" s="3"/>
      <c r="I8" s="3"/>
    </row>
    <row r="9" spans="1:9" ht="15.75" x14ac:dyDescent="0.25">
      <c r="A9" s="3" t="s">
        <v>9</v>
      </c>
      <c r="B9" s="3"/>
      <c r="C9" s="3"/>
      <c r="D9" s="3"/>
      <c r="E9" s="3"/>
      <c r="F9" s="3"/>
      <c r="G9" s="3"/>
      <c r="I9" s="3"/>
    </row>
    <row r="11" spans="1:9" ht="15.75" x14ac:dyDescent="0.25">
      <c r="A11" s="4" t="s">
        <v>11</v>
      </c>
    </row>
    <row r="16" spans="1:9" ht="18.75" x14ac:dyDescent="0.3">
      <c r="A16" s="10" t="s">
        <v>27</v>
      </c>
      <c r="B16" s="6" t="s">
        <v>46</v>
      </c>
      <c r="C16" s="11"/>
      <c r="D16" s="11"/>
      <c r="E16" s="11"/>
      <c r="F16" s="11"/>
    </row>
    <row r="17" spans="1:6" ht="18.75" x14ac:dyDescent="0.3">
      <c r="A17" s="10" t="s">
        <v>28</v>
      </c>
      <c r="B17" s="6" t="s">
        <v>44</v>
      </c>
      <c r="C17" s="11"/>
      <c r="D17" s="11"/>
      <c r="E17" s="11"/>
      <c r="F17" s="11"/>
    </row>
    <row r="18" spans="1:6" ht="16.5" x14ac:dyDescent="0.25">
      <c r="A18" s="11"/>
      <c r="B18" s="6" t="s">
        <v>45</v>
      </c>
      <c r="C18" s="11"/>
      <c r="D18" s="11"/>
      <c r="E18" s="11"/>
      <c r="F18" s="11"/>
    </row>
    <row r="19" spans="1:6" ht="16.5" x14ac:dyDescent="0.25">
      <c r="A19" s="11"/>
      <c r="B19" s="6" t="s">
        <v>47</v>
      </c>
      <c r="C19" s="11"/>
      <c r="D19" s="11"/>
      <c r="E19" s="11"/>
      <c r="F19" s="11"/>
    </row>
    <row r="20" spans="1:6" ht="16.5" x14ac:dyDescent="0.25">
      <c r="A20" s="6"/>
      <c r="B20" s="6"/>
      <c r="C20" s="6"/>
      <c r="D20" s="6"/>
      <c r="E20" s="6"/>
      <c r="F20" s="6"/>
    </row>
    <row r="21" spans="1:6" ht="16.5" x14ac:dyDescent="0.25">
      <c r="A21" s="38" t="s">
        <v>29</v>
      </c>
      <c r="B21" s="38"/>
      <c r="C21" s="38"/>
      <c r="D21" s="38"/>
      <c r="E21" s="38"/>
      <c r="F21" s="38"/>
    </row>
    <row r="22" spans="1:6" ht="16.5" x14ac:dyDescent="0.25">
      <c r="A22" s="6"/>
      <c r="B22" s="6"/>
      <c r="C22" s="6"/>
      <c r="D22" s="6"/>
      <c r="E22" s="6"/>
      <c r="F22" s="6"/>
    </row>
    <row r="23" spans="1:6" ht="16.5" x14ac:dyDescent="0.25">
      <c r="A23" s="39" t="s">
        <v>30</v>
      </c>
      <c r="B23" s="12" t="s">
        <v>31</v>
      </c>
      <c r="C23" s="12" t="s">
        <v>32</v>
      </c>
      <c r="D23" s="12" t="s">
        <v>33</v>
      </c>
      <c r="E23" s="13"/>
      <c r="F23" s="13"/>
    </row>
    <row r="24" spans="1:6" ht="16.5" x14ac:dyDescent="0.25">
      <c r="A24" s="39"/>
      <c r="B24" s="12">
        <v>0</v>
      </c>
      <c r="C24" s="12">
        <v>0</v>
      </c>
      <c r="D24" s="12">
        <v>166.66666699999996</v>
      </c>
      <c r="E24" s="14" t="s">
        <v>34</v>
      </c>
      <c r="F24" s="13"/>
    </row>
    <row r="25" spans="1:6" ht="16.5" x14ac:dyDescent="0.25">
      <c r="A25" s="14" t="s">
        <v>35</v>
      </c>
      <c r="B25" s="12">
        <v>120</v>
      </c>
      <c r="C25" s="12">
        <v>260</v>
      </c>
      <c r="D25" s="12">
        <v>600</v>
      </c>
      <c r="E25" s="15">
        <f>B25*$B$24+C25*$C$24+D25*$D$24</f>
        <v>100000.00019999998</v>
      </c>
      <c r="F25" s="13"/>
    </row>
    <row r="26" spans="1:6" ht="16.5" x14ac:dyDescent="0.25">
      <c r="A26" s="14" t="s">
        <v>36</v>
      </c>
      <c r="B26" s="14"/>
      <c r="C26" s="14"/>
      <c r="D26" s="14"/>
      <c r="E26" s="14" t="s">
        <v>37</v>
      </c>
      <c r="F26" s="14" t="s">
        <v>38</v>
      </c>
    </row>
    <row r="27" spans="1:6" ht="16.5" x14ac:dyDescent="0.25">
      <c r="A27" s="14" t="s">
        <v>39</v>
      </c>
      <c r="B27" s="12">
        <v>1</v>
      </c>
      <c r="C27" s="12">
        <v>2</v>
      </c>
      <c r="D27" s="12">
        <v>3</v>
      </c>
      <c r="E27" s="13">
        <f>B27*$B$24+C27*$C$24+D27*$D$24</f>
        <v>500.00000099999988</v>
      </c>
      <c r="F27" s="13">
        <v>500</v>
      </c>
    </row>
    <row r="28" spans="1:6" ht="16.5" x14ac:dyDescent="0.25">
      <c r="A28" s="14" t="s">
        <v>40</v>
      </c>
      <c r="B28" s="12">
        <v>40</v>
      </c>
      <c r="C28" s="12">
        <v>100</v>
      </c>
      <c r="D28" s="12">
        <v>250</v>
      </c>
      <c r="E28" s="13">
        <f>B28*$B$24+C28*$C$24+D28*$D$24</f>
        <v>41666.666749999989</v>
      </c>
      <c r="F28" s="13">
        <v>40000000</v>
      </c>
    </row>
    <row r="29" spans="1:6" ht="16.5" x14ac:dyDescent="0.25">
      <c r="A29" s="14" t="s">
        <v>41</v>
      </c>
      <c r="B29" s="12">
        <v>-1</v>
      </c>
      <c r="C29" s="12">
        <v>6</v>
      </c>
      <c r="D29" s="12">
        <v>0</v>
      </c>
      <c r="E29" s="13">
        <f>B29*$B$24+C29*$C$24+D29*$D$24</f>
        <v>0</v>
      </c>
      <c r="F29" s="13">
        <v>0</v>
      </c>
    </row>
    <row r="30" spans="1:6" ht="16.5" x14ac:dyDescent="0.25">
      <c r="A30" s="14" t="s">
        <v>42</v>
      </c>
      <c r="B30" s="13"/>
      <c r="C30" s="13"/>
      <c r="D30" s="13"/>
      <c r="E30" s="13"/>
      <c r="F30" s="13"/>
    </row>
    <row r="31" spans="1:6" ht="16.5" x14ac:dyDescent="0.25">
      <c r="A31" s="14" t="s">
        <v>43</v>
      </c>
      <c r="B31" s="16" t="s">
        <v>86</v>
      </c>
      <c r="C31" s="16"/>
      <c r="D31" s="16"/>
      <c r="E31" s="16"/>
      <c r="F31" s="13"/>
    </row>
    <row r="32" spans="1:6" ht="16.5" x14ac:dyDescent="0.25">
      <c r="A32" s="14" t="s">
        <v>36</v>
      </c>
      <c r="B32" s="16" t="s">
        <v>82</v>
      </c>
      <c r="C32" s="16"/>
      <c r="D32" s="16"/>
      <c r="E32" s="16"/>
      <c r="F32" s="13"/>
    </row>
    <row r="33" spans="1:6" ht="16.5" x14ac:dyDescent="0.25">
      <c r="A33" s="13"/>
      <c r="B33" s="16" t="s">
        <v>83</v>
      </c>
      <c r="C33" s="16"/>
      <c r="D33" s="16"/>
      <c r="E33" s="16"/>
      <c r="F33" s="13"/>
    </row>
    <row r="34" spans="1:6" ht="16.5" x14ac:dyDescent="0.25">
      <c r="A34" s="6"/>
      <c r="B34" s="17" t="s">
        <v>84</v>
      </c>
      <c r="C34" s="17"/>
      <c r="D34" s="17"/>
      <c r="E34" s="17"/>
      <c r="F34" s="6"/>
    </row>
    <row r="36" spans="1:6" x14ac:dyDescent="0.25">
      <c r="A36" t="s">
        <v>85</v>
      </c>
    </row>
    <row r="37" spans="1:6" ht="60.75" customHeight="1" x14ac:dyDescent="0.25">
      <c r="A37" s="40" t="s">
        <v>88</v>
      </c>
      <c r="B37" s="40"/>
      <c r="C37" s="40"/>
      <c r="D37" s="40"/>
    </row>
  </sheetData>
  <mergeCells count="4">
    <mergeCell ref="A2:D2"/>
    <mergeCell ref="A21:F21"/>
    <mergeCell ref="A23:A24"/>
    <mergeCell ref="A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Câu 1 </vt:lpstr>
      <vt:lpstr>Câu 2</vt:lpstr>
      <vt:lpstr>Câu 3</vt:lpstr>
      <vt:lpstr>Câu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2023-04-24T05:57:40Z</dcterms:created>
  <dcterms:modified xsi:type="dcterms:W3CDTF">2023-11-02T02:07:13Z</dcterms:modified>
</cp:coreProperties>
</file>