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n\KE HOACH Qui Trinh\phan mem 2023\bao gia-2023\"/>
    </mc:Choice>
  </mc:AlternateContent>
  <xr:revisionPtr revIDLastSave="0" documentId="13_ncr:1_{DA5D1A38-0D1A-4422-AF81-13E0F0604AEE}" xr6:coauthVersionLast="36" xr6:coauthVersionMax="47" xr10:uidLastSave="{00000000-0000-0000-0000-000000000000}"/>
  <bookViews>
    <workbookView xWindow="-120" yWindow="-120" windowWidth="29040" windowHeight="15840" xr2:uid="{A1ECAB45-E996-4451-A1CD-C662BF2BAA7A}"/>
  </bookViews>
  <sheets>
    <sheet name="Form BG-2020" sheetId="1" r:id="rId1"/>
    <sheet name="Sheet1" sheetId="2" r:id="rId2"/>
  </sheets>
  <definedNames>
    <definedName name="dulieu" localSheetId="0">#REF!</definedName>
    <definedName name="dulieu">#REF!</definedName>
    <definedName name="_xlnm.Print_Area" localSheetId="0">'Form BG-2020'!$A$1:$M$136</definedName>
    <definedName name="_xlnm.Print_Titles" localSheetId="0">'Form BG-2020'!$19:$19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F112" i="1"/>
  <c r="M102" i="1"/>
  <c r="J13" i="1"/>
  <c r="Q33" i="1" l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20" i="1"/>
  <c r="D106" i="1"/>
  <c r="P105" i="1"/>
  <c r="O101" i="1"/>
  <c r="O99" i="1"/>
  <c r="P99" i="1" s="1"/>
  <c r="O98" i="1"/>
  <c r="P98" i="1" s="1"/>
  <c r="O97" i="1"/>
  <c r="P97" i="1" s="1"/>
  <c r="O96" i="1"/>
  <c r="P96" i="1" s="1"/>
  <c r="O95" i="1"/>
  <c r="P95" i="1" s="1"/>
  <c r="O94" i="1"/>
  <c r="P94" i="1" s="1"/>
  <c r="O93" i="1"/>
  <c r="P93" i="1" s="1"/>
  <c r="O92" i="1"/>
  <c r="P92" i="1" s="1"/>
  <c r="O91" i="1"/>
  <c r="P91" i="1" s="1"/>
  <c r="O90" i="1"/>
  <c r="P90" i="1" s="1"/>
  <c r="O89" i="1"/>
  <c r="P89" i="1" s="1"/>
  <c r="O88" i="1"/>
  <c r="P88" i="1" s="1"/>
  <c r="O87" i="1"/>
  <c r="P87" i="1" s="1"/>
  <c r="O86" i="1"/>
  <c r="P86" i="1" s="1"/>
  <c r="O85" i="1"/>
  <c r="P85" i="1" s="1"/>
  <c r="O84" i="1"/>
  <c r="P84" i="1" s="1"/>
  <c r="O83" i="1"/>
  <c r="P83" i="1" s="1"/>
  <c r="O82" i="1"/>
  <c r="P82" i="1" s="1"/>
  <c r="O81" i="1"/>
  <c r="P81" i="1" s="1"/>
  <c r="O80" i="1"/>
  <c r="P80" i="1" s="1"/>
  <c r="O79" i="1"/>
  <c r="P79" i="1" s="1"/>
  <c r="O78" i="1"/>
  <c r="P78" i="1" s="1"/>
  <c r="O77" i="1"/>
  <c r="P77" i="1" s="1"/>
  <c r="O76" i="1"/>
  <c r="P76" i="1" s="1"/>
  <c r="O75" i="1"/>
  <c r="P75" i="1" s="1"/>
  <c r="O74" i="1"/>
  <c r="P74" i="1" s="1"/>
  <c r="O73" i="1"/>
  <c r="P73" i="1" s="1"/>
  <c r="O72" i="1"/>
  <c r="P72" i="1" s="1"/>
  <c r="O71" i="1"/>
  <c r="P71" i="1" s="1"/>
  <c r="O70" i="1"/>
  <c r="P70" i="1" s="1"/>
  <c r="O69" i="1"/>
  <c r="P69" i="1" s="1"/>
  <c r="O68" i="1"/>
  <c r="P68" i="1" s="1"/>
  <c r="O67" i="1"/>
  <c r="P67" i="1" s="1"/>
  <c r="O66" i="1"/>
  <c r="P66" i="1" s="1"/>
  <c r="O65" i="1"/>
  <c r="P65" i="1" s="1"/>
  <c r="O64" i="1"/>
  <c r="P64" i="1" s="1"/>
  <c r="O63" i="1"/>
  <c r="P63" i="1" s="1"/>
  <c r="O62" i="1"/>
  <c r="P62" i="1" s="1"/>
  <c r="O61" i="1"/>
  <c r="P61" i="1" s="1"/>
  <c r="O60" i="1"/>
  <c r="P60" i="1" s="1"/>
  <c r="O59" i="1"/>
  <c r="P59" i="1" s="1"/>
  <c r="O58" i="1"/>
  <c r="P58" i="1" s="1"/>
  <c r="O57" i="1"/>
  <c r="P57" i="1" s="1"/>
  <c r="O56" i="1"/>
  <c r="P56" i="1" s="1"/>
  <c r="O55" i="1"/>
  <c r="P55" i="1" s="1"/>
  <c r="O54" i="1"/>
  <c r="P54" i="1" s="1"/>
  <c r="O53" i="1"/>
  <c r="P53" i="1" s="1"/>
  <c r="O52" i="1"/>
  <c r="P52" i="1" s="1"/>
  <c r="O51" i="1"/>
  <c r="P51" i="1" s="1"/>
  <c r="O50" i="1"/>
  <c r="P50" i="1" s="1"/>
  <c r="O49" i="1"/>
  <c r="P49" i="1" s="1"/>
  <c r="O48" i="1"/>
  <c r="P48" i="1" s="1"/>
  <c r="O47" i="1"/>
  <c r="P47" i="1" s="1"/>
  <c r="O46" i="1"/>
  <c r="P46" i="1" s="1"/>
  <c r="O45" i="1"/>
  <c r="P45" i="1" s="1"/>
  <c r="O44" i="1"/>
  <c r="P44" i="1" s="1"/>
  <c r="O43" i="1"/>
  <c r="P43" i="1" s="1"/>
  <c r="O42" i="1"/>
  <c r="P42" i="1" s="1"/>
  <c r="O41" i="1"/>
  <c r="P41" i="1" s="1"/>
  <c r="O40" i="1"/>
  <c r="P40" i="1" s="1"/>
  <c r="O39" i="1"/>
  <c r="P39" i="1" s="1"/>
  <c r="O38" i="1"/>
  <c r="P38" i="1" s="1"/>
  <c r="O37" i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P20" i="1"/>
  <c r="R6" i="1"/>
  <c r="J11" i="1" s="1"/>
  <c r="B6" i="1"/>
  <c r="H116" i="1" s="1"/>
  <c r="A16" i="1"/>
  <c r="B116" i="1"/>
  <c r="B113" i="1"/>
  <c r="B114" i="1"/>
  <c r="J12" i="1"/>
  <c r="J14" i="1"/>
  <c r="A17" i="1" l="1"/>
  <c r="D107" i="1"/>
  <c r="M101" i="1"/>
  <c r="P101" i="1"/>
  <c r="P102" i="1" l="1"/>
  <c r="P103" i="1" s="1"/>
  <c r="P104" i="1" s="1"/>
  <c r="M103" i="1"/>
  <c r="H112" i="1" l="1"/>
  <c r="J1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8" authorId="0" shapeId="0" xr:uid="{512EAF8F-5D9F-4FED-8FA9-1782C668C02A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past mã KH
</t>
        </r>
      </text>
    </comment>
  </commentList>
</comments>
</file>

<file path=xl/sharedStrings.xml><?xml version="1.0" encoding="utf-8"?>
<sst xmlns="http://schemas.openxmlformats.org/spreadsheetml/2006/main" count="132" uniqueCount="94">
  <si>
    <t>CÔNG TY TNHH SX TM DV VẬT LIỆU LÀM KÍN LÊ GIA</t>
  </si>
  <si>
    <t>Tổng hợp</t>
  </si>
  <si>
    <t>LỆNH SX</t>
  </si>
  <si>
    <t>Add : 26/12E, Ấp Xuân Thới Đông 1, Xã Xuân Thới Đông, Huyện Hóc Môn, Tp.HCM</t>
  </si>
  <si>
    <t>Mã khách hàng</t>
  </si>
  <si>
    <t xml:space="preserve">                Tel: +84 283 620 8651/620 8653/620 8654</t>
  </si>
  <si>
    <t xml:space="preserve"> Fax: +84 283 811 1867</t>
  </si>
  <si>
    <t xml:space="preserve">                Web : http://legiaseal.com</t>
  </si>
  <si>
    <t xml:space="preserve">http://legia-sealingmaterial.vn </t>
  </si>
  <si>
    <t>CHÀO GIÁ</t>
  </si>
  <si>
    <t>MÃ KH:</t>
  </si>
  <si>
    <t>Lưu ý: teflon tấm 10%, teflon gasket 15%</t>
  </si>
  <si>
    <t>Khách Hàng:</t>
  </si>
  <si>
    <t>Địa chỉ:</t>
  </si>
  <si>
    <t>MST:</t>
  </si>
  <si>
    <t>Người nhận:</t>
  </si>
  <si>
    <t>Điện thoại:</t>
  </si>
  <si>
    <t>Email:</t>
  </si>
  <si>
    <t>Hàng hóa:</t>
  </si>
  <si>
    <t>Số TT</t>
  </si>
  <si>
    <t>Mã HH</t>
  </si>
  <si>
    <t>Loại Vật liệu</t>
  </si>
  <si>
    <t>Độ dày (mm)</t>
  </si>
  <si>
    <t>Tiêu chuẩn</t>
  </si>
  <si>
    <t>K.Cỡ</t>
  </si>
  <si>
    <t>Kích thước (mm)</t>
  </si>
  <si>
    <t>Chuẩn bích</t>
  </si>
  <si>
    <t>Chuẩn gasket</t>
  </si>
  <si>
    <t>Đ/v tính</t>
  </si>
  <si>
    <t>Số lượng</t>
  </si>
  <si>
    <t>Đơn giá
(VNĐ)</t>
  </si>
  <si>
    <t>Thành Tiền
(VNĐ)</t>
  </si>
  <si>
    <t>x</t>
  </si>
  <si>
    <t>Tổng giá trị đơn hàng (VNĐ):</t>
  </si>
  <si>
    <t>Giá chỉ đúng cho toàn đơn hàng. Nếu thay đổi số lượng vui lòng check lại giá.</t>
  </si>
  <si>
    <t>Để giảm bớt khó khăn cho cty Lê Gia trong dịch Covid , chính sách cho nợ sau khi nhận hàng tạm thời mất hiệu lực và được chuyển thành *Thanh toán trước khi nhận hàng *</t>
  </si>
  <si>
    <t>Đóng gói và vận chuyển</t>
  </si>
  <si>
    <t>Nơi giao hàng:</t>
  </si>
  <si>
    <t>Văn phòng PHATECO Vũng Tàu</t>
  </si>
  <si>
    <t>Phương thức giao hàng :</t>
  </si>
  <si>
    <t>Chành xe</t>
  </si>
  <si>
    <t>Thời gian giao hàng:</t>
  </si>
  <si>
    <t>Thanh toán :</t>
  </si>
  <si>
    <t>Trước khi
 làm hàng</t>
  </si>
  <si>
    <t>Trước khi 
giao hàng</t>
  </si>
  <si>
    <t>Ngay khi 
giao hàng</t>
  </si>
  <si>
    <t xml:space="preserve">Sau khi giao hàng và chứng từ thanh toán </t>
  </si>
  <si>
    <t>% tổng giá trị đơn hàng</t>
  </si>
  <si>
    <t xml:space="preserve"> </t>
  </si>
  <si>
    <t>Giá trị-VNĐ</t>
  </si>
  <si>
    <t>Trân trọng!</t>
  </si>
  <si>
    <t>Đơn giá LG
(VNĐ)</t>
  </si>
  <si>
    <t>Chênh lệch:</t>
  </si>
  <si>
    <t>Thu lại:</t>
  </si>
  <si>
    <t>Thực chi:</t>
  </si>
  <si>
    <t>Bùi Duy Khang (0972.354.374)</t>
  </si>
  <si>
    <t>Đào Đình Huy (0918.573.223)</t>
  </si>
  <si>
    <t>Giao hàng sau 2-3  ngày làm việc sau khi xác nhận đặt hàng và thanh toán.</t>
  </si>
  <si>
    <t>thời gian nợ (ngày)</t>
  </si>
  <si>
    <t>đã</t>
  </si>
  <si>
    <t>KH</t>
  </si>
  <si>
    <t>Graphite nén</t>
  </si>
  <si>
    <t>6mm</t>
  </si>
  <si>
    <t>OD339mm x ID327mm x H6mm</t>
  </si>
  <si>
    <t>cái</t>
  </si>
  <si>
    <t>5mm</t>
  </si>
  <si>
    <t>OD57mm x ID48mm x H5mm</t>
  </si>
  <si>
    <t>OD90mm x ID80mm x H6mm</t>
  </si>
  <si>
    <t>7mm</t>
  </si>
  <si>
    <t>OD261mm x ID248mm x H7mm</t>
  </si>
  <si>
    <t>OD90mm x ID80mm x H5mm</t>
  </si>
  <si>
    <t>10mm</t>
  </si>
  <si>
    <t>OD402mm x ID390mm x H10mm</t>
  </si>
  <si>
    <t>OD95,7mm x ID79,7mm x H10mm</t>
  </si>
  <si>
    <t>OD67mm x ID48mm x H10mm</t>
  </si>
  <si>
    <t>OD281mm x ID270mm x H5mm</t>
  </si>
  <si>
    <t>4mm</t>
  </si>
  <si>
    <t>OD620mm x ID610mm x H4mm</t>
  </si>
  <si>
    <t>13mm</t>
  </si>
  <si>
    <t>OD426mm x ID416mm x H13mm</t>
  </si>
  <si>
    <t>GC07 600 CIR</t>
  </si>
  <si>
    <t>GC07 500 CIR</t>
  </si>
  <si>
    <t>GC07 700 CIR</t>
  </si>
  <si>
    <t>PAC02 1000 CIR</t>
  </si>
  <si>
    <t>GC07 1000 CIR</t>
  </si>
  <si>
    <t>GC05 400 CIR</t>
  </si>
  <si>
    <t>GC07 1300 CIR</t>
  </si>
  <si>
    <t>VAT 8%:</t>
  </si>
  <si>
    <t>Graphite Packing Ring with Inconel (Dây PA2000I nén)</t>
  </si>
  <si>
    <t>KH2071</t>
  </si>
  <si>
    <t>CÔNG TY TNHH DỊCH VỤ KỸ THUẬT THANH PHONG</t>
  </si>
  <si>
    <t>Thôn Nam Sơn, Xã Nghi Sơn, Thị xã Nghi Sơn, Tỉnh Thanh Hoá, Việt Nam</t>
  </si>
  <si>
    <t>Có vát côn</t>
  </si>
  <si>
    <t>Graphite nén (có gia cố kẽm bên trong)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</si>
</sst>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.0_-;\-* #,##0.0_-;_-* &quot;-&quot;?_-;_-@_-"/>
    <numFmt numFmtId="167" formatCode="_(* #,##0.0000_);_(* \(#,##0.0000\);_(* &quot;-&quot;??_);_(@_)"/>
    <numFmt numFmtId="168" formatCode="_(* #,##0.0_);_(* \(#,##0.0\);_(* &quot;-&quot;??_);_(@_)"/>
    <numFmt numFmtId="169" formatCode="_-* #,##0_-;\-* #,##0_-;_-* &quot;-&quot;??_-;_-@_-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Arial Narrow"/>
      <family val="2"/>
    </font>
    <font>
      <sz val="17"/>
      <color rgb="FF0070C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i/>
      <u/>
      <sz val="12"/>
      <color rgb="FF0070C0"/>
      <name val="Times New Roman"/>
      <family val="1"/>
    </font>
    <font>
      <u/>
      <sz val="12"/>
      <color indexed="12"/>
      <name val="VNI-Times"/>
    </font>
    <font>
      <sz val="11"/>
      <color theme="1"/>
      <name val="Arial Narrow"/>
      <family val="2"/>
    </font>
    <font>
      <sz val="10"/>
      <name val="Arial Narrow"/>
      <family val="2"/>
    </font>
    <font>
      <b/>
      <sz val="13.5"/>
      <color theme="1"/>
      <name val="Arial Narrow"/>
      <family val="2"/>
    </font>
    <font>
      <b/>
      <i/>
      <u/>
      <sz val="12"/>
      <color rgb="FF0070C0"/>
      <name val="Arial Narrow"/>
      <family val="2"/>
    </font>
    <font>
      <u/>
      <sz val="12"/>
      <color indexed="12"/>
      <name val="Arial Narrow"/>
      <family val="2"/>
    </font>
    <font>
      <b/>
      <sz val="10"/>
      <color theme="1"/>
      <name val="Arial"/>
      <family val="2"/>
    </font>
    <font>
      <b/>
      <sz val="13.5"/>
      <color theme="1"/>
      <name val="Times New Roman"/>
      <family val="1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30"/>
      <color rgb="FF00B0F0"/>
      <name val="Times New Roman"/>
      <family val="1"/>
    </font>
    <font>
      <b/>
      <sz val="11"/>
      <color indexed="8"/>
      <name val="Arial Narrow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28"/>
      <color indexed="40"/>
      <name val="Arial"/>
      <family val="2"/>
    </font>
    <font>
      <b/>
      <i/>
      <sz val="11"/>
      <color rgb="FFFF0000"/>
      <name val="Calibri"/>
      <family val="2"/>
      <scheme val="minor"/>
    </font>
    <font>
      <b/>
      <sz val="32"/>
      <color rgb="FF00B0F0"/>
      <name val="Times New Roman"/>
      <family val="1"/>
    </font>
    <font>
      <sz val="11"/>
      <color indexed="8"/>
      <name val="Arial"/>
      <family val="2"/>
    </font>
    <font>
      <sz val="11"/>
      <color indexed="10"/>
      <name val="Arial Narrow"/>
      <family val="2"/>
    </font>
    <font>
      <sz val="11"/>
      <name val="Arial"/>
      <family val="2"/>
    </font>
    <font>
      <sz val="12"/>
      <name val="VNI-Times"/>
    </font>
    <font>
      <b/>
      <sz val="10"/>
      <name val="Arial"/>
      <family val="2"/>
    </font>
    <font>
      <i/>
      <sz val="10.5"/>
      <name val="Arial"/>
      <family val="2"/>
    </font>
    <font>
      <b/>
      <sz val="10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"/>
    </font>
    <font>
      <sz val="11"/>
      <color rgb="FFFF0000"/>
      <name val="Segoe UI"/>
      <family val="2"/>
    </font>
    <font>
      <sz val="10"/>
      <color indexed="8"/>
      <name val="Arial Narrow"/>
      <family val="2"/>
    </font>
    <font>
      <sz val="10"/>
      <color rgb="FF000000"/>
      <name val="Arial Narrow"/>
      <family val="2"/>
    </font>
    <font>
      <sz val="11"/>
      <color rgb="FF001A33"/>
      <name val="Segoe UI"/>
      <family val="2"/>
    </font>
    <font>
      <sz val="11"/>
      <color rgb="FFFF0000"/>
      <name val="Arial Narrow"/>
      <family val="2"/>
    </font>
    <font>
      <b/>
      <sz val="11"/>
      <color rgb="FFFF0000"/>
      <name val="Arial Narrow"/>
      <family val="2"/>
    </font>
    <font>
      <b/>
      <i/>
      <sz val="12"/>
      <color indexed="8"/>
      <name val="Arial Narrow"/>
      <family val="2"/>
    </font>
    <font>
      <sz val="12"/>
      <color indexed="8"/>
      <name val="Arial"/>
      <family val="2"/>
    </font>
    <font>
      <b/>
      <i/>
      <sz val="12"/>
      <color rgb="FFFF0000"/>
      <name val="Arial Narrow"/>
      <family val="2"/>
    </font>
    <font>
      <b/>
      <i/>
      <sz val="12"/>
      <color rgb="FFFF0000"/>
      <name val="Arial"/>
      <family val="2"/>
    </font>
    <font>
      <sz val="10.5"/>
      <name val="Arial"/>
      <family val="2"/>
    </font>
    <font>
      <b/>
      <sz val="10.5"/>
      <name val="Arial"/>
      <family val="2"/>
    </font>
    <font>
      <i/>
      <sz val="10.5"/>
      <name val="Arial Narrow"/>
      <family val="2"/>
    </font>
    <font>
      <sz val="11"/>
      <color rgb="FFFFFF00"/>
      <name val="Arial Narrow"/>
      <family val="2"/>
    </font>
    <font>
      <sz val="10"/>
      <name val="Geneva"/>
      <family val="2"/>
    </font>
    <font>
      <sz val="9"/>
      <name val="Arial"/>
      <family val="2"/>
    </font>
    <font>
      <sz val="12"/>
      <name val="Arial"/>
      <family val="2"/>
    </font>
    <font>
      <sz val="10.5"/>
      <color indexed="8"/>
      <name val="Arial Narrow"/>
      <family val="2"/>
    </font>
    <font>
      <sz val="10.5"/>
      <color theme="1"/>
      <name val="Calibri"/>
      <family val="2"/>
      <scheme val="minor"/>
    </font>
    <font>
      <i/>
      <sz val="10"/>
      <name val="Arial"/>
      <family val="2"/>
    </font>
    <font>
      <b/>
      <i/>
      <sz val="10"/>
      <color indexed="8"/>
      <name val="Arial"/>
      <family val="2"/>
    </font>
    <font>
      <b/>
      <i/>
      <sz val="11"/>
      <color indexed="8"/>
      <name val="Arial Narrow"/>
      <family val="2"/>
    </font>
    <font>
      <i/>
      <sz val="10"/>
      <color indexed="8"/>
      <name val="Arial Narrow"/>
      <family val="2"/>
    </font>
    <font>
      <b/>
      <i/>
      <sz val="14"/>
      <color indexed="8"/>
      <name val="Arial Narrow"/>
      <family val="2"/>
    </font>
    <font>
      <b/>
      <i/>
      <sz val="10"/>
      <color indexed="8"/>
      <name val="Arial Narrow"/>
      <family val="2"/>
    </font>
    <font>
      <b/>
      <i/>
      <sz val="10"/>
      <name val="Arial"/>
      <family val="2"/>
    </font>
    <font>
      <sz val="11"/>
      <color rgb="FF222222"/>
      <name val="Segoe U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2"/>
      <color indexed="8"/>
      <name val="Arial Narrow"/>
      <family val="2"/>
    </font>
    <font>
      <sz val="10"/>
      <color rgb="FFFF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4">
    <xf numFmtId="0" fontId="0" fillId="0" borderId="0"/>
    <xf numFmtId="43" fontId="7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6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1" fillId="0" borderId="0"/>
    <xf numFmtId="0" fontId="7" fillId="0" borderId="0"/>
    <xf numFmtId="43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1" fillId="0" borderId="0"/>
    <xf numFmtId="0" fontId="51" fillId="0" borderId="0"/>
    <xf numFmtId="9" fontId="7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7">
    <xf numFmtId="0" fontId="0" fillId="0" borderId="0" xfId="0"/>
    <xf numFmtId="0" fontId="4" fillId="0" borderId="0" xfId="3" applyFont="1" applyAlignment="1">
      <alignment horizontal="center"/>
    </xf>
    <xf numFmtId="37" fontId="4" fillId="0" borderId="0" xfId="4" applyNumberFormat="1" applyFont="1" applyFill="1"/>
    <xf numFmtId="37" fontId="4" fillId="2" borderId="0" xfId="4" applyNumberFormat="1" applyFont="1" applyFill="1"/>
    <xf numFmtId="165" fontId="1" fillId="0" borderId="0" xfId="1" applyNumberFormat="1" applyFont="1" applyAlignment="1">
      <alignment horizontal="center" vertical="center"/>
    </xf>
    <xf numFmtId="0" fontId="1" fillId="0" borderId="0" xfId="3"/>
    <xf numFmtId="0" fontId="8" fillId="3" borderId="1" xfId="5" applyFont="1" applyFill="1" applyBorder="1" applyAlignment="1" applyProtection="1">
      <alignment horizontal="center" vertical="center" wrapText="1"/>
    </xf>
    <xf numFmtId="0" fontId="9" fillId="3" borderId="1" xfId="2" applyFill="1" applyBorder="1" applyAlignment="1" applyProtection="1">
      <alignment horizontal="center" vertical="center" wrapText="1"/>
    </xf>
    <xf numFmtId="0" fontId="10" fillId="0" borderId="0" xfId="3" applyFont="1" applyAlignment="1">
      <alignment horizontal="center"/>
    </xf>
    <xf numFmtId="0" fontId="11" fillId="0" borderId="0" xfId="3" applyFont="1" applyAlignment="1">
      <alignment horizontal="center" vertical="center"/>
    </xf>
    <xf numFmtId="0" fontId="12" fillId="0" borderId="0" xfId="3" applyFont="1" applyAlignment="1">
      <alignment vertical="top" wrapText="1"/>
    </xf>
    <xf numFmtId="0" fontId="12" fillId="2" borderId="0" xfId="3" applyFont="1" applyFill="1" applyAlignment="1">
      <alignment vertical="top" wrapText="1"/>
    </xf>
    <xf numFmtId="165" fontId="10" fillId="0" borderId="0" xfId="1" applyNumberFormat="1" applyFont="1" applyAlignment="1">
      <alignment horizontal="center" vertical="center"/>
    </xf>
    <xf numFmtId="0" fontId="10" fillId="0" borderId="0" xfId="3" applyFont="1"/>
    <xf numFmtId="0" fontId="13" fillId="3" borderId="1" xfId="5" applyFont="1" applyFill="1" applyBorder="1" applyAlignment="1" applyProtection="1">
      <alignment horizontal="center" vertical="center" wrapText="1"/>
    </xf>
    <xf numFmtId="0" fontId="10" fillId="0" borderId="0" xfId="3" applyFont="1" applyAlignment="1">
      <alignment horizontal="left" vertical="center"/>
    </xf>
    <xf numFmtId="0" fontId="12" fillId="0" borderId="0" xfId="3" applyFont="1" applyAlignment="1">
      <alignment horizontal="center" vertical="center" wrapText="1"/>
    </xf>
    <xf numFmtId="0" fontId="14" fillId="0" borderId="0" xfId="5" applyFont="1" applyFill="1" applyBorder="1" applyAlignment="1" applyProtection="1">
      <alignment wrapText="1"/>
    </xf>
    <xf numFmtId="0" fontId="10" fillId="0" borderId="2" xfId="3" applyFont="1" applyBorder="1" applyAlignment="1">
      <alignment horizontal="center"/>
    </xf>
    <xf numFmtId="0" fontId="11" fillId="0" borderId="2" xfId="3" applyFont="1" applyBorder="1" applyAlignment="1">
      <alignment horizontal="center" vertical="center"/>
    </xf>
    <xf numFmtId="0" fontId="10" fillId="0" borderId="2" xfId="3" applyFont="1" applyBorder="1" applyAlignment="1">
      <alignment vertical="center"/>
    </xf>
    <xf numFmtId="0" fontId="12" fillId="0" borderId="2" xfId="3" applyFont="1" applyBorder="1" applyAlignment="1">
      <alignment horizontal="center" vertical="center" wrapText="1"/>
    </xf>
    <xf numFmtId="0" fontId="12" fillId="0" borderId="2" xfId="3" applyFont="1" applyBorder="1" applyAlignment="1">
      <alignment vertical="top" wrapText="1"/>
    </xf>
    <xf numFmtId="0" fontId="7" fillId="0" borderId="0" xfId="3" applyFont="1" applyAlignment="1">
      <alignment horizontal="center" vertical="center"/>
    </xf>
    <xf numFmtId="0" fontId="15" fillId="0" borderId="0" xfId="3" applyFont="1" applyAlignment="1">
      <alignment vertical="center" wrapText="1"/>
    </xf>
    <xf numFmtId="0" fontId="16" fillId="0" borderId="0" xfId="3" applyFont="1" applyAlignment="1">
      <alignment horizontal="center" vertical="center" wrapText="1"/>
    </xf>
    <xf numFmtId="0" fontId="1" fillId="0" borderId="0" xfId="3" applyAlignment="1">
      <alignment horizontal="left" vertical="center"/>
    </xf>
    <xf numFmtId="14" fontId="17" fillId="0" borderId="0" xfId="3" applyNumberFormat="1" applyFont="1" applyAlignment="1">
      <alignment vertical="center"/>
    </xf>
    <xf numFmtId="14" fontId="18" fillId="0" borderId="0" xfId="3" applyNumberFormat="1" applyFont="1" applyAlignment="1">
      <alignment vertical="center"/>
    </xf>
    <xf numFmtId="0" fontId="16" fillId="0" borderId="0" xfId="3" applyFont="1" applyAlignment="1">
      <alignment vertical="top" wrapText="1"/>
    </xf>
    <xf numFmtId="0" fontId="16" fillId="2" borderId="0" xfId="3" applyFont="1" applyFill="1" applyAlignment="1">
      <alignment vertical="top" wrapText="1"/>
    </xf>
    <xf numFmtId="0" fontId="1" fillId="0" borderId="0" xfId="3" applyAlignment="1">
      <alignment horizontal="center"/>
    </xf>
    <xf numFmtId="16" fontId="1" fillId="0" borderId="0" xfId="3" applyNumberFormat="1" applyAlignment="1">
      <alignment vertical="center" wrapText="1"/>
    </xf>
    <xf numFmtId="16" fontId="1" fillId="2" borderId="0" xfId="3" applyNumberFormat="1" applyFill="1" applyAlignment="1">
      <alignment vertical="center" wrapText="1"/>
    </xf>
    <xf numFmtId="0" fontId="20" fillId="4" borderId="1" xfId="3" applyFont="1" applyFill="1" applyBorder="1"/>
    <xf numFmtId="2" fontId="1" fillId="0" borderId="1" xfId="3" applyNumberFormat="1" applyBorder="1"/>
    <xf numFmtId="0" fontId="4" fillId="0" borderId="0" xfId="3" applyFont="1"/>
    <xf numFmtId="0" fontId="7" fillId="0" borderId="0" xfId="3" applyFont="1" applyAlignment="1">
      <alignment vertical="center"/>
    </xf>
    <xf numFmtId="0" fontId="2" fillId="0" borderId="0" xfId="3" applyFont="1" applyAlignment="1">
      <alignment horizontal="left" vertical="center" wrapText="1"/>
    </xf>
    <xf numFmtId="0" fontId="19" fillId="0" borderId="0" xfId="3" applyFont="1" applyAlignment="1">
      <alignment horizontal="center" vertical="center"/>
    </xf>
    <xf numFmtId="0" fontId="4" fillId="0" borderId="0" xfId="3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/>
    </xf>
    <xf numFmtId="0" fontId="15" fillId="0" borderId="0" xfId="3" applyFont="1" applyAlignment="1">
      <alignment horizontal="left" vertical="center"/>
    </xf>
    <xf numFmtId="0" fontId="21" fillId="0" borderId="0" xfId="3" applyFont="1" applyAlignment="1">
      <alignment vertical="center"/>
    </xf>
    <xf numFmtId="0" fontId="21" fillId="0" borderId="0" xfId="3" applyFont="1" applyAlignment="1">
      <alignment vertical="center" wrapText="1"/>
    </xf>
    <xf numFmtId="0" fontId="1" fillId="0" borderId="0" xfId="3" applyAlignment="1">
      <alignment horizontal="center" vertical="center" wrapText="1"/>
    </xf>
    <xf numFmtId="0" fontId="1" fillId="0" borderId="0" xfId="3" applyAlignment="1">
      <alignment vertical="center"/>
    </xf>
    <xf numFmtId="0" fontId="1" fillId="2" borderId="0" xfId="3" applyFill="1" applyAlignment="1">
      <alignment vertical="center"/>
    </xf>
    <xf numFmtId="0" fontId="22" fillId="2" borderId="0" xfId="3" applyFont="1" applyFill="1" applyAlignment="1">
      <alignment vertical="center"/>
    </xf>
    <xf numFmtId="165" fontId="4" fillId="0" borderId="0" xfId="1" applyNumberFormat="1" applyFont="1"/>
    <xf numFmtId="0" fontId="21" fillId="0" borderId="0" xfId="1" applyNumberFormat="1" applyFont="1" applyFill="1" applyAlignment="1">
      <alignment horizontal="left" vertical="center"/>
    </xf>
    <xf numFmtId="0" fontId="23" fillId="0" borderId="0" xfId="3" applyFont="1" applyAlignment="1">
      <alignment horizontal="left" vertical="center"/>
    </xf>
    <xf numFmtId="14" fontId="22" fillId="0" borderId="0" xfId="3" applyNumberFormat="1" applyFont="1" applyAlignment="1">
      <alignment vertical="center"/>
    </xf>
    <xf numFmtId="14" fontId="22" fillId="2" borderId="0" xfId="3" applyNumberFormat="1" applyFont="1" applyFill="1" applyAlignment="1">
      <alignment vertical="center"/>
    </xf>
    <xf numFmtId="0" fontId="22" fillId="0" borderId="0" xfId="3" applyFont="1" applyAlignment="1">
      <alignment vertical="center"/>
    </xf>
    <xf numFmtId="0" fontId="24" fillId="0" borderId="0" xfId="3" applyFont="1" applyAlignment="1">
      <alignment horizontal="left" vertical="center"/>
    </xf>
    <xf numFmtId="166" fontId="4" fillId="0" borderId="0" xfId="3" applyNumberFormat="1" applyFont="1"/>
    <xf numFmtId="0" fontId="25" fillId="0" borderId="0" xfId="3" applyFont="1" applyAlignment="1">
      <alignment vertical="center"/>
    </xf>
    <xf numFmtId="0" fontId="26" fillId="0" borderId="0" xfId="3" applyFont="1" applyAlignment="1">
      <alignment horizontal="left" vertical="center"/>
    </xf>
    <xf numFmtId="0" fontId="7" fillId="0" borderId="3" xfId="3" applyFont="1" applyBorder="1" applyAlignment="1">
      <alignment vertical="center"/>
    </xf>
    <xf numFmtId="0" fontId="7" fillId="0" borderId="3" xfId="3" applyFont="1" applyBorder="1" applyAlignment="1">
      <alignment horizontal="center" vertical="center"/>
    </xf>
    <xf numFmtId="0" fontId="21" fillId="0" borderId="3" xfId="3" applyFont="1" applyBorder="1" applyAlignment="1">
      <alignment vertical="center" wrapText="1"/>
    </xf>
    <xf numFmtId="0" fontId="27" fillId="0" borderId="3" xfId="3" applyFont="1" applyBorder="1" applyAlignment="1">
      <alignment vertical="center" wrapText="1"/>
    </xf>
    <xf numFmtId="0" fontId="27" fillId="0" borderId="3" xfId="3" applyFont="1" applyBorder="1" applyAlignment="1">
      <alignment horizontal="center" vertical="center" wrapText="1"/>
    </xf>
    <xf numFmtId="0" fontId="27" fillId="2" borderId="0" xfId="3" applyFont="1" applyFill="1" applyAlignment="1">
      <alignment vertical="center" wrapText="1"/>
    </xf>
    <xf numFmtId="0" fontId="28" fillId="0" borderId="0" xfId="3" applyFont="1"/>
    <xf numFmtId="0" fontId="29" fillId="0" borderId="0" xfId="3" applyFont="1"/>
    <xf numFmtId="0" fontId="29" fillId="0" borderId="0" xfId="3" applyFont="1" applyAlignment="1">
      <alignment horizontal="center"/>
    </xf>
    <xf numFmtId="0" fontId="29" fillId="2" borderId="0" xfId="3" applyFont="1" applyFill="1"/>
    <xf numFmtId="0" fontId="30" fillId="0" borderId="0" xfId="3" applyFont="1"/>
    <xf numFmtId="0" fontId="29" fillId="0" borderId="0" xfId="3" applyFont="1" applyAlignment="1">
      <alignment horizontal="center" vertical="center" wrapText="1"/>
    </xf>
    <xf numFmtId="3" fontId="4" fillId="0" borderId="0" xfId="3" applyNumberFormat="1" applyFont="1"/>
    <xf numFmtId="37" fontId="4" fillId="0" borderId="0" xfId="4" applyNumberFormat="1" applyFont="1" applyFill="1" applyBorder="1"/>
    <xf numFmtId="37" fontId="4" fillId="2" borderId="0" xfId="4" applyNumberFormat="1" applyFont="1" applyFill="1" applyBorder="1"/>
    <xf numFmtId="0" fontId="32" fillId="0" borderId="0" xfId="6" quotePrefix="1" applyFont="1" applyAlignment="1">
      <alignment horizontal="center" vertical="center"/>
    </xf>
    <xf numFmtId="0" fontId="33" fillId="0" borderId="0" xfId="6" applyFont="1" applyAlignment="1">
      <alignment horizontal="center" vertical="center"/>
    </xf>
    <xf numFmtId="0" fontId="30" fillId="0" borderId="0" xfId="6" applyFont="1" applyAlignment="1">
      <alignment horizontal="left" vertical="center"/>
    </xf>
    <xf numFmtId="0" fontId="7" fillId="0" borderId="0" xfId="6" applyFont="1" applyAlignment="1">
      <alignment vertical="center"/>
    </xf>
    <xf numFmtId="164" fontId="4" fillId="0" borderId="0" xfId="3" applyNumberFormat="1" applyFont="1"/>
    <xf numFmtId="4" fontId="4" fillId="0" borderId="0" xfId="3" applyNumberFormat="1" applyFont="1"/>
    <xf numFmtId="0" fontId="34" fillId="0" borderId="1" xfId="3" applyFont="1" applyBorder="1" applyAlignment="1">
      <alignment horizontal="center" vertical="center" wrapText="1"/>
    </xf>
    <xf numFmtId="0" fontId="35" fillId="0" borderId="1" xfId="3" applyFont="1" applyBorder="1" applyAlignment="1">
      <alignment horizontal="center" vertical="center" wrapText="1"/>
    </xf>
    <xf numFmtId="0" fontId="36" fillId="0" borderId="1" xfId="3" applyFont="1" applyBorder="1" applyAlignment="1">
      <alignment horizontal="center" vertical="center" wrapText="1"/>
    </xf>
    <xf numFmtId="3" fontId="35" fillId="0" borderId="1" xfId="3" applyNumberFormat="1" applyFont="1" applyBorder="1" applyAlignment="1">
      <alignment horizontal="center" vertical="center" wrapText="1"/>
    </xf>
    <xf numFmtId="37" fontId="34" fillId="0" borderId="1" xfId="4" applyNumberFormat="1" applyFont="1" applyFill="1" applyBorder="1" applyAlignment="1">
      <alignment horizontal="center" vertical="center" wrapText="1"/>
    </xf>
    <xf numFmtId="37" fontId="34" fillId="2" borderId="0" xfId="4" applyNumberFormat="1" applyFont="1" applyFill="1" applyBorder="1" applyAlignment="1">
      <alignment horizontal="center" vertical="center" wrapText="1"/>
    </xf>
    <xf numFmtId="0" fontId="37" fillId="0" borderId="0" xfId="7" applyFont="1"/>
    <xf numFmtId="43" fontId="1" fillId="0" borderId="0" xfId="1" applyFont="1"/>
    <xf numFmtId="164" fontId="1" fillId="0" borderId="0" xfId="3" applyNumberFormat="1" applyAlignment="1">
      <alignment horizontal="center" vertical="center"/>
    </xf>
    <xf numFmtId="12" fontId="1" fillId="0" borderId="0" xfId="3" applyNumberFormat="1"/>
    <xf numFmtId="167" fontId="1" fillId="0" borderId="0" xfId="1" applyNumberFormat="1" applyFont="1"/>
    <xf numFmtId="164" fontId="1" fillId="0" borderId="0" xfId="3" applyNumberFormat="1"/>
    <xf numFmtId="0" fontId="38" fillId="0" borderId="1" xfId="3" applyFont="1" applyBorder="1" applyAlignment="1">
      <alignment horizontal="center" vertical="center" wrapText="1"/>
    </xf>
    <xf numFmtId="0" fontId="38" fillId="5" borderId="1" xfId="3" applyFont="1" applyFill="1" applyBorder="1" applyAlignment="1">
      <alignment horizontal="center" vertical="center" wrapText="1"/>
    </xf>
    <xf numFmtId="0" fontId="39" fillId="0" borderId="4" xfId="7" applyFont="1" applyBorder="1" applyAlignment="1">
      <alignment horizontal="center" vertical="center" wrapText="1"/>
    </xf>
    <xf numFmtId="165" fontId="38" fillId="5" borderId="1" xfId="8" applyNumberFormat="1" applyFont="1" applyFill="1" applyBorder="1" applyAlignment="1">
      <alignment horizontal="center" vertical="center" wrapText="1"/>
    </xf>
    <xf numFmtId="165" fontId="38" fillId="0" borderId="1" xfId="1" applyNumberFormat="1" applyFont="1" applyFill="1" applyBorder="1" applyAlignment="1">
      <alignment horizontal="center" vertical="center" wrapText="1"/>
    </xf>
    <xf numFmtId="165" fontId="38" fillId="2" borderId="0" xfId="8" applyNumberFormat="1" applyFont="1" applyFill="1" applyBorder="1" applyAlignment="1">
      <alignment horizontal="center" vertical="center" wrapText="1"/>
    </xf>
    <xf numFmtId="43" fontId="40" fillId="0" borderId="0" xfId="1" applyFont="1"/>
    <xf numFmtId="165" fontId="38" fillId="0" borderId="1" xfId="8" applyNumberFormat="1" applyFont="1" applyFill="1" applyBorder="1" applyAlignment="1">
      <alignment horizontal="center" vertical="center" wrapText="1"/>
    </xf>
    <xf numFmtId="0" fontId="40" fillId="0" borderId="0" xfId="7" applyFont="1"/>
    <xf numFmtId="3" fontId="38" fillId="0" borderId="1" xfId="3" applyNumberFormat="1" applyFont="1" applyBorder="1" applyAlignment="1">
      <alignment horizontal="center" vertical="center" wrapText="1"/>
    </xf>
    <xf numFmtId="3" fontId="38" fillId="5" borderId="1" xfId="3" applyNumberFormat="1" applyFont="1" applyFill="1" applyBorder="1" applyAlignment="1">
      <alignment horizontal="center" vertical="center" wrapText="1"/>
    </xf>
    <xf numFmtId="0" fontId="38" fillId="0" borderId="1" xfId="3" applyFont="1" applyBorder="1" applyAlignment="1">
      <alignment horizontal="left" vertical="center" wrapText="1"/>
    </xf>
    <xf numFmtId="0" fontId="38" fillId="0" borderId="5" xfId="3" applyFont="1" applyBorder="1" applyAlignment="1">
      <alignment horizontal="center" vertical="center" wrapText="1"/>
    </xf>
    <xf numFmtId="0" fontId="38" fillId="0" borderId="5" xfId="3" applyFont="1" applyBorder="1" applyAlignment="1">
      <alignment horizontal="left" vertical="center" wrapText="1"/>
    </xf>
    <xf numFmtId="0" fontId="41" fillId="6" borderId="6" xfId="3" applyFont="1" applyFill="1" applyBorder="1" applyAlignment="1">
      <alignment horizontal="center" vertical="center" wrapText="1"/>
    </xf>
    <xf numFmtId="0" fontId="42" fillId="6" borderId="7" xfId="3" applyFont="1" applyFill="1" applyBorder="1" applyAlignment="1">
      <alignment horizontal="center" vertical="center"/>
    </xf>
    <xf numFmtId="0" fontId="41" fillId="6" borderId="7" xfId="3" applyFont="1" applyFill="1" applyBorder="1" applyAlignment="1">
      <alignment horizontal="center" vertical="center" wrapText="1"/>
    </xf>
    <xf numFmtId="0" fontId="41" fillId="6" borderId="8" xfId="3" applyFont="1" applyFill="1" applyBorder="1" applyAlignment="1">
      <alignment horizontal="center" vertical="center" wrapText="1"/>
    </xf>
    <xf numFmtId="0" fontId="41" fillId="6" borderId="1" xfId="3" applyFont="1" applyFill="1" applyBorder="1" applyAlignment="1">
      <alignment horizontal="center" vertical="center" wrapText="1"/>
    </xf>
    <xf numFmtId="165" fontId="41" fillId="6" borderId="1" xfId="8" applyNumberFormat="1" applyFont="1" applyFill="1" applyBorder="1" applyAlignment="1">
      <alignment horizontal="center" vertical="center" wrapText="1"/>
    </xf>
    <xf numFmtId="165" fontId="41" fillId="6" borderId="1" xfId="1" applyNumberFormat="1" applyFont="1" applyFill="1" applyBorder="1" applyAlignment="1">
      <alignment horizontal="center" vertical="center" wrapText="1"/>
    </xf>
    <xf numFmtId="165" fontId="4" fillId="2" borderId="0" xfId="8" applyNumberFormat="1" applyFont="1" applyFill="1" applyBorder="1" applyAlignment="1">
      <alignment horizontal="center" vertical="center" wrapText="1"/>
    </xf>
    <xf numFmtId="165" fontId="4" fillId="0" borderId="1" xfId="1" applyNumberFormat="1" applyFont="1" applyFill="1" applyBorder="1" applyAlignment="1">
      <alignment horizontal="center" vertical="center" wrapText="1"/>
    </xf>
    <xf numFmtId="165" fontId="4" fillId="0" borderId="0" xfId="3" applyNumberFormat="1" applyFont="1"/>
    <xf numFmtId="0" fontId="4" fillId="0" borderId="9" xfId="3" quotePrefix="1" applyFont="1" applyBorder="1" applyAlignment="1">
      <alignment horizontal="center"/>
    </xf>
    <xf numFmtId="0" fontId="4" fillId="0" borderId="10" xfId="3" quotePrefix="1" applyFont="1" applyBorder="1" applyAlignment="1">
      <alignment horizontal="center"/>
    </xf>
    <xf numFmtId="0" fontId="43" fillId="0" borderId="10" xfId="3" applyFont="1" applyBorder="1" applyAlignment="1">
      <alignment vertical="center"/>
    </xf>
    <xf numFmtId="0" fontId="43" fillId="0" borderId="10" xfId="3" applyFont="1" applyBorder="1" applyAlignment="1">
      <alignment horizontal="center" vertical="center" wrapText="1"/>
    </xf>
    <xf numFmtId="165" fontId="20" fillId="0" borderId="1" xfId="8" applyNumberFormat="1" applyFont="1" applyFill="1" applyBorder="1" applyAlignment="1">
      <alignment horizontal="center" vertical="center"/>
    </xf>
    <xf numFmtId="165" fontId="20" fillId="2" borderId="0" xfId="8" applyNumberFormat="1" applyFont="1" applyFill="1" applyBorder="1" applyAlignment="1">
      <alignment horizontal="center" vertical="center"/>
    </xf>
    <xf numFmtId="168" fontId="40" fillId="0" borderId="0" xfId="1" applyNumberFormat="1" applyFont="1"/>
    <xf numFmtId="0" fontId="4" fillId="0" borderId="13" xfId="3" quotePrefix="1" applyFont="1" applyBorder="1" applyAlignment="1">
      <alignment horizontal="center"/>
    </xf>
    <xf numFmtId="0" fontId="20" fillId="0" borderId="14" xfId="3" quotePrefix="1" applyFont="1" applyBorder="1" applyAlignment="1">
      <alignment horizontal="center" vertical="center"/>
    </xf>
    <xf numFmtId="0" fontId="45" fillId="0" borderId="14" xfId="3" applyFont="1" applyBorder="1" applyAlignment="1">
      <alignment horizontal="left" vertical="center"/>
    </xf>
    <xf numFmtId="0" fontId="43" fillId="0" borderId="14" xfId="3" applyFont="1" applyBorder="1" applyAlignment="1">
      <alignment horizontal="center" vertical="center"/>
    </xf>
    <xf numFmtId="165" fontId="40" fillId="0" borderId="0" xfId="1" applyNumberFormat="1" applyFont="1"/>
    <xf numFmtId="0" fontId="4" fillId="0" borderId="15" xfId="3" quotePrefix="1" applyFont="1" applyBorder="1" applyAlignment="1">
      <alignment horizontal="center"/>
    </xf>
    <xf numFmtId="0" fontId="4" fillId="0" borderId="16" xfId="3" quotePrefix="1" applyFont="1" applyBorder="1" applyAlignment="1">
      <alignment horizontal="center"/>
    </xf>
    <xf numFmtId="0" fontId="43" fillId="0" borderId="16" xfId="3" applyFont="1" applyBorder="1" applyAlignment="1">
      <alignment horizontal="center" vertical="center"/>
    </xf>
    <xf numFmtId="0" fontId="43" fillId="0" borderId="16" xfId="3" applyFont="1" applyBorder="1" applyAlignment="1">
      <alignment horizontal="center" vertical="center" wrapText="1"/>
    </xf>
    <xf numFmtId="0" fontId="1" fillId="0" borderId="16" xfId="3" applyBorder="1" applyAlignment="1">
      <alignment horizontal="center" vertical="center"/>
    </xf>
    <xf numFmtId="14" fontId="44" fillId="0" borderId="16" xfId="3" applyNumberFormat="1" applyFont="1" applyBorder="1" applyAlignment="1">
      <alignment horizontal="right" vertical="center"/>
    </xf>
    <xf numFmtId="0" fontId="46" fillId="2" borderId="0" xfId="3" applyFont="1" applyFill="1" applyAlignment="1">
      <alignment horizontal="center" vertical="center"/>
    </xf>
    <xf numFmtId="165" fontId="1" fillId="0" borderId="0" xfId="3" applyNumberFormat="1"/>
    <xf numFmtId="0" fontId="47" fillId="0" borderId="0" xfId="6" applyFont="1" applyAlignment="1">
      <alignment horizontal="left" vertical="center"/>
    </xf>
    <xf numFmtId="0" fontId="48" fillId="2" borderId="0" xfId="3" applyFont="1" applyFill="1" applyAlignment="1">
      <alignment horizontal="left" vertical="center" wrapText="1"/>
    </xf>
    <xf numFmtId="0" fontId="49" fillId="4" borderId="0" xfId="3" applyFont="1" applyFill="1" applyAlignment="1">
      <alignment horizontal="center" vertical="center"/>
    </xf>
    <xf numFmtId="0" fontId="47" fillId="2" borderId="0" xfId="3" applyFont="1" applyFill="1" applyAlignment="1">
      <alignment horizontal="left" vertical="center" wrapText="1"/>
    </xf>
    <xf numFmtId="0" fontId="47" fillId="4" borderId="0" xfId="6" applyFont="1" applyFill="1" applyAlignment="1">
      <alignment horizontal="center" vertical="center"/>
    </xf>
    <xf numFmtId="0" fontId="50" fillId="7" borderId="0" xfId="3" applyFont="1" applyFill="1" applyAlignment="1">
      <alignment wrapText="1"/>
    </xf>
    <xf numFmtId="0" fontId="47" fillId="0" borderId="0" xfId="6" applyFont="1" applyAlignment="1">
      <alignment horizontal="left" vertical="top"/>
    </xf>
    <xf numFmtId="0" fontId="47" fillId="0" borderId="0" xfId="3" applyFont="1" applyAlignment="1">
      <alignment horizontal="left" vertical="center" wrapText="1"/>
    </xf>
    <xf numFmtId="0" fontId="48" fillId="2" borderId="0" xfId="3" quotePrefix="1" applyFont="1" applyFill="1" applyAlignment="1">
      <alignment horizontal="left" vertical="center" wrapText="1"/>
    </xf>
    <xf numFmtId="0" fontId="33" fillId="0" borderId="0" xfId="6" applyFont="1" applyAlignment="1">
      <alignment horizontal="left" vertical="center"/>
    </xf>
    <xf numFmtId="0" fontId="48" fillId="2" borderId="0" xfId="10" quotePrefix="1" applyFont="1" applyFill="1" applyAlignment="1">
      <alignment horizontal="left" vertical="center" wrapText="1"/>
    </xf>
    <xf numFmtId="0" fontId="47" fillId="0" borderId="0" xfId="11" applyFont="1" applyAlignment="1">
      <alignment horizontal="left" vertical="center"/>
    </xf>
    <xf numFmtId="0" fontId="33" fillId="0" borderId="0" xfId="6" applyFont="1" applyAlignment="1">
      <alignment vertical="center"/>
    </xf>
    <xf numFmtId="0" fontId="1" fillId="0" borderId="1" xfId="3" applyBorder="1" applyAlignment="1">
      <alignment horizontal="center" vertical="center" wrapText="1"/>
    </xf>
    <xf numFmtId="0" fontId="47" fillId="2" borderId="0" xfId="6" applyFont="1" applyFill="1" applyAlignment="1">
      <alignment horizontal="left" vertical="center" wrapText="1"/>
    </xf>
    <xf numFmtId="0" fontId="47" fillId="0" borderId="0" xfId="11" applyFont="1" applyAlignment="1">
      <alignment horizontal="center" vertical="center"/>
    </xf>
    <xf numFmtId="0" fontId="33" fillId="0" borderId="0" xfId="6" applyFont="1" applyAlignment="1">
      <alignment horizontal="right" vertical="center"/>
    </xf>
    <xf numFmtId="0" fontId="53" fillId="0" borderId="0" xfId="6" applyFont="1" applyAlignment="1">
      <alignment horizontal="center" vertical="center"/>
    </xf>
    <xf numFmtId="0" fontId="47" fillId="0" borderId="0" xfId="6" applyFont="1" applyAlignment="1">
      <alignment vertical="center"/>
    </xf>
    <xf numFmtId="0" fontId="54" fillId="0" borderId="0" xfId="3" applyFont="1" applyAlignment="1">
      <alignment horizontal="center"/>
    </xf>
    <xf numFmtId="0" fontId="54" fillId="0" borderId="0" xfId="3" applyFont="1"/>
    <xf numFmtId="0" fontId="54" fillId="0" borderId="0" xfId="3" applyFont="1" applyAlignment="1">
      <alignment horizontal="center" vertical="center" wrapText="1"/>
    </xf>
    <xf numFmtId="3" fontId="54" fillId="0" borderId="0" xfId="3" applyNumberFormat="1" applyFont="1"/>
    <xf numFmtId="43" fontId="54" fillId="0" borderId="0" xfId="8" applyFont="1" applyFill="1"/>
    <xf numFmtId="37" fontId="54" fillId="0" borderId="0" xfId="4" applyNumberFormat="1" applyFont="1" applyFill="1"/>
    <xf numFmtId="0" fontId="55" fillId="0" borderId="0" xfId="3" applyFont="1"/>
    <xf numFmtId="0" fontId="55" fillId="2" borderId="0" xfId="3" applyFont="1" applyFill="1"/>
    <xf numFmtId="0" fontId="48" fillId="0" borderId="0" xfId="6" applyFont="1" applyAlignment="1">
      <alignment vertical="center"/>
    </xf>
    <xf numFmtId="4" fontId="56" fillId="0" borderId="0" xfId="6" applyNumberFormat="1" applyFont="1" applyAlignment="1">
      <alignment horizontal="center" vertical="center"/>
    </xf>
    <xf numFmtId="0" fontId="47" fillId="0" borderId="0" xfId="6" applyFont="1" applyAlignment="1">
      <alignment horizontal="center" vertical="center"/>
    </xf>
    <xf numFmtId="4" fontId="33" fillId="0" borderId="0" xfId="6" applyNumberFormat="1" applyFont="1" applyAlignment="1">
      <alignment vertical="center"/>
    </xf>
    <xf numFmtId="0" fontId="48" fillId="0" borderId="0" xfId="11" applyFont="1" applyAlignment="1">
      <alignment horizontal="right" vertical="center"/>
    </xf>
    <xf numFmtId="0" fontId="54" fillId="2" borderId="0" xfId="3" applyFont="1" applyFill="1"/>
    <xf numFmtId="0" fontId="57" fillId="0" borderId="0" xfId="3" applyFont="1" applyAlignment="1">
      <alignment horizontal="left" vertical="center"/>
    </xf>
    <xf numFmtId="0" fontId="59" fillId="0" borderId="0" xfId="3" applyFont="1"/>
    <xf numFmtId="0" fontId="59" fillId="0" borderId="0" xfId="3" applyFont="1" applyAlignment="1">
      <alignment horizontal="center"/>
    </xf>
    <xf numFmtId="0" fontId="60" fillId="0" borderId="0" xfId="3" applyFont="1"/>
    <xf numFmtId="0" fontId="59" fillId="0" borderId="0" xfId="3" applyFont="1" applyAlignment="1">
      <alignment horizontal="center" vertical="center" wrapText="1"/>
    </xf>
    <xf numFmtId="3" fontId="59" fillId="0" borderId="0" xfId="3" applyNumberFormat="1" applyFont="1"/>
    <xf numFmtId="37" fontId="59" fillId="0" borderId="0" xfId="4" applyNumberFormat="1" applyFont="1" applyFill="1"/>
    <xf numFmtId="37" fontId="59" fillId="0" borderId="0" xfId="4" applyNumberFormat="1" applyFont="1" applyFill="1" applyBorder="1"/>
    <xf numFmtId="37" fontId="59" fillId="2" borderId="0" xfId="4" applyNumberFormat="1" applyFont="1" applyFill="1" applyBorder="1"/>
    <xf numFmtId="0" fontId="61" fillId="0" borderId="0" xfId="3" applyFont="1" applyAlignment="1">
      <alignment horizontal="center" vertical="top"/>
    </xf>
    <xf numFmtId="0" fontId="62" fillId="0" borderId="0" xfId="3" applyFont="1" applyAlignment="1">
      <alignment horizontal="center" vertical="center"/>
    </xf>
    <xf numFmtId="0" fontId="56" fillId="0" borderId="0" xfId="3" applyFont="1"/>
    <xf numFmtId="0" fontId="56" fillId="0" borderId="0" xfId="3" applyFont="1" applyAlignment="1">
      <alignment horizontal="center"/>
    </xf>
    <xf numFmtId="0" fontId="56" fillId="0" borderId="0" xfId="3" applyFont="1" applyAlignment="1">
      <alignment horizontal="center" vertical="center" wrapText="1"/>
    </xf>
    <xf numFmtId="3" fontId="56" fillId="0" borderId="0" xfId="3" applyNumberFormat="1" applyFont="1"/>
    <xf numFmtId="37" fontId="56" fillId="0" borderId="0" xfId="4" applyNumberFormat="1" applyFont="1" applyFill="1"/>
    <xf numFmtId="37" fontId="56" fillId="0" borderId="0" xfId="4" applyNumberFormat="1" applyFont="1" applyFill="1" applyBorder="1"/>
    <xf numFmtId="37" fontId="56" fillId="2" borderId="0" xfId="4" applyNumberFormat="1" applyFont="1" applyFill="1" applyBorder="1"/>
    <xf numFmtId="165" fontId="4" fillId="0" borderId="0" xfId="1" applyNumberFormat="1" applyFont="1" applyFill="1" applyBorder="1"/>
    <xf numFmtId="0" fontId="63" fillId="0" borderId="0" xfId="7" applyFont="1" applyAlignment="1">
      <alignment horizontal="left" vertical="center" wrapText="1"/>
    </xf>
    <xf numFmtId="0" fontId="4" fillId="0" borderId="0" xfId="3" applyFont="1" applyAlignment="1">
      <alignment vertical="center" wrapText="1"/>
    </xf>
    <xf numFmtId="165" fontId="63" fillId="0" borderId="0" xfId="1" applyNumberFormat="1" applyFont="1" applyFill="1"/>
    <xf numFmtId="3" fontId="4" fillId="0" borderId="0" xfId="3" applyNumberFormat="1" applyFont="1" applyAlignment="1">
      <alignment vertical="center" wrapText="1"/>
    </xf>
    <xf numFmtId="165" fontId="4" fillId="0" borderId="0" xfId="1" applyNumberFormat="1" applyFont="1" applyFill="1" applyAlignment="1">
      <alignment vertical="center" wrapText="1"/>
    </xf>
    <xf numFmtId="43" fontId="4" fillId="0" borderId="0" xfId="1" applyFont="1" applyFill="1" applyBorder="1"/>
    <xf numFmtId="37" fontId="4" fillId="2" borderId="0" xfId="4" applyNumberFormat="1" applyFont="1" applyFill="1" applyBorder="1" applyAlignment="1">
      <alignment vertical="center" wrapText="1"/>
    </xf>
    <xf numFmtId="165" fontId="4" fillId="0" borderId="0" xfId="1" applyNumberFormat="1" applyFont="1" applyFill="1" applyAlignment="1">
      <alignment horizontal="center" vertical="center"/>
    </xf>
    <xf numFmtId="0" fontId="4" fillId="0" borderId="0" xfId="3" applyFont="1" applyAlignment="1">
      <alignment horizontal="center" wrapText="1"/>
    </xf>
    <xf numFmtId="0" fontId="4" fillId="0" borderId="0" xfId="3" applyFont="1" applyAlignment="1">
      <alignment wrapText="1"/>
    </xf>
    <xf numFmtId="3" fontId="4" fillId="0" borderId="0" xfId="3" applyNumberFormat="1" applyFont="1" applyAlignment="1">
      <alignment wrapText="1"/>
    </xf>
    <xf numFmtId="37" fontId="4" fillId="0" borderId="0" xfId="4" applyNumberFormat="1" applyFont="1" applyFill="1" applyAlignment="1">
      <alignment wrapText="1"/>
    </xf>
    <xf numFmtId="37" fontId="4" fillId="0" borderId="0" xfId="4" applyNumberFormat="1" applyFont="1" applyFill="1" applyBorder="1" applyAlignment="1">
      <alignment wrapText="1"/>
    </xf>
    <xf numFmtId="37" fontId="4" fillId="2" borderId="0" xfId="4" applyNumberFormat="1" applyFont="1" applyFill="1" applyBorder="1" applyAlignment="1">
      <alignment wrapText="1"/>
    </xf>
    <xf numFmtId="165" fontId="4" fillId="0" borderId="0" xfId="1" applyNumberFormat="1" applyFont="1" applyFill="1"/>
    <xf numFmtId="165" fontId="4" fillId="0" borderId="0" xfId="1" applyNumberFormat="1" applyFont="1" applyFill="1" applyAlignment="1">
      <alignment horizontal="center"/>
    </xf>
    <xf numFmtId="165" fontId="4" fillId="0" borderId="0" xfId="1" applyNumberFormat="1" applyFont="1" applyAlignment="1">
      <alignment wrapText="1"/>
    </xf>
    <xf numFmtId="0" fontId="1" fillId="2" borderId="0" xfId="3" applyFill="1"/>
    <xf numFmtId="165" fontId="42" fillId="4" borderId="1" xfId="1" applyNumberFormat="1" applyFont="1" applyFill="1" applyBorder="1" applyAlignment="1">
      <alignment horizontal="center" vertical="center"/>
    </xf>
    <xf numFmtId="165" fontId="42" fillId="4" borderId="1" xfId="3" applyNumberFormat="1" applyFont="1" applyFill="1" applyBorder="1"/>
    <xf numFmtId="169" fontId="42" fillId="4" borderId="1" xfId="9" applyNumberFormat="1" applyFont="1" applyFill="1" applyBorder="1"/>
    <xf numFmtId="165" fontId="66" fillId="4" borderId="1" xfId="3" applyNumberFormat="1" applyFont="1" applyFill="1" applyBorder="1"/>
    <xf numFmtId="0" fontId="67" fillId="0" borderId="0" xfId="3" applyFont="1" applyAlignment="1">
      <alignment vertical="center"/>
    </xf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69" fillId="5" borderId="1" xfId="3" applyFont="1" applyFill="1" applyBorder="1" applyAlignment="1">
      <alignment horizontal="center" vertical="center" wrapText="1"/>
    </xf>
    <xf numFmtId="0" fontId="58" fillId="0" borderId="0" xfId="3" applyFont="1" applyAlignment="1">
      <alignment horizontal="center" vertical="center" wrapText="1"/>
    </xf>
    <xf numFmtId="0" fontId="48" fillId="0" borderId="3" xfId="10" quotePrefix="1" applyFont="1" applyBorder="1" applyAlignment="1">
      <alignment horizontal="left" vertical="center" wrapText="1"/>
    </xf>
    <xf numFmtId="0" fontId="1" fillId="0" borderId="6" xfId="3" applyBorder="1" applyAlignment="1">
      <alignment horizontal="center" vertical="center" wrapText="1"/>
    </xf>
    <xf numFmtId="0" fontId="1" fillId="0" borderId="8" xfId="3" applyBorder="1" applyAlignment="1">
      <alignment horizontal="center" vertical="center" wrapText="1"/>
    </xf>
    <xf numFmtId="0" fontId="1" fillId="0" borderId="7" xfId="3" applyBorder="1" applyAlignment="1">
      <alignment horizontal="center" vertical="center" wrapText="1"/>
    </xf>
    <xf numFmtId="9" fontId="7" fillId="0" borderId="6" xfId="12" applyFont="1" applyFill="1" applyBorder="1" applyAlignment="1">
      <alignment horizontal="center" wrapText="1"/>
    </xf>
    <xf numFmtId="9" fontId="7" fillId="0" borderId="8" xfId="12" applyFont="1" applyFill="1" applyBorder="1" applyAlignment="1">
      <alignment horizontal="center" wrapText="1"/>
    </xf>
    <xf numFmtId="9" fontId="1" fillId="0" borderId="6" xfId="12" applyFont="1" applyFill="1" applyBorder="1" applyAlignment="1">
      <alignment horizontal="center" wrapText="1"/>
    </xf>
    <xf numFmtId="9" fontId="1" fillId="0" borderId="8" xfId="12" applyFont="1" applyFill="1" applyBorder="1" applyAlignment="1">
      <alignment horizontal="center" wrapText="1"/>
    </xf>
    <xf numFmtId="9" fontId="1" fillId="0" borderId="7" xfId="12" applyFont="1" applyFill="1" applyBorder="1" applyAlignment="1">
      <alignment horizontal="center" wrapText="1"/>
    </xf>
    <xf numFmtId="0" fontId="1" fillId="0" borderId="5" xfId="12" applyNumberFormat="1" applyFont="1" applyFill="1" applyBorder="1" applyAlignment="1">
      <alignment horizontal="center" wrapText="1"/>
    </xf>
    <xf numFmtId="0" fontId="1" fillId="0" borderId="18" xfId="12" applyNumberFormat="1" applyFont="1" applyFill="1" applyBorder="1" applyAlignment="1">
      <alignment horizontal="center" wrapText="1"/>
    </xf>
    <xf numFmtId="165" fontId="52" fillId="0" borderId="6" xfId="9" applyNumberFormat="1" applyFont="1" applyFill="1" applyBorder="1" applyAlignment="1">
      <alignment horizontal="center" wrapText="1"/>
    </xf>
    <xf numFmtId="165" fontId="52" fillId="0" borderId="8" xfId="9" applyNumberFormat="1" applyFont="1" applyFill="1" applyBorder="1" applyAlignment="1">
      <alignment horizontal="center" wrapText="1"/>
    </xf>
    <xf numFmtId="165" fontId="0" fillId="0" borderId="6" xfId="13" applyNumberFormat="1" applyFont="1" applyFill="1" applyBorder="1" applyAlignment="1">
      <alignment horizontal="center" wrapText="1"/>
    </xf>
    <xf numFmtId="165" fontId="0" fillId="0" borderId="8" xfId="13" applyNumberFormat="1" applyFont="1" applyFill="1" applyBorder="1" applyAlignment="1">
      <alignment horizontal="center" wrapText="1"/>
    </xf>
    <xf numFmtId="165" fontId="0" fillId="0" borderId="7" xfId="13" applyNumberFormat="1" applyFont="1" applyFill="1" applyBorder="1" applyAlignment="1">
      <alignment horizontal="center" wrapText="1"/>
    </xf>
    <xf numFmtId="0" fontId="48" fillId="0" borderId="0" xfId="3" quotePrefix="1" applyFont="1" applyAlignment="1">
      <alignment horizontal="left" vertical="center" wrapText="1"/>
    </xf>
    <xf numFmtId="0" fontId="5" fillId="0" borderId="0" xfId="3" applyFont="1" applyAlignment="1">
      <alignment horizontal="center"/>
    </xf>
    <xf numFmtId="0" fontId="10" fillId="0" borderId="0" xfId="3" applyFont="1" applyAlignment="1">
      <alignment horizontal="center"/>
    </xf>
    <xf numFmtId="0" fontId="10" fillId="0" borderId="0" xfId="3" applyFont="1" applyAlignment="1">
      <alignment horizontal="right" vertical="center"/>
    </xf>
    <xf numFmtId="0" fontId="10" fillId="0" borderId="2" xfId="3" applyFont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1" fillId="0" borderId="0" xfId="3" applyFont="1" applyAlignment="1">
      <alignment horizontal="left" vertical="center" wrapText="1"/>
    </xf>
    <xf numFmtId="0" fontId="44" fillId="0" borderId="11" xfId="3" applyFont="1" applyBorder="1" applyAlignment="1">
      <alignment horizontal="right" vertical="center"/>
    </xf>
    <xf numFmtId="0" fontId="44" fillId="0" borderId="12" xfId="3" applyFont="1" applyBorder="1" applyAlignment="1">
      <alignment horizontal="right" vertical="center"/>
    </xf>
    <xf numFmtId="0" fontId="46" fillId="0" borderId="17" xfId="3" applyFont="1" applyBorder="1" applyAlignment="1">
      <alignment horizontal="center" vertical="center"/>
    </xf>
    <xf numFmtId="0" fontId="46" fillId="0" borderId="0" xfId="3" applyFont="1" applyAlignment="1">
      <alignment horizontal="center" vertical="center" wrapText="1"/>
    </xf>
    <xf numFmtId="0" fontId="48" fillId="0" borderId="0" xfId="3" applyFont="1" applyAlignment="1">
      <alignment horizontal="left" vertical="center" wrapText="1"/>
    </xf>
    <xf numFmtId="0" fontId="47" fillId="0" borderId="0" xfId="3" applyFont="1" applyAlignment="1">
      <alignment horizontal="left" vertical="center" wrapText="1"/>
    </xf>
    <xf numFmtId="0" fontId="68" fillId="0" borderId="14" xfId="3" applyFont="1" applyBorder="1" applyAlignment="1">
      <alignment horizontal="right" vertical="center"/>
    </xf>
    <xf numFmtId="0" fontId="68" fillId="0" borderId="19" xfId="3" applyFont="1" applyBorder="1" applyAlignment="1">
      <alignment horizontal="right" vertical="center"/>
    </xf>
  </cellXfs>
  <cellStyles count="14">
    <cellStyle name="Comma" xfId="1" builtinId="3"/>
    <cellStyle name="Comma 11 2 2 2 2" xfId="13" xr:uid="{36189D33-48AD-419A-8AC5-0BF69446C04F}"/>
    <cellStyle name="Comma 12 2 2" xfId="9" xr:uid="{3FA191F6-261A-4DDF-A3B3-D543E00BCA05}"/>
    <cellStyle name="Comma 2 3" xfId="8" xr:uid="{7E2A8D33-4029-48EF-896D-A77626ED5004}"/>
    <cellStyle name="Comma 3 3" xfId="4" xr:uid="{2AA28F39-7D4F-42A8-873D-76BD1225E022}"/>
    <cellStyle name="Hyperlink" xfId="2" builtinId="8"/>
    <cellStyle name="Hyperlink 5" xfId="5" xr:uid="{2FDFAD1A-435B-44FF-A28F-F9F24030922B}"/>
    <cellStyle name="Normal" xfId="0" builtinId="0"/>
    <cellStyle name="Normal 2 4 2 2 2 2 2" xfId="3" xr:uid="{9BE99683-FCCA-4AB7-BFF1-5FDB25CE4369}"/>
    <cellStyle name="Normal 2 7" xfId="7" xr:uid="{5206CFD8-9196-488F-857F-2D1306AB90D9}"/>
    <cellStyle name="Normal_260309 NA GASKET" xfId="11" xr:uid="{E750BD53-C2DC-4871-AB6D-10944D66C728}"/>
    <cellStyle name="Normal_Cty PHU LOI" xfId="10" xr:uid="{8573BD81-0A44-4306-9F8C-206594F58F86}"/>
    <cellStyle name="Normal_HYUNDAI VINASHIN" xfId="6" xr:uid="{F7E7D2BD-3584-4696-94CA-55C3CE2C9FDC}"/>
    <cellStyle name="Percent 2 2" xfId="12" xr:uid="{CAEF1DC0-4B7B-4231-9C3E-702A3964F337}"/>
  </cellStyles>
  <dxfs count="1"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76200</xdr:colOff>
      <xdr:row>0</xdr:row>
      <xdr:rowOff>0</xdr:rowOff>
    </xdr:from>
    <xdr:ext cx="904875" cy="876300"/>
    <xdr:pic>
      <xdr:nvPicPr>
        <xdr:cNvPr id="2" name="Picture 1">
          <a:extLst>
            <a:ext uri="{FF2B5EF4-FFF2-40B4-BE49-F238E27FC236}">
              <a16:creationId xmlns:a16="http://schemas.microsoft.com/office/drawing/2014/main" id="{EC5F09E5-2318-442B-BB15-969036191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0"/>
          <a:ext cx="90487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66675</xdr:colOff>
      <xdr:row>0</xdr:row>
      <xdr:rowOff>9525</xdr:rowOff>
    </xdr:from>
    <xdr:ext cx="666750" cy="876300"/>
    <xdr:pic>
      <xdr:nvPicPr>
        <xdr:cNvPr id="3" name="Picture 2">
          <a:extLst>
            <a:ext uri="{FF2B5EF4-FFF2-40B4-BE49-F238E27FC236}">
              <a16:creationId xmlns:a16="http://schemas.microsoft.com/office/drawing/2014/main" id="{61621083-86F9-412D-8D6E-CB2EECAEB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11" t="4147" r="5312"/>
        <a:stretch>
          <a:fillRect/>
        </a:stretch>
      </xdr:blipFill>
      <xdr:spPr bwMode="auto">
        <a:xfrm>
          <a:off x="8162925" y="9525"/>
          <a:ext cx="6667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38101</xdr:colOff>
      <xdr:row>0</xdr:row>
      <xdr:rowOff>0</xdr:rowOff>
    </xdr:from>
    <xdr:ext cx="850256" cy="819150"/>
    <xdr:pic>
      <xdr:nvPicPr>
        <xdr:cNvPr id="4" name="Picture 3">
          <a:extLst>
            <a:ext uri="{FF2B5EF4-FFF2-40B4-BE49-F238E27FC236}">
              <a16:creationId xmlns:a16="http://schemas.microsoft.com/office/drawing/2014/main" id="{376B82E6-C214-4E54-A126-46A687E0F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1" y="0"/>
          <a:ext cx="850256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C:\Users\admin\AppData\tai%20lieu%20tham%20khao\LSX%20-trung.xlsx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2.v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C8C5F-4F49-47EE-8C98-7C69E473AF86}">
  <sheetPr>
    <pageSetUpPr fitToPage="1"/>
  </sheetPr>
  <dimension ref="A1:V215"/>
  <sheetViews>
    <sheetView showGridLines="0" tabSelected="1" topLeftCell="A4" zoomScale="85" zoomScaleNormal="85" workbookViewId="0">
      <selection activeCell="L13" sqref="L13"/>
    </sheetView>
  </sheetViews>
  <sheetFormatPr defaultColWidth="9.140625" defaultRowHeight="15"/>
  <cols>
    <col min="1" max="1" width="3.85546875" style="5" customWidth="1"/>
    <col min="2" max="2" width="10.85546875" style="31" customWidth="1"/>
    <col min="3" max="3" width="18.42578125" style="5" customWidth="1"/>
    <col min="4" max="4" width="6.5703125" style="5" customWidth="1"/>
    <col min="5" max="5" width="8.140625" style="5" customWidth="1"/>
    <col min="6" max="6" width="6.5703125" style="5" customWidth="1"/>
    <col min="7" max="7" width="15.140625" style="5" customWidth="1"/>
    <col min="8" max="8" width="9" style="5" customWidth="1"/>
    <col min="9" max="9" width="8.42578125" style="45" customWidth="1"/>
    <col min="10" max="10" width="5.42578125" style="5" customWidth="1"/>
    <col min="11" max="11" width="7.140625" style="5" customWidth="1"/>
    <col min="12" max="12" width="11" style="5" customWidth="1"/>
    <col min="13" max="13" width="12.85546875" style="5" customWidth="1"/>
    <col min="14" max="14" width="1.85546875" style="205" hidden="1" customWidth="1"/>
    <col min="15" max="15" width="10.7109375" style="4" hidden="1" customWidth="1"/>
    <col min="16" max="16" width="11.140625" style="5" hidden="1" customWidth="1"/>
    <col min="17" max="17" width="16.5703125" style="5" hidden="1" customWidth="1"/>
    <col min="18" max="18" width="10.85546875" style="5" hidden="1" customWidth="1"/>
    <col min="19" max="19" width="13.42578125" style="5" hidden="1" customWidth="1"/>
    <col min="20" max="20" width="12.28515625" style="5" hidden="1" customWidth="1"/>
    <col min="21" max="21" width="8.42578125" style="5" hidden="1" customWidth="1"/>
    <col min="22" max="22" width="13.42578125" style="5" bestFit="1" customWidth="1"/>
    <col min="23" max="16384" width="9.140625" style="5"/>
  </cols>
  <sheetData>
    <row r="1" spans="1:19" ht="20.25" customHeight="1">
      <c r="A1" s="1"/>
      <c r="B1" s="233" t="s">
        <v>0</v>
      </c>
      <c r="C1" s="233"/>
      <c r="D1" s="233"/>
      <c r="E1" s="233"/>
      <c r="F1" s="233"/>
      <c r="G1" s="233"/>
      <c r="H1" s="233"/>
      <c r="I1" s="233"/>
      <c r="J1" s="233"/>
      <c r="K1" s="233"/>
      <c r="L1" s="2"/>
      <c r="M1" s="2"/>
      <c r="N1" s="3"/>
      <c r="Q1" s="6" t="s">
        <v>1</v>
      </c>
      <c r="R1" s="7" t="s">
        <v>2</v>
      </c>
    </row>
    <row r="2" spans="1:19" s="13" customFormat="1" ht="17.25" customHeight="1">
      <c r="A2" s="8"/>
      <c r="B2" s="9"/>
      <c r="C2" s="234" t="s">
        <v>3</v>
      </c>
      <c r="D2" s="234"/>
      <c r="E2" s="234"/>
      <c r="F2" s="234"/>
      <c r="G2" s="234"/>
      <c r="H2" s="234"/>
      <c r="I2" s="234"/>
      <c r="J2" s="234"/>
      <c r="K2" s="10"/>
      <c r="L2" s="10"/>
      <c r="M2" s="10"/>
      <c r="N2" s="11"/>
      <c r="O2" s="12"/>
      <c r="Q2" s="14" t="s">
        <v>4</v>
      </c>
    </row>
    <row r="3" spans="1:19" s="13" customFormat="1" ht="17.25" customHeight="1">
      <c r="A3" s="8"/>
      <c r="B3" s="9"/>
      <c r="C3" s="235" t="s">
        <v>5</v>
      </c>
      <c r="D3" s="235"/>
      <c r="E3" s="235"/>
      <c r="F3" s="235"/>
      <c r="G3" s="15" t="s">
        <v>6</v>
      </c>
      <c r="I3" s="16"/>
      <c r="J3" s="10"/>
      <c r="K3" s="10"/>
      <c r="L3" s="10"/>
      <c r="M3" s="10"/>
      <c r="N3" s="11"/>
      <c r="O3" s="12"/>
      <c r="Q3" s="17"/>
    </row>
    <row r="4" spans="1:19" s="13" customFormat="1" ht="17.25" customHeight="1" thickBot="1">
      <c r="A4" s="18"/>
      <c r="B4" s="19"/>
      <c r="C4" s="236" t="s">
        <v>7</v>
      </c>
      <c r="D4" s="236"/>
      <c r="E4" s="236"/>
      <c r="F4" s="236"/>
      <c r="G4" s="20" t="s">
        <v>8</v>
      </c>
      <c r="H4" s="20"/>
      <c r="I4" s="21"/>
      <c r="J4" s="22"/>
      <c r="K4" s="22"/>
      <c r="L4" s="22"/>
      <c r="M4" s="22"/>
      <c r="N4" s="11"/>
      <c r="O4" s="12"/>
    </row>
    <row r="5" spans="1:19" ht="9" customHeight="1" thickTop="1">
      <c r="B5" s="23"/>
      <c r="C5" s="24"/>
      <c r="D5" s="24"/>
      <c r="E5" s="24"/>
      <c r="I5" s="25"/>
      <c r="J5" s="26"/>
      <c r="K5" s="27"/>
      <c r="L5" s="28"/>
      <c r="M5" s="29"/>
      <c r="N5" s="30"/>
      <c r="O5" s="12"/>
    </row>
    <row r="6" spans="1:19" ht="16.5" customHeight="1">
      <c r="A6" s="31"/>
      <c r="B6" s="237" t="str">
        <f>Q6</f>
        <v>CHÀO GIÁ</v>
      </c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32"/>
      <c r="N6" s="33"/>
      <c r="O6" s="12"/>
      <c r="Q6" s="34" t="s">
        <v>9</v>
      </c>
      <c r="R6" s="35" t="str">
        <f ca="1">TEXT(YEAR(TODAY()),"00")&amp;TEXT(MONTH(TODAY()),"00")&amp;TEXT(DAY(TODAY()),"00")</f>
        <v>20231107</v>
      </c>
    </row>
    <row r="7" spans="1:19" ht="17.25" customHeight="1">
      <c r="A7" s="31"/>
      <c r="B7" s="237"/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32"/>
      <c r="N7" s="33"/>
      <c r="O7" s="12"/>
      <c r="P7" s="36"/>
      <c r="Q7" s="36"/>
    </row>
    <row r="8" spans="1:19" ht="16.5" customHeight="1">
      <c r="A8" s="37" t="s">
        <v>10</v>
      </c>
      <c r="B8" s="1"/>
      <c r="C8" s="38" t="s">
        <v>89</v>
      </c>
      <c r="D8" s="39"/>
      <c r="E8" s="39"/>
      <c r="F8" s="39"/>
      <c r="G8" s="39"/>
      <c r="H8" s="39"/>
      <c r="I8" s="40"/>
      <c r="K8" s="27"/>
      <c r="L8" s="27"/>
      <c r="M8" s="32"/>
      <c r="N8" s="33"/>
      <c r="O8" s="41"/>
      <c r="P8" s="36"/>
      <c r="Q8" s="36" t="s">
        <v>11</v>
      </c>
    </row>
    <row r="9" spans="1:19" ht="16.5" customHeight="1">
      <c r="A9" s="37" t="s">
        <v>12</v>
      </c>
      <c r="B9" s="1"/>
      <c r="C9" s="42" t="s">
        <v>90</v>
      </c>
      <c r="D9" s="43"/>
      <c r="E9" s="44"/>
      <c r="G9" s="26"/>
      <c r="H9" s="36"/>
      <c r="M9" s="46"/>
      <c r="N9" s="47"/>
      <c r="O9" s="41"/>
      <c r="P9" s="36"/>
      <c r="Q9" s="36"/>
    </row>
    <row r="10" spans="1:19" ht="16.5">
      <c r="A10" s="37" t="s">
        <v>13</v>
      </c>
      <c r="B10" s="1"/>
      <c r="C10" s="238" t="s">
        <v>91</v>
      </c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48"/>
      <c r="O10" s="41"/>
      <c r="P10" s="49"/>
      <c r="Q10" s="36"/>
    </row>
    <row r="11" spans="1:19" ht="12.75" customHeight="1">
      <c r="A11" s="37" t="s">
        <v>14</v>
      </c>
      <c r="B11" s="1"/>
      <c r="C11" s="50">
        <v>2803015335</v>
      </c>
      <c r="D11" s="43"/>
      <c r="E11" s="44"/>
      <c r="G11" s="26"/>
      <c r="H11" s="26"/>
      <c r="I11" s="40"/>
      <c r="J11" s="51" t="str">
        <f ca="1">IF(B6="Chào giá","Số báo giá : LG"&amp;R6&amp;"-"&amp;C8,"")</f>
        <v>Số báo giá : LG20231107-KH2071</v>
      </c>
      <c r="K11" s="27"/>
      <c r="L11" s="27"/>
      <c r="M11" s="52"/>
      <c r="N11" s="53"/>
      <c r="O11" s="41"/>
      <c r="P11" s="36"/>
      <c r="Q11" s="36"/>
    </row>
    <row r="12" spans="1:19" ht="13.5" customHeight="1">
      <c r="A12" s="37" t="s">
        <v>15</v>
      </c>
      <c r="B12" s="1"/>
      <c r="C12" s="50"/>
      <c r="D12" s="43"/>
      <c r="E12" s="44"/>
      <c r="G12" s="26"/>
      <c r="H12" s="26"/>
      <c r="I12" s="40"/>
      <c r="J12" s="5" t="str">
        <f ca="1">IF(B6="Chào giá","Ngày báo giá :  "&amp;TEXT(DAY(TODAY()),"00")&amp;"/"&amp;TEXT(MONTH(TODAY()),"00")&amp;"/"&amp;TEXT(YEAR(TODAY()),"00"),"")</f>
        <v>Ngày báo giá :  07/11/2023</v>
      </c>
      <c r="K12" s="54"/>
      <c r="L12" s="55"/>
      <c r="M12" s="54"/>
      <c r="N12" s="48"/>
      <c r="O12" s="41"/>
      <c r="P12" s="36"/>
      <c r="Q12" s="36"/>
    </row>
    <row r="13" spans="1:19" ht="12" customHeight="1">
      <c r="A13" s="37" t="s">
        <v>16</v>
      </c>
      <c r="B13" s="1"/>
      <c r="C13" s="50"/>
      <c r="D13" s="43"/>
      <c r="E13" s="44"/>
      <c r="G13" s="26"/>
      <c r="H13" s="26"/>
      <c r="I13" s="40"/>
      <c r="J13" s="26" t="str">
        <f>IF(B6="Chào giá","Sales : ","")</f>
        <v xml:space="preserve">Sales : </v>
      </c>
      <c r="K13" s="210" t="str">
        <f>S17</f>
        <v>Đào Đình Huy (0918.573.223)</v>
      </c>
      <c r="L13" s="54"/>
      <c r="M13" s="54"/>
      <c r="N13" s="48"/>
      <c r="O13" s="41"/>
      <c r="P13" s="56"/>
      <c r="Q13" s="36"/>
    </row>
    <row r="14" spans="1:19" ht="16.5" customHeight="1">
      <c r="A14" s="5" t="s">
        <v>17</v>
      </c>
      <c r="C14" s="50"/>
      <c r="D14" s="43"/>
      <c r="E14" s="44"/>
      <c r="F14" s="57"/>
      <c r="G14" s="26"/>
      <c r="H14" s="26"/>
      <c r="I14" s="40"/>
      <c r="J14" s="58" t="str">
        <f>IF(B6="Chào giá","Thời hạn báo giá : 1 Tuần","")</f>
        <v>Thời hạn báo giá : 1 Tuần</v>
      </c>
      <c r="K14" s="27"/>
      <c r="L14" s="27"/>
      <c r="M14" s="52"/>
      <c r="N14" s="53"/>
      <c r="O14" s="41"/>
      <c r="P14" s="56"/>
      <c r="Q14" s="36"/>
    </row>
    <row r="15" spans="1:19" ht="3" customHeight="1">
      <c r="A15" s="59"/>
      <c r="B15" s="60"/>
      <c r="C15" s="59"/>
      <c r="D15" s="59"/>
      <c r="E15" s="61"/>
      <c r="F15" s="62"/>
      <c r="G15" s="62"/>
      <c r="H15" s="62"/>
      <c r="I15" s="63"/>
      <c r="J15" s="62"/>
      <c r="K15" s="62"/>
      <c r="L15" s="62"/>
      <c r="M15" s="62"/>
      <c r="N15" s="64"/>
      <c r="O15" s="41"/>
      <c r="Q15" s="36"/>
    </row>
    <row r="16" spans="1:19" ht="16.5">
      <c r="A16" s="65" t="str">
        <f>IF($B$6="Chào Giá","Cảm ơn quý khách hàng đã gửi yêu cầu báo giá đến công ty Lê Gia.","Cảm ơn báo giá của công ty Lê Gia.")</f>
        <v>Cảm ơn quý khách hàng đã gửi yêu cầu báo giá đến công ty Lê Gia.</v>
      </c>
      <c r="B16" s="1"/>
      <c r="C16" s="36"/>
      <c r="D16" s="66"/>
      <c r="E16" s="67"/>
      <c r="F16" s="67"/>
      <c r="G16" s="36"/>
      <c r="H16" s="36"/>
      <c r="I16" s="40"/>
      <c r="J16" s="66"/>
      <c r="K16" s="66"/>
      <c r="L16" s="66"/>
      <c r="M16" s="66"/>
      <c r="N16" s="68"/>
      <c r="O16" s="41"/>
      <c r="P16" s="36"/>
      <c r="Q16" s="36"/>
      <c r="S16" s="5" t="s">
        <v>55</v>
      </c>
    </row>
    <row r="17" spans="1:22" ht="15.75" customHeight="1">
      <c r="A17" s="69" t="str">
        <f>IF(B6="Chào giá","Tôi xin hân hạnh gửi đến"&amp;" "&amp;C12&amp;" "&amp;"báo giá chi tiết với các danh mục hàng hóa như sau:",C9&amp;" xin Xác nhận đặt hàng chi tiết với các danh mục hàng hóa như sau:")</f>
        <v>Tôi xin hân hạnh gửi đến  báo giá chi tiết với các danh mục hàng hóa như sau:</v>
      </c>
      <c r="B17" s="1"/>
      <c r="C17" s="36"/>
      <c r="D17" s="66"/>
      <c r="E17" s="67"/>
      <c r="F17" s="67"/>
      <c r="G17" s="66"/>
      <c r="H17" s="66"/>
      <c r="I17" s="70"/>
      <c r="J17" s="36"/>
      <c r="K17" s="71"/>
      <c r="L17" s="72"/>
      <c r="M17" s="72"/>
      <c r="N17" s="73"/>
      <c r="O17" s="41"/>
      <c r="P17" s="36"/>
      <c r="Q17" s="36"/>
      <c r="S17" s="5" t="s">
        <v>56</v>
      </c>
    </row>
    <row r="18" spans="1:22" ht="18" customHeight="1">
      <c r="A18" s="74">
        <v>1</v>
      </c>
      <c r="B18" s="75" t="s">
        <v>18</v>
      </c>
      <c r="C18" s="36"/>
      <c r="D18" s="76"/>
      <c r="E18" s="77"/>
      <c r="F18" s="1"/>
      <c r="G18" s="36"/>
      <c r="H18" s="36"/>
      <c r="I18" s="40"/>
      <c r="J18" s="36"/>
      <c r="K18" s="71"/>
      <c r="L18" s="2"/>
      <c r="M18" s="72"/>
      <c r="N18" s="73"/>
      <c r="O18" s="41"/>
      <c r="P18" s="78"/>
      <c r="Q18" s="79"/>
    </row>
    <row r="19" spans="1:22" ht="25.5">
      <c r="A19" s="80" t="s">
        <v>19</v>
      </c>
      <c r="B19" s="80" t="s">
        <v>20</v>
      </c>
      <c r="C19" s="81" t="s">
        <v>21</v>
      </c>
      <c r="D19" s="80" t="s">
        <v>22</v>
      </c>
      <c r="E19" s="81" t="s">
        <v>23</v>
      </c>
      <c r="F19" s="80" t="s">
        <v>24</v>
      </c>
      <c r="G19" s="82" t="s">
        <v>25</v>
      </c>
      <c r="H19" s="82" t="s">
        <v>26</v>
      </c>
      <c r="I19" s="82" t="s">
        <v>27</v>
      </c>
      <c r="J19" s="80" t="s">
        <v>28</v>
      </c>
      <c r="K19" s="83" t="s">
        <v>29</v>
      </c>
      <c r="L19" s="84" t="s">
        <v>30</v>
      </c>
      <c r="M19" s="84" t="s">
        <v>31</v>
      </c>
      <c r="N19" s="85"/>
      <c r="O19" s="84" t="s">
        <v>51</v>
      </c>
      <c r="P19" s="84" t="s">
        <v>31</v>
      </c>
      <c r="Q19" s="86"/>
      <c r="R19" s="87"/>
      <c r="S19" s="88"/>
      <c r="T19" s="89"/>
      <c r="U19" s="90"/>
      <c r="V19" s="91"/>
    </row>
    <row r="20" spans="1:22" ht="29.25" customHeight="1">
      <c r="A20" s="92">
        <v>1</v>
      </c>
      <c r="B20" s="93" t="s">
        <v>80</v>
      </c>
      <c r="C20" s="94" t="s">
        <v>61</v>
      </c>
      <c r="D20" s="93" t="s">
        <v>62</v>
      </c>
      <c r="E20" s="93"/>
      <c r="F20" s="93"/>
      <c r="G20" s="93" t="s">
        <v>63</v>
      </c>
      <c r="H20" s="93"/>
      <c r="I20" s="93"/>
      <c r="J20" s="93" t="s">
        <v>64</v>
      </c>
      <c r="K20" s="93">
        <v>4</v>
      </c>
      <c r="L20" s="95">
        <v>2421000</v>
      </c>
      <c r="M20" s="96">
        <f t="shared" ref="M20:M83" si="0">L20*K20</f>
        <v>9684000</v>
      </c>
      <c r="N20" s="97"/>
      <c r="O20" s="96">
        <v>12431600</v>
      </c>
      <c r="P20" s="96">
        <f>O20*K20</f>
        <v>49726400</v>
      </c>
      <c r="Q20" s="98"/>
      <c r="R20" s="91"/>
    </row>
    <row r="21" spans="1:22" ht="30" customHeight="1">
      <c r="A21" s="92">
        <v>2</v>
      </c>
      <c r="B21" s="93" t="s">
        <v>81</v>
      </c>
      <c r="C21" s="94" t="s">
        <v>61</v>
      </c>
      <c r="D21" s="93" t="s">
        <v>65</v>
      </c>
      <c r="E21" s="93"/>
      <c r="F21" s="93"/>
      <c r="G21" s="93" t="s">
        <v>66</v>
      </c>
      <c r="H21" s="93"/>
      <c r="I21" s="93"/>
      <c r="J21" s="93" t="s">
        <v>64</v>
      </c>
      <c r="K21" s="93">
        <v>2</v>
      </c>
      <c r="L21" s="99">
        <v>212400</v>
      </c>
      <c r="M21" s="96">
        <f t="shared" si="0"/>
        <v>424800</v>
      </c>
      <c r="N21" s="97"/>
      <c r="O21" s="96">
        <f t="shared" ref="O21:O83" si="1">ROUND(L21*$Q$19,-2)</f>
        <v>0</v>
      </c>
      <c r="P21" s="96">
        <f>O21*K21</f>
        <v>0</v>
      </c>
      <c r="Q21" s="98"/>
      <c r="R21" s="91"/>
    </row>
    <row r="22" spans="1:22" ht="30" customHeight="1">
      <c r="A22" s="92">
        <v>3</v>
      </c>
      <c r="B22" s="92" t="s">
        <v>80</v>
      </c>
      <c r="C22" s="94" t="s">
        <v>61</v>
      </c>
      <c r="D22" s="92" t="s">
        <v>62</v>
      </c>
      <c r="E22" s="92"/>
      <c r="F22" s="92"/>
      <c r="G22" s="92" t="s">
        <v>67</v>
      </c>
      <c r="H22" s="92"/>
      <c r="I22" s="93"/>
      <c r="J22" s="93" t="s">
        <v>64</v>
      </c>
      <c r="K22" s="93">
        <v>2</v>
      </c>
      <c r="L22" s="99">
        <v>522900</v>
      </c>
      <c r="M22" s="96">
        <f t="shared" si="0"/>
        <v>1045800</v>
      </c>
      <c r="N22" s="97"/>
      <c r="O22" s="96">
        <f>ROUND(L22*$Q$19,-2)</f>
        <v>0</v>
      </c>
      <c r="P22" s="96">
        <f>O22*K22</f>
        <v>0</v>
      </c>
      <c r="Q22" s="98"/>
      <c r="R22" s="91"/>
    </row>
    <row r="23" spans="1:22" ht="25.5">
      <c r="A23" s="92">
        <v>4</v>
      </c>
      <c r="B23" s="92" t="s">
        <v>82</v>
      </c>
      <c r="C23" s="94" t="s">
        <v>61</v>
      </c>
      <c r="D23" s="92" t="s">
        <v>68</v>
      </c>
      <c r="E23" s="92"/>
      <c r="F23" s="92"/>
      <c r="G23" s="92" t="s">
        <v>69</v>
      </c>
      <c r="H23" s="92"/>
      <c r="I23" s="93"/>
      <c r="J23" s="92" t="s">
        <v>64</v>
      </c>
      <c r="K23" s="93">
        <v>4</v>
      </c>
      <c r="L23" s="99">
        <v>1437300</v>
      </c>
      <c r="M23" s="96">
        <f t="shared" si="0"/>
        <v>5749200</v>
      </c>
      <c r="N23" s="97"/>
      <c r="O23" s="96">
        <f t="shared" ref="O23:O25" si="2">ROUND(L23*$Q$19,-2)</f>
        <v>0</v>
      </c>
      <c r="P23" s="96">
        <f t="shared" ref="P23:P86" si="3">O23*K23</f>
        <v>0</v>
      </c>
      <c r="Q23" s="98"/>
      <c r="R23" s="91"/>
    </row>
    <row r="24" spans="1:22" ht="27" customHeight="1">
      <c r="A24" s="92">
        <v>5</v>
      </c>
      <c r="B24" s="92" t="s">
        <v>81</v>
      </c>
      <c r="C24" s="94" t="s">
        <v>61</v>
      </c>
      <c r="D24" s="92" t="s">
        <v>65</v>
      </c>
      <c r="E24" s="92"/>
      <c r="F24" s="92"/>
      <c r="G24" s="92" t="s">
        <v>66</v>
      </c>
      <c r="H24" s="92"/>
      <c r="I24" s="93"/>
      <c r="J24" s="92" t="s">
        <v>64</v>
      </c>
      <c r="K24" s="93">
        <v>2</v>
      </c>
      <c r="L24" s="99">
        <v>212400</v>
      </c>
      <c r="M24" s="96">
        <f t="shared" si="0"/>
        <v>424800</v>
      </c>
      <c r="N24" s="97"/>
      <c r="O24" s="96">
        <f t="shared" si="2"/>
        <v>0</v>
      </c>
      <c r="P24" s="96">
        <f t="shared" si="3"/>
        <v>0</v>
      </c>
      <c r="Q24" s="98"/>
      <c r="R24" s="91"/>
    </row>
    <row r="25" spans="1:22" ht="27.75" customHeight="1">
      <c r="A25" s="92">
        <v>6</v>
      </c>
      <c r="B25" s="92" t="s">
        <v>81</v>
      </c>
      <c r="C25" s="94" t="s">
        <v>61</v>
      </c>
      <c r="D25" s="92" t="s">
        <v>65</v>
      </c>
      <c r="E25" s="92"/>
      <c r="F25" s="92"/>
      <c r="G25" s="92" t="s">
        <v>70</v>
      </c>
      <c r="H25" s="92"/>
      <c r="I25" s="93"/>
      <c r="J25" s="92" t="s">
        <v>64</v>
      </c>
      <c r="K25" s="93">
        <v>2</v>
      </c>
      <c r="L25" s="96">
        <v>490500</v>
      </c>
      <c r="M25" s="96">
        <f t="shared" si="0"/>
        <v>981000</v>
      </c>
      <c r="N25" s="97"/>
      <c r="O25" s="96">
        <f t="shared" si="2"/>
        <v>0</v>
      </c>
      <c r="P25" s="96">
        <f t="shared" si="3"/>
        <v>0</v>
      </c>
      <c r="Q25" s="98"/>
      <c r="R25" s="91"/>
    </row>
    <row r="26" spans="1:22" ht="27" customHeight="1">
      <c r="A26" s="92">
        <v>7</v>
      </c>
      <c r="B26" s="93" t="s">
        <v>84</v>
      </c>
      <c r="C26" s="94" t="s">
        <v>93</v>
      </c>
      <c r="D26" s="93" t="s">
        <v>71</v>
      </c>
      <c r="E26" s="93"/>
      <c r="F26" s="93"/>
      <c r="G26" s="93" t="s">
        <v>72</v>
      </c>
      <c r="H26" s="93"/>
      <c r="I26" s="93"/>
      <c r="J26" s="92" t="s">
        <v>64</v>
      </c>
      <c r="K26" s="93">
        <v>4</v>
      </c>
      <c r="L26" s="95">
        <v>3874500</v>
      </c>
      <c r="M26" s="96">
        <f t="shared" si="0"/>
        <v>15498000</v>
      </c>
      <c r="N26" s="97"/>
      <c r="O26" s="96">
        <f t="shared" si="1"/>
        <v>0</v>
      </c>
      <c r="P26" s="96">
        <f t="shared" si="3"/>
        <v>0</v>
      </c>
      <c r="Q26" s="98"/>
      <c r="R26" s="91"/>
    </row>
    <row r="27" spans="1:22" ht="27" customHeight="1">
      <c r="A27" s="92">
        <v>8</v>
      </c>
      <c r="B27" s="93" t="s">
        <v>84</v>
      </c>
      <c r="C27" s="94" t="s">
        <v>61</v>
      </c>
      <c r="D27" s="93" t="s">
        <v>71</v>
      </c>
      <c r="E27" s="93"/>
      <c r="F27" s="93"/>
      <c r="G27" s="93" t="s">
        <v>73</v>
      </c>
      <c r="H27" s="93"/>
      <c r="I27" s="93"/>
      <c r="J27" s="92" t="s">
        <v>64</v>
      </c>
      <c r="K27" s="93">
        <v>2</v>
      </c>
      <c r="L27" s="95">
        <v>745200</v>
      </c>
      <c r="M27" s="96">
        <f t="shared" si="0"/>
        <v>1490400</v>
      </c>
      <c r="N27" s="97"/>
      <c r="O27" s="96">
        <f t="shared" si="1"/>
        <v>0</v>
      </c>
      <c r="P27" s="96">
        <f t="shared" si="3"/>
        <v>0</v>
      </c>
      <c r="Q27" s="98"/>
      <c r="R27" s="91"/>
    </row>
    <row r="28" spans="1:22" ht="27" customHeight="1">
      <c r="A28" s="92">
        <v>9</v>
      </c>
      <c r="B28" s="92" t="s">
        <v>84</v>
      </c>
      <c r="C28" s="94" t="s">
        <v>61</v>
      </c>
      <c r="D28" s="92" t="s">
        <v>71</v>
      </c>
      <c r="E28" s="92"/>
      <c r="F28" s="92"/>
      <c r="G28" s="92" t="s">
        <v>74</v>
      </c>
      <c r="H28" s="92"/>
      <c r="I28" s="93"/>
      <c r="J28" s="92" t="s">
        <v>64</v>
      </c>
      <c r="K28" s="93">
        <v>6</v>
      </c>
      <c r="L28" s="99">
        <v>231300</v>
      </c>
      <c r="M28" s="96">
        <f t="shared" si="0"/>
        <v>1387800</v>
      </c>
      <c r="N28" s="97"/>
      <c r="O28" s="96">
        <f t="shared" si="1"/>
        <v>0</v>
      </c>
      <c r="P28" s="96">
        <f t="shared" si="3"/>
        <v>0</v>
      </c>
      <c r="Q28" s="98"/>
      <c r="R28" s="91"/>
    </row>
    <row r="29" spans="1:22" ht="27" customHeight="1">
      <c r="A29" s="92">
        <v>10</v>
      </c>
      <c r="B29" s="93" t="s">
        <v>83</v>
      </c>
      <c r="C29" s="94" t="s">
        <v>88</v>
      </c>
      <c r="D29" s="93" t="s">
        <v>71</v>
      </c>
      <c r="E29" s="93"/>
      <c r="F29" s="93"/>
      <c r="G29" s="93" t="s">
        <v>74</v>
      </c>
      <c r="H29" s="93"/>
      <c r="I29" s="93"/>
      <c r="J29" s="93" t="s">
        <v>64</v>
      </c>
      <c r="K29" s="93">
        <v>4</v>
      </c>
      <c r="L29" s="95">
        <v>318600</v>
      </c>
      <c r="M29" s="96">
        <f t="shared" si="0"/>
        <v>1274400</v>
      </c>
      <c r="N29" s="97"/>
      <c r="O29" s="96">
        <f t="shared" si="1"/>
        <v>0</v>
      </c>
      <c r="P29" s="96">
        <f t="shared" si="3"/>
        <v>0</v>
      </c>
      <c r="Q29" s="98"/>
      <c r="R29" s="91"/>
    </row>
    <row r="30" spans="1:22" ht="27" customHeight="1">
      <c r="A30" s="92">
        <v>11</v>
      </c>
      <c r="B30" s="92" t="s">
        <v>81</v>
      </c>
      <c r="C30" s="94" t="s">
        <v>61</v>
      </c>
      <c r="D30" s="92" t="s">
        <v>65</v>
      </c>
      <c r="E30" s="92"/>
      <c r="F30" s="92"/>
      <c r="G30" s="92" t="s">
        <v>75</v>
      </c>
      <c r="H30" s="92"/>
      <c r="I30" s="93"/>
      <c r="J30" s="92" t="s">
        <v>64</v>
      </c>
      <c r="K30" s="101">
        <v>4</v>
      </c>
      <c r="L30" s="99">
        <v>1463400</v>
      </c>
      <c r="M30" s="96">
        <f t="shared" si="0"/>
        <v>5853600</v>
      </c>
      <c r="N30" s="97"/>
      <c r="O30" s="96">
        <f t="shared" si="1"/>
        <v>0</v>
      </c>
      <c r="P30" s="96">
        <f t="shared" si="3"/>
        <v>0</v>
      </c>
      <c r="Q30" s="98"/>
      <c r="R30" s="91"/>
    </row>
    <row r="31" spans="1:22" ht="27" customHeight="1">
      <c r="A31" s="92">
        <v>12</v>
      </c>
      <c r="B31" s="92" t="s">
        <v>85</v>
      </c>
      <c r="C31" s="94" t="s">
        <v>61</v>
      </c>
      <c r="D31" s="92" t="s">
        <v>76</v>
      </c>
      <c r="E31" s="92"/>
      <c r="F31" s="92"/>
      <c r="G31" s="92" t="s">
        <v>77</v>
      </c>
      <c r="H31" s="92"/>
      <c r="I31" s="93"/>
      <c r="J31" s="92" t="s">
        <v>64</v>
      </c>
      <c r="K31" s="93">
        <v>1</v>
      </c>
      <c r="L31" s="99">
        <v>7257600</v>
      </c>
      <c r="M31" s="96">
        <f t="shared" si="0"/>
        <v>7257600</v>
      </c>
      <c r="N31" s="97"/>
      <c r="O31" s="96">
        <f t="shared" si="1"/>
        <v>0</v>
      </c>
      <c r="P31" s="96">
        <f t="shared" si="3"/>
        <v>0</v>
      </c>
      <c r="Q31" s="98"/>
      <c r="R31" s="91"/>
    </row>
    <row r="32" spans="1:22" ht="27" customHeight="1">
      <c r="A32" s="92">
        <v>13</v>
      </c>
      <c r="B32" s="92" t="s">
        <v>86</v>
      </c>
      <c r="C32" s="94" t="s">
        <v>61</v>
      </c>
      <c r="D32" s="92" t="s">
        <v>78</v>
      </c>
      <c r="E32" s="92"/>
      <c r="F32" s="92"/>
      <c r="G32" s="92" t="s">
        <v>79</v>
      </c>
      <c r="H32" s="92"/>
      <c r="I32" s="214" t="s">
        <v>92</v>
      </c>
      <c r="J32" s="92" t="s">
        <v>64</v>
      </c>
      <c r="K32" s="102">
        <v>2</v>
      </c>
      <c r="L32" s="99">
        <v>5114700</v>
      </c>
      <c r="M32" s="96">
        <f t="shared" si="0"/>
        <v>10229400</v>
      </c>
      <c r="N32" s="97"/>
      <c r="O32" s="96">
        <f t="shared" si="1"/>
        <v>0</v>
      </c>
      <c r="P32" s="96">
        <f t="shared" si="3"/>
        <v>0</v>
      </c>
      <c r="Q32" s="98"/>
      <c r="R32" s="91"/>
    </row>
    <row r="33" spans="1:18" ht="27" hidden="1" customHeight="1">
      <c r="A33" s="92">
        <v>14</v>
      </c>
      <c r="B33" s="93"/>
      <c r="C33" s="94"/>
      <c r="D33" s="93"/>
      <c r="E33" s="93"/>
      <c r="F33" s="93"/>
      <c r="G33" s="93"/>
      <c r="H33" s="93"/>
      <c r="I33" s="93"/>
      <c r="J33" s="93"/>
      <c r="K33" s="93"/>
      <c r="L33" s="95">
        <v>0</v>
      </c>
      <c r="M33" s="96">
        <f t="shared" si="0"/>
        <v>0</v>
      </c>
      <c r="N33" s="97"/>
      <c r="O33" s="96">
        <f t="shared" si="1"/>
        <v>0</v>
      </c>
      <c r="P33" s="96">
        <f t="shared" si="3"/>
        <v>0</v>
      </c>
      <c r="Q33" s="98">
        <f t="shared" ref="Q33:Q84" si="4">ROUND(L33*1.3,-2)</f>
        <v>0</v>
      </c>
      <c r="R33" s="91"/>
    </row>
    <row r="34" spans="1:18" ht="27" hidden="1" customHeight="1">
      <c r="A34" s="92">
        <v>15</v>
      </c>
      <c r="B34" s="93"/>
      <c r="C34" s="94"/>
      <c r="D34" s="93"/>
      <c r="E34" s="93"/>
      <c r="F34" s="93"/>
      <c r="G34" s="93"/>
      <c r="H34" s="93"/>
      <c r="I34" s="93"/>
      <c r="J34" s="92"/>
      <c r="K34" s="93"/>
      <c r="L34" s="95">
        <v>0</v>
      </c>
      <c r="M34" s="96">
        <f t="shared" si="0"/>
        <v>0</v>
      </c>
      <c r="N34" s="97"/>
      <c r="O34" s="96">
        <f t="shared" si="1"/>
        <v>0</v>
      </c>
      <c r="P34" s="96">
        <f t="shared" si="3"/>
        <v>0</v>
      </c>
      <c r="Q34" s="98">
        <f t="shared" si="4"/>
        <v>0</v>
      </c>
      <c r="R34" s="91"/>
    </row>
    <row r="35" spans="1:18" ht="27" hidden="1" customHeight="1">
      <c r="A35" s="92">
        <v>16</v>
      </c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5">
        <v>0</v>
      </c>
      <c r="M35" s="96">
        <f t="shared" si="0"/>
        <v>0</v>
      </c>
      <c r="N35" s="97"/>
      <c r="O35" s="96">
        <f t="shared" si="1"/>
        <v>0</v>
      </c>
      <c r="P35" s="96">
        <f t="shared" si="3"/>
        <v>0</v>
      </c>
      <c r="Q35" s="98">
        <f t="shared" si="4"/>
        <v>0</v>
      </c>
      <c r="R35" s="91"/>
    </row>
    <row r="36" spans="1:18" ht="27" hidden="1" customHeight="1">
      <c r="A36" s="92">
        <v>17</v>
      </c>
      <c r="B36" s="92"/>
      <c r="C36" s="94"/>
      <c r="D36" s="92"/>
      <c r="E36" s="92"/>
      <c r="F36" s="92"/>
      <c r="G36" s="92"/>
      <c r="H36" s="92"/>
      <c r="I36" s="93"/>
      <c r="J36" s="92"/>
      <c r="K36" s="92"/>
      <c r="L36" s="99">
        <v>0</v>
      </c>
      <c r="M36" s="96">
        <f t="shared" si="0"/>
        <v>0</v>
      </c>
      <c r="N36" s="97"/>
      <c r="O36" s="96">
        <f t="shared" si="1"/>
        <v>0</v>
      </c>
      <c r="P36" s="96">
        <f t="shared" si="3"/>
        <v>0</v>
      </c>
      <c r="Q36" s="98">
        <f t="shared" si="4"/>
        <v>0</v>
      </c>
      <c r="R36" s="91"/>
    </row>
    <row r="37" spans="1:18" ht="27" hidden="1" customHeight="1">
      <c r="A37" s="92">
        <v>18</v>
      </c>
      <c r="B37" s="92"/>
      <c r="C37" s="94"/>
      <c r="D37" s="92"/>
      <c r="E37" s="92"/>
      <c r="F37" s="92"/>
      <c r="G37" s="92"/>
      <c r="H37" s="92"/>
      <c r="I37" s="93"/>
      <c r="J37" s="92"/>
      <c r="K37" s="92"/>
      <c r="L37" s="99">
        <v>0</v>
      </c>
      <c r="M37" s="96">
        <f t="shared" si="0"/>
        <v>0</v>
      </c>
      <c r="N37" s="97"/>
      <c r="O37" s="96">
        <f t="shared" si="1"/>
        <v>0</v>
      </c>
      <c r="P37" s="96">
        <f t="shared" si="3"/>
        <v>0</v>
      </c>
      <c r="Q37" s="98">
        <f t="shared" si="4"/>
        <v>0</v>
      </c>
      <c r="R37" s="91"/>
    </row>
    <row r="38" spans="1:18" ht="27" hidden="1" customHeight="1">
      <c r="A38" s="92">
        <v>19</v>
      </c>
      <c r="B38" s="92"/>
      <c r="C38" s="94"/>
      <c r="D38" s="92"/>
      <c r="E38" s="92"/>
      <c r="F38" s="92"/>
      <c r="G38" s="92"/>
      <c r="H38" s="92"/>
      <c r="I38" s="93"/>
      <c r="J38" s="92"/>
      <c r="K38" s="102"/>
      <c r="L38" s="99">
        <v>0</v>
      </c>
      <c r="M38" s="96">
        <f t="shared" si="0"/>
        <v>0</v>
      </c>
      <c r="N38" s="97"/>
      <c r="O38" s="96">
        <f t="shared" si="1"/>
        <v>0</v>
      </c>
      <c r="P38" s="96">
        <f t="shared" si="3"/>
        <v>0</v>
      </c>
      <c r="Q38" s="98">
        <f t="shared" si="4"/>
        <v>0</v>
      </c>
      <c r="R38" s="91"/>
    </row>
    <row r="39" spans="1:18" ht="27" hidden="1" customHeight="1">
      <c r="A39" s="92">
        <v>20</v>
      </c>
      <c r="B39" s="92"/>
      <c r="C39" s="94"/>
      <c r="D39" s="94"/>
      <c r="E39" s="92"/>
      <c r="F39" s="92"/>
      <c r="G39" s="92"/>
      <c r="H39" s="92"/>
      <c r="I39" s="93"/>
      <c r="J39" s="92"/>
      <c r="K39" s="92"/>
      <c r="L39" s="99">
        <v>0</v>
      </c>
      <c r="M39" s="96">
        <f t="shared" si="0"/>
        <v>0</v>
      </c>
      <c r="N39" s="97"/>
      <c r="O39" s="96">
        <f t="shared" si="1"/>
        <v>0</v>
      </c>
      <c r="P39" s="96">
        <f t="shared" si="3"/>
        <v>0</v>
      </c>
      <c r="Q39" s="98">
        <f t="shared" si="4"/>
        <v>0</v>
      </c>
      <c r="R39" s="91"/>
    </row>
    <row r="40" spans="1:18" ht="32.25" hidden="1" customHeight="1">
      <c r="A40" s="92">
        <v>21</v>
      </c>
      <c r="B40" s="92"/>
      <c r="C40" s="94"/>
      <c r="D40" s="92"/>
      <c r="E40" s="92"/>
      <c r="F40" s="92"/>
      <c r="G40" s="92"/>
      <c r="H40" s="92"/>
      <c r="I40" s="92"/>
      <c r="J40" s="92"/>
      <c r="K40" s="92"/>
      <c r="L40" s="99">
        <v>0</v>
      </c>
      <c r="M40" s="96">
        <f t="shared" si="0"/>
        <v>0</v>
      </c>
      <c r="N40" s="97"/>
      <c r="O40" s="96">
        <f t="shared" si="1"/>
        <v>0</v>
      </c>
      <c r="P40" s="96">
        <f t="shared" si="3"/>
        <v>0</v>
      </c>
      <c r="Q40" s="98">
        <f t="shared" si="4"/>
        <v>0</v>
      </c>
      <c r="R40" s="91"/>
    </row>
    <row r="41" spans="1:18" ht="32.25" hidden="1" customHeight="1">
      <c r="A41" s="92">
        <v>22</v>
      </c>
      <c r="B41" s="92"/>
      <c r="C41" s="94"/>
      <c r="D41" s="92"/>
      <c r="E41" s="92"/>
      <c r="F41" s="92"/>
      <c r="G41" s="92"/>
      <c r="H41" s="92"/>
      <c r="I41" s="92"/>
      <c r="J41" s="92"/>
      <c r="K41" s="92"/>
      <c r="L41" s="99">
        <v>0</v>
      </c>
      <c r="M41" s="96">
        <f t="shared" si="0"/>
        <v>0</v>
      </c>
      <c r="N41" s="97"/>
      <c r="O41" s="96">
        <f t="shared" si="1"/>
        <v>0</v>
      </c>
      <c r="P41" s="96">
        <f t="shared" si="3"/>
        <v>0</v>
      </c>
      <c r="Q41" s="98">
        <f t="shared" si="4"/>
        <v>0</v>
      </c>
      <c r="R41" s="91"/>
    </row>
    <row r="42" spans="1:18" ht="32.25" hidden="1" customHeight="1">
      <c r="A42" s="92">
        <v>23</v>
      </c>
      <c r="B42" s="92"/>
      <c r="C42" s="94"/>
      <c r="D42" s="92"/>
      <c r="E42" s="92"/>
      <c r="F42" s="92"/>
      <c r="G42" s="92"/>
      <c r="H42" s="92"/>
      <c r="I42" s="92"/>
      <c r="J42" s="92"/>
      <c r="K42" s="102"/>
      <c r="L42" s="99">
        <v>0</v>
      </c>
      <c r="M42" s="96">
        <f t="shared" si="0"/>
        <v>0</v>
      </c>
      <c r="N42" s="97"/>
      <c r="O42" s="96">
        <f t="shared" si="1"/>
        <v>0</v>
      </c>
      <c r="P42" s="96">
        <f t="shared" si="3"/>
        <v>0</v>
      </c>
      <c r="Q42" s="98">
        <f t="shared" si="4"/>
        <v>0</v>
      </c>
      <c r="R42" s="91"/>
    </row>
    <row r="43" spans="1:18" ht="28.5" hidden="1" customHeight="1">
      <c r="A43" s="92">
        <v>24</v>
      </c>
      <c r="B43" s="92"/>
      <c r="C43" s="94"/>
      <c r="D43" s="94"/>
      <c r="E43" s="92"/>
      <c r="F43" s="92"/>
      <c r="G43" s="92"/>
      <c r="H43" s="92"/>
      <c r="I43" s="92"/>
      <c r="J43" s="92"/>
      <c r="K43" s="92"/>
      <c r="L43" s="99">
        <v>0</v>
      </c>
      <c r="M43" s="96">
        <f t="shared" si="0"/>
        <v>0</v>
      </c>
      <c r="N43" s="97"/>
      <c r="O43" s="96">
        <f t="shared" si="1"/>
        <v>0</v>
      </c>
      <c r="P43" s="96">
        <f t="shared" si="3"/>
        <v>0</v>
      </c>
      <c r="Q43" s="98">
        <f t="shared" si="4"/>
        <v>0</v>
      </c>
      <c r="R43" s="91"/>
    </row>
    <row r="44" spans="1:18" ht="26.25" hidden="1" customHeight="1">
      <c r="A44" s="92">
        <v>25</v>
      </c>
      <c r="B44" s="92"/>
      <c r="C44" s="94"/>
      <c r="D44" s="92"/>
      <c r="E44" s="92"/>
      <c r="F44" s="92"/>
      <c r="G44" s="92"/>
      <c r="H44" s="92"/>
      <c r="I44" s="92"/>
      <c r="J44" s="92"/>
      <c r="K44" s="92"/>
      <c r="L44" s="99">
        <v>0</v>
      </c>
      <c r="M44" s="96">
        <f t="shared" si="0"/>
        <v>0</v>
      </c>
      <c r="N44" s="97"/>
      <c r="O44" s="96">
        <f t="shared" si="1"/>
        <v>0</v>
      </c>
      <c r="P44" s="96">
        <f t="shared" si="3"/>
        <v>0</v>
      </c>
      <c r="Q44" s="98">
        <f t="shared" si="4"/>
        <v>0</v>
      </c>
      <c r="R44" s="91"/>
    </row>
    <row r="45" spans="1:18" ht="26.25" hidden="1" customHeight="1">
      <c r="A45" s="92">
        <v>26</v>
      </c>
      <c r="B45" s="92"/>
      <c r="C45" s="94"/>
      <c r="D45" s="92"/>
      <c r="E45" s="92"/>
      <c r="F45" s="92"/>
      <c r="G45" s="92"/>
      <c r="H45" s="92"/>
      <c r="I45" s="92"/>
      <c r="J45" s="92"/>
      <c r="K45" s="102"/>
      <c r="L45" s="99">
        <v>0</v>
      </c>
      <c r="M45" s="96">
        <f t="shared" si="0"/>
        <v>0</v>
      </c>
      <c r="N45" s="97"/>
      <c r="O45" s="96">
        <f t="shared" si="1"/>
        <v>0</v>
      </c>
      <c r="P45" s="96">
        <f t="shared" si="3"/>
        <v>0</v>
      </c>
      <c r="Q45" s="98">
        <f t="shared" si="4"/>
        <v>0</v>
      </c>
      <c r="R45" s="91"/>
    </row>
    <row r="46" spans="1:18" ht="26.25" hidden="1" customHeight="1">
      <c r="A46" s="92">
        <v>27</v>
      </c>
      <c r="B46" s="92"/>
      <c r="C46" s="94"/>
      <c r="D46" s="94"/>
      <c r="E46" s="92"/>
      <c r="F46" s="92"/>
      <c r="G46" s="92"/>
      <c r="H46" s="92"/>
      <c r="I46" s="92"/>
      <c r="J46" s="92"/>
      <c r="K46" s="92"/>
      <c r="L46" s="99">
        <v>0</v>
      </c>
      <c r="M46" s="96">
        <f t="shared" si="0"/>
        <v>0</v>
      </c>
      <c r="N46" s="97"/>
      <c r="O46" s="96">
        <f t="shared" si="1"/>
        <v>0</v>
      </c>
      <c r="P46" s="96">
        <f t="shared" si="3"/>
        <v>0</v>
      </c>
      <c r="Q46" s="98">
        <f t="shared" si="4"/>
        <v>0</v>
      </c>
      <c r="R46" s="91"/>
    </row>
    <row r="47" spans="1:18" ht="26.25" hidden="1" customHeight="1">
      <c r="A47" s="92">
        <v>28</v>
      </c>
      <c r="B47" s="92"/>
      <c r="C47" s="94"/>
      <c r="D47" s="92"/>
      <c r="E47" s="92"/>
      <c r="F47" s="92"/>
      <c r="G47" s="92"/>
      <c r="H47" s="92"/>
      <c r="I47" s="92"/>
      <c r="J47" s="92"/>
      <c r="K47" s="92"/>
      <c r="L47" s="99">
        <v>0</v>
      </c>
      <c r="M47" s="96">
        <f t="shared" si="0"/>
        <v>0</v>
      </c>
      <c r="N47" s="97"/>
      <c r="O47" s="96">
        <f t="shared" si="1"/>
        <v>0</v>
      </c>
      <c r="P47" s="96">
        <f t="shared" si="3"/>
        <v>0</v>
      </c>
      <c r="Q47" s="98">
        <f t="shared" si="4"/>
        <v>0</v>
      </c>
      <c r="R47" s="91"/>
    </row>
    <row r="48" spans="1:18" ht="26.25" hidden="1" customHeight="1">
      <c r="A48" s="92">
        <v>29</v>
      </c>
      <c r="B48" s="92"/>
      <c r="C48" s="94"/>
      <c r="D48" s="92"/>
      <c r="E48" s="92"/>
      <c r="F48" s="92"/>
      <c r="G48" s="92"/>
      <c r="H48" s="92"/>
      <c r="I48" s="92"/>
      <c r="J48" s="92"/>
      <c r="K48" s="92"/>
      <c r="L48" s="99">
        <v>0</v>
      </c>
      <c r="M48" s="96">
        <f t="shared" si="0"/>
        <v>0</v>
      </c>
      <c r="N48" s="97"/>
      <c r="O48" s="96">
        <f t="shared" si="1"/>
        <v>0</v>
      </c>
      <c r="P48" s="96">
        <f t="shared" si="3"/>
        <v>0</v>
      </c>
      <c r="Q48" s="98">
        <f t="shared" si="4"/>
        <v>0</v>
      </c>
      <c r="R48" s="91"/>
    </row>
    <row r="49" spans="1:18" ht="26.25" hidden="1" customHeight="1">
      <c r="A49" s="92">
        <v>30</v>
      </c>
      <c r="B49" s="92"/>
      <c r="C49" s="94"/>
      <c r="D49" s="92"/>
      <c r="E49" s="92"/>
      <c r="F49" s="92"/>
      <c r="G49" s="92"/>
      <c r="H49" s="92"/>
      <c r="I49" s="92"/>
      <c r="J49" s="92"/>
      <c r="K49" s="92"/>
      <c r="L49" s="99">
        <v>0</v>
      </c>
      <c r="M49" s="96">
        <f t="shared" si="0"/>
        <v>0</v>
      </c>
      <c r="N49" s="97"/>
      <c r="O49" s="96">
        <f t="shared" si="1"/>
        <v>0</v>
      </c>
      <c r="P49" s="96">
        <f t="shared" si="3"/>
        <v>0</v>
      </c>
      <c r="Q49" s="98">
        <f t="shared" si="4"/>
        <v>0</v>
      </c>
      <c r="R49" s="91"/>
    </row>
    <row r="50" spans="1:18" ht="26.25" hidden="1" customHeight="1">
      <c r="A50" s="92">
        <v>31</v>
      </c>
      <c r="B50" s="92"/>
      <c r="C50" s="94"/>
      <c r="D50" s="92"/>
      <c r="E50" s="92"/>
      <c r="F50" s="92"/>
      <c r="G50" s="92"/>
      <c r="H50" s="92"/>
      <c r="I50" s="92"/>
      <c r="J50" s="92"/>
      <c r="K50" s="102"/>
      <c r="L50" s="99">
        <v>0</v>
      </c>
      <c r="M50" s="96">
        <f t="shared" si="0"/>
        <v>0</v>
      </c>
      <c r="N50" s="97"/>
      <c r="O50" s="96">
        <f t="shared" si="1"/>
        <v>0</v>
      </c>
      <c r="P50" s="96">
        <f t="shared" si="3"/>
        <v>0</v>
      </c>
      <c r="Q50" s="98">
        <f t="shared" si="4"/>
        <v>0</v>
      </c>
      <c r="R50" s="91"/>
    </row>
    <row r="51" spans="1:18" ht="26.25" hidden="1" customHeight="1">
      <c r="A51" s="92">
        <v>32</v>
      </c>
      <c r="B51" s="92"/>
      <c r="C51" s="94"/>
      <c r="D51" s="94"/>
      <c r="E51" s="92"/>
      <c r="F51" s="92"/>
      <c r="G51" s="92"/>
      <c r="H51" s="92"/>
      <c r="I51" s="92"/>
      <c r="J51" s="92"/>
      <c r="K51" s="92"/>
      <c r="L51" s="99">
        <v>0</v>
      </c>
      <c r="M51" s="96">
        <f t="shared" si="0"/>
        <v>0</v>
      </c>
      <c r="N51" s="97"/>
      <c r="O51" s="96">
        <f t="shared" si="1"/>
        <v>0</v>
      </c>
      <c r="P51" s="96">
        <f t="shared" si="3"/>
        <v>0</v>
      </c>
      <c r="Q51" s="98">
        <f t="shared" si="4"/>
        <v>0</v>
      </c>
      <c r="R51" s="91"/>
    </row>
    <row r="52" spans="1:18" ht="26.25" hidden="1" customHeight="1">
      <c r="A52" s="92">
        <v>33</v>
      </c>
      <c r="B52" s="92"/>
      <c r="C52" s="94"/>
      <c r="D52" s="92"/>
      <c r="E52" s="92"/>
      <c r="F52" s="92"/>
      <c r="G52" s="92"/>
      <c r="H52" s="92"/>
      <c r="I52" s="92"/>
      <c r="J52" s="92"/>
      <c r="K52" s="92"/>
      <c r="L52" s="99">
        <v>0</v>
      </c>
      <c r="M52" s="96">
        <f t="shared" si="0"/>
        <v>0</v>
      </c>
      <c r="N52" s="97"/>
      <c r="O52" s="96">
        <f t="shared" si="1"/>
        <v>0</v>
      </c>
      <c r="P52" s="96">
        <f t="shared" si="3"/>
        <v>0</v>
      </c>
      <c r="Q52" s="98">
        <f t="shared" si="4"/>
        <v>0</v>
      </c>
      <c r="R52" s="91"/>
    </row>
    <row r="53" spans="1:18" ht="26.25" hidden="1" customHeight="1">
      <c r="A53" s="92">
        <v>34</v>
      </c>
      <c r="B53" s="92"/>
      <c r="C53" s="94"/>
      <c r="D53" s="92"/>
      <c r="E53" s="92"/>
      <c r="F53" s="92"/>
      <c r="G53" s="92"/>
      <c r="H53" s="92"/>
      <c r="I53" s="92"/>
      <c r="J53" s="92"/>
      <c r="K53" s="92"/>
      <c r="L53" s="99">
        <v>0</v>
      </c>
      <c r="M53" s="96">
        <f t="shared" si="0"/>
        <v>0</v>
      </c>
      <c r="N53" s="97"/>
      <c r="O53" s="96">
        <f t="shared" si="1"/>
        <v>0</v>
      </c>
      <c r="P53" s="96">
        <f t="shared" si="3"/>
        <v>0</v>
      </c>
      <c r="Q53" s="98">
        <f t="shared" si="4"/>
        <v>0</v>
      </c>
      <c r="R53" s="91"/>
    </row>
    <row r="54" spans="1:18" ht="26.25" hidden="1" customHeight="1">
      <c r="A54" s="92">
        <v>35</v>
      </c>
      <c r="B54" s="92"/>
      <c r="C54" s="94"/>
      <c r="D54" s="92"/>
      <c r="E54" s="92"/>
      <c r="F54" s="92"/>
      <c r="G54" s="92"/>
      <c r="H54" s="92"/>
      <c r="I54" s="92"/>
      <c r="J54" s="92"/>
      <c r="K54" s="92"/>
      <c r="L54" s="99">
        <v>0</v>
      </c>
      <c r="M54" s="96">
        <f t="shared" si="0"/>
        <v>0</v>
      </c>
      <c r="N54" s="97"/>
      <c r="O54" s="96">
        <f t="shared" si="1"/>
        <v>0</v>
      </c>
      <c r="P54" s="96">
        <f t="shared" si="3"/>
        <v>0</v>
      </c>
      <c r="Q54" s="98">
        <f t="shared" si="4"/>
        <v>0</v>
      </c>
      <c r="R54" s="91"/>
    </row>
    <row r="55" spans="1:18" ht="26.25" hidden="1" customHeight="1">
      <c r="A55" s="92">
        <v>36</v>
      </c>
      <c r="B55" s="92"/>
      <c r="C55" s="94"/>
      <c r="D55" s="92"/>
      <c r="E55" s="92"/>
      <c r="F55" s="92"/>
      <c r="G55" s="92"/>
      <c r="H55" s="92"/>
      <c r="I55" s="92"/>
      <c r="J55" s="92"/>
      <c r="K55" s="92"/>
      <c r="L55" s="99">
        <v>0</v>
      </c>
      <c r="M55" s="96">
        <f t="shared" si="0"/>
        <v>0</v>
      </c>
      <c r="N55" s="97"/>
      <c r="O55" s="96">
        <f t="shared" si="1"/>
        <v>0</v>
      </c>
      <c r="P55" s="96">
        <f t="shared" si="3"/>
        <v>0</v>
      </c>
      <c r="Q55" s="98">
        <f t="shared" si="4"/>
        <v>0</v>
      </c>
      <c r="R55" s="91"/>
    </row>
    <row r="56" spans="1:18" ht="26.25" hidden="1" customHeight="1">
      <c r="A56" s="92">
        <v>37</v>
      </c>
      <c r="B56" s="92"/>
      <c r="C56" s="94"/>
      <c r="D56" s="92"/>
      <c r="E56" s="92"/>
      <c r="F56" s="92"/>
      <c r="G56" s="92"/>
      <c r="H56" s="92"/>
      <c r="I56" s="92"/>
      <c r="J56" s="92"/>
      <c r="K56" s="92"/>
      <c r="L56" s="99">
        <v>0</v>
      </c>
      <c r="M56" s="96">
        <f t="shared" si="0"/>
        <v>0</v>
      </c>
      <c r="N56" s="97"/>
      <c r="O56" s="96">
        <f t="shared" si="1"/>
        <v>0</v>
      </c>
      <c r="P56" s="96">
        <f t="shared" si="3"/>
        <v>0</v>
      </c>
      <c r="Q56" s="98">
        <f t="shared" si="4"/>
        <v>0</v>
      </c>
      <c r="R56" s="91"/>
    </row>
    <row r="57" spans="1:18" ht="26.25" hidden="1" customHeight="1">
      <c r="A57" s="92">
        <v>38</v>
      </c>
      <c r="B57" s="92"/>
      <c r="C57" s="94"/>
      <c r="D57" s="92"/>
      <c r="E57" s="92"/>
      <c r="F57" s="92"/>
      <c r="G57" s="92"/>
      <c r="H57" s="92"/>
      <c r="I57" s="92"/>
      <c r="J57" s="92"/>
      <c r="K57" s="92"/>
      <c r="L57" s="99">
        <v>0</v>
      </c>
      <c r="M57" s="96">
        <f t="shared" si="0"/>
        <v>0</v>
      </c>
      <c r="N57" s="97"/>
      <c r="O57" s="96">
        <f t="shared" si="1"/>
        <v>0</v>
      </c>
      <c r="P57" s="96">
        <f t="shared" si="3"/>
        <v>0</v>
      </c>
      <c r="Q57" s="98">
        <f t="shared" si="4"/>
        <v>0</v>
      </c>
      <c r="R57" s="91"/>
    </row>
    <row r="58" spans="1:18" ht="26.25" hidden="1" customHeight="1">
      <c r="A58" s="92">
        <v>39</v>
      </c>
      <c r="B58" s="92"/>
      <c r="C58" s="94"/>
      <c r="D58" s="92"/>
      <c r="E58" s="92"/>
      <c r="F58" s="92"/>
      <c r="G58" s="92"/>
      <c r="H58" s="92"/>
      <c r="I58" s="92"/>
      <c r="J58" s="92"/>
      <c r="K58" s="92"/>
      <c r="L58" s="99">
        <v>0</v>
      </c>
      <c r="M58" s="96">
        <f t="shared" si="0"/>
        <v>0</v>
      </c>
      <c r="N58" s="97"/>
      <c r="O58" s="96">
        <f t="shared" si="1"/>
        <v>0</v>
      </c>
      <c r="P58" s="96">
        <f t="shared" si="3"/>
        <v>0</v>
      </c>
      <c r="Q58" s="98">
        <f t="shared" si="4"/>
        <v>0</v>
      </c>
      <c r="R58" s="91"/>
    </row>
    <row r="59" spans="1:18" ht="26.25" hidden="1" customHeight="1">
      <c r="A59" s="92">
        <v>40</v>
      </c>
      <c r="B59" s="92"/>
      <c r="C59" s="94"/>
      <c r="D59" s="92"/>
      <c r="E59" s="92"/>
      <c r="F59" s="92"/>
      <c r="G59" s="92"/>
      <c r="H59" s="92"/>
      <c r="I59" s="92"/>
      <c r="J59" s="92"/>
      <c r="K59" s="92"/>
      <c r="L59" s="99">
        <v>0</v>
      </c>
      <c r="M59" s="96">
        <f t="shared" si="0"/>
        <v>0</v>
      </c>
      <c r="N59" s="97"/>
      <c r="O59" s="96">
        <f t="shared" si="1"/>
        <v>0</v>
      </c>
      <c r="P59" s="96">
        <f t="shared" si="3"/>
        <v>0</v>
      </c>
      <c r="Q59" s="98">
        <f t="shared" si="4"/>
        <v>0</v>
      </c>
      <c r="R59" s="91"/>
    </row>
    <row r="60" spans="1:18" ht="14.25" hidden="1" customHeight="1">
      <c r="A60" s="92">
        <v>41</v>
      </c>
      <c r="B60" s="92"/>
      <c r="C60" s="94"/>
      <c r="D60" s="92"/>
      <c r="E60" s="92"/>
      <c r="F60" s="92"/>
      <c r="G60" s="92"/>
      <c r="H60" s="92"/>
      <c r="I60" s="92"/>
      <c r="J60" s="92"/>
      <c r="K60" s="92"/>
      <c r="L60" s="99">
        <v>0</v>
      </c>
      <c r="M60" s="96">
        <f t="shared" si="0"/>
        <v>0</v>
      </c>
      <c r="N60" s="97"/>
      <c r="O60" s="96">
        <f t="shared" si="1"/>
        <v>0</v>
      </c>
      <c r="P60" s="96">
        <f t="shared" si="3"/>
        <v>0</v>
      </c>
      <c r="Q60" s="98">
        <f t="shared" si="4"/>
        <v>0</v>
      </c>
      <c r="R60" s="91"/>
    </row>
    <row r="61" spans="1:18" ht="14.25" hidden="1" customHeight="1">
      <c r="A61" s="92">
        <v>42</v>
      </c>
      <c r="B61" s="92"/>
      <c r="C61" s="103"/>
      <c r="D61" s="92"/>
      <c r="E61" s="92"/>
      <c r="F61" s="92"/>
      <c r="G61" s="92"/>
      <c r="H61" s="92"/>
      <c r="I61" s="92"/>
      <c r="J61" s="92"/>
      <c r="K61" s="92"/>
      <c r="L61" s="99">
        <v>0</v>
      </c>
      <c r="M61" s="96">
        <f t="shared" si="0"/>
        <v>0</v>
      </c>
      <c r="N61" s="97"/>
      <c r="O61" s="96">
        <f t="shared" si="1"/>
        <v>0</v>
      </c>
      <c r="P61" s="96">
        <f t="shared" si="3"/>
        <v>0</v>
      </c>
      <c r="Q61" s="98">
        <f t="shared" si="4"/>
        <v>0</v>
      </c>
      <c r="R61" s="91"/>
    </row>
    <row r="62" spans="1:18" ht="14.25" hidden="1" customHeight="1">
      <c r="A62" s="92">
        <v>43</v>
      </c>
      <c r="B62" s="92"/>
      <c r="C62" s="103"/>
      <c r="D62" s="92"/>
      <c r="E62" s="92"/>
      <c r="F62" s="92"/>
      <c r="G62" s="92"/>
      <c r="H62" s="92"/>
      <c r="I62" s="92"/>
      <c r="J62" s="92"/>
      <c r="K62" s="92"/>
      <c r="L62" s="99">
        <v>0</v>
      </c>
      <c r="M62" s="96">
        <f t="shared" si="0"/>
        <v>0</v>
      </c>
      <c r="N62" s="97"/>
      <c r="O62" s="96">
        <f t="shared" si="1"/>
        <v>0</v>
      </c>
      <c r="P62" s="96">
        <f t="shared" si="3"/>
        <v>0</v>
      </c>
      <c r="Q62" s="98">
        <f t="shared" si="4"/>
        <v>0</v>
      </c>
      <c r="R62" s="91"/>
    </row>
    <row r="63" spans="1:18" ht="14.25" hidden="1" customHeight="1">
      <c r="A63" s="92">
        <v>44</v>
      </c>
      <c r="B63" s="92"/>
      <c r="C63" s="103"/>
      <c r="D63" s="92"/>
      <c r="E63" s="92"/>
      <c r="F63" s="92"/>
      <c r="G63" s="92"/>
      <c r="H63" s="92"/>
      <c r="I63" s="92"/>
      <c r="J63" s="92"/>
      <c r="K63" s="92"/>
      <c r="L63" s="99">
        <v>0</v>
      </c>
      <c r="M63" s="96">
        <f t="shared" si="0"/>
        <v>0</v>
      </c>
      <c r="N63" s="97"/>
      <c r="O63" s="96">
        <f t="shared" si="1"/>
        <v>0</v>
      </c>
      <c r="P63" s="96">
        <f t="shared" si="3"/>
        <v>0</v>
      </c>
      <c r="Q63" s="98">
        <f t="shared" si="4"/>
        <v>0</v>
      </c>
      <c r="R63" s="91"/>
    </row>
    <row r="64" spans="1:18" ht="14.25" hidden="1" customHeight="1">
      <c r="A64" s="92">
        <v>45</v>
      </c>
      <c r="B64" s="92"/>
      <c r="C64" s="103"/>
      <c r="D64" s="92"/>
      <c r="E64" s="92"/>
      <c r="F64" s="92"/>
      <c r="G64" s="92"/>
      <c r="H64" s="92"/>
      <c r="I64" s="92"/>
      <c r="J64" s="92"/>
      <c r="K64" s="92"/>
      <c r="L64" s="99">
        <v>0</v>
      </c>
      <c r="M64" s="96">
        <f t="shared" si="0"/>
        <v>0</v>
      </c>
      <c r="N64" s="97"/>
      <c r="O64" s="96">
        <f t="shared" si="1"/>
        <v>0</v>
      </c>
      <c r="P64" s="96">
        <f t="shared" si="3"/>
        <v>0</v>
      </c>
      <c r="Q64" s="98">
        <f t="shared" si="4"/>
        <v>0</v>
      </c>
      <c r="R64" s="91"/>
    </row>
    <row r="65" spans="1:18" ht="14.25" hidden="1" customHeight="1">
      <c r="A65" s="92">
        <v>46</v>
      </c>
      <c r="B65" s="92"/>
      <c r="C65" s="103"/>
      <c r="D65" s="92"/>
      <c r="E65" s="92"/>
      <c r="F65" s="92"/>
      <c r="G65" s="92"/>
      <c r="H65" s="92"/>
      <c r="I65" s="92"/>
      <c r="J65" s="92"/>
      <c r="K65" s="92"/>
      <c r="L65" s="99">
        <v>0</v>
      </c>
      <c r="M65" s="96">
        <f t="shared" si="0"/>
        <v>0</v>
      </c>
      <c r="N65" s="97"/>
      <c r="O65" s="96">
        <f t="shared" si="1"/>
        <v>0</v>
      </c>
      <c r="P65" s="96">
        <f t="shared" si="3"/>
        <v>0</v>
      </c>
      <c r="Q65" s="98">
        <f t="shared" si="4"/>
        <v>0</v>
      </c>
      <c r="R65" s="91"/>
    </row>
    <row r="66" spans="1:18" ht="14.25" hidden="1" customHeight="1">
      <c r="A66" s="92">
        <v>47</v>
      </c>
      <c r="B66" s="92"/>
      <c r="C66" s="103"/>
      <c r="D66" s="92"/>
      <c r="E66" s="92"/>
      <c r="F66" s="92"/>
      <c r="G66" s="92"/>
      <c r="H66" s="92"/>
      <c r="I66" s="92"/>
      <c r="J66" s="92"/>
      <c r="K66" s="92"/>
      <c r="L66" s="99">
        <v>0</v>
      </c>
      <c r="M66" s="96">
        <f t="shared" si="0"/>
        <v>0</v>
      </c>
      <c r="N66" s="97"/>
      <c r="O66" s="96">
        <f t="shared" si="1"/>
        <v>0</v>
      </c>
      <c r="P66" s="96">
        <f t="shared" si="3"/>
        <v>0</v>
      </c>
      <c r="Q66" s="98">
        <f t="shared" si="4"/>
        <v>0</v>
      </c>
      <c r="R66" s="91"/>
    </row>
    <row r="67" spans="1:18" ht="14.25" hidden="1" customHeight="1">
      <c r="A67" s="92">
        <v>48</v>
      </c>
      <c r="B67" s="92"/>
      <c r="C67" s="103"/>
      <c r="D67" s="92"/>
      <c r="E67" s="92"/>
      <c r="F67" s="92"/>
      <c r="G67" s="92"/>
      <c r="H67" s="92"/>
      <c r="I67" s="92"/>
      <c r="J67" s="92"/>
      <c r="K67" s="92"/>
      <c r="L67" s="99">
        <v>0</v>
      </c>
      <c r="M67" s="96">
        <f t="shared" si="0"/>
        <v>0</v>
      </c>
      <c r="N67" s="97"/>
      <c r="O67" s="96">
        <f t="shared" si="1"/>
        <v>0</v>
      </c>
      <c r="P67" s="96">
        <f t="shared" si="3"/>
        <v>0</v>
      </c>
      <c r="Q67" s="98">
        <f t="shared" si="4"/>
        <v>0</v>
      </c>
      <c r="R67" s="91"/>
    </row>
    <row r="68" spans="1:18" ht="14.25" hidden="1" customHeight="1">
      <c r="A68" s="92">
        <v>49</v>
      </c>
      <c r="B68" s="92"/>
      <c r="C68" s="103"/>
      <c r="D68" s="92"/>
      <c r="E68" s="92"/>
      <c r="F68" s="92"/>
      <c r="G68" s="92"/>
      <c r="H68" s="92"/>
      <c r="I68" s="92"/>
      <c r="J68" s="92"/>
      <c r="K68" s="92"/>
      <c r="L68" s="99">
        <v>0</v>
      </c>
      <c r="M68" s="96">
        <f t="shared" si="0"/>
        <v>0</v>
      </c>
      <c r="N68" s="97"/>
      <c r="O68" s="96">
        <f t="shared" si="1"/>
        <v>0</v>
      </c>
      <c r="P68" s="96">
        <f t="shared" si="3"/>
        <v>0</v>
      </c>
      <c r="Q68" s="98">
        <f t="shared" si="4"/>
        <v>0</v>
      </c>
      <c r="R68" s="91"/>
    </row>
    <row r="69" spans="1:18" ht="14.25" hidden="1" customHeight="1">
      <c r="A69" s="92">
        <v>50</v>
      </c>
      <c r="B69" s="92"/>
      <c r="C69" s="103"/>
      <c r="D69" s="92"/>
      <c r="E69" s="92"/>
      <c r="F69" s="92"/>
      <c r="G69" s="92"/>
      <c r="H69" s="92"/>
      <c r="I69" s="92"/>
      <c r="J69" s="92"/>
      <c r="K69" s="92"/>
      <c r="L69" s="99">
        <v>0</v>
      </c>
      <c r="M69" s="96">
        <f t="shared" si="0"/>
        <v>0</v>
      </c>
      <c r="N69" s="97"/>
      <c r="O69" s="96">
        <f t="shared" si="1"/>
        <v>0</v>
      </c>
      <c r="P69" s="96">
        <f t="shared" si="3"/>
        <v>0</v>
      </c>
      <c r="Q69" s="98">
        <f t="shared" si="4"/>
        <v>0</v>
      </c>
      <c r="R69" s="91"/>
    </row>
    <row r="70" spans="1:18" ht="14.25" hidden="1" customHeight="1">
      <c r="A70" s="92">
        <v>51</v>
      </c>
      <c r="B70" s="92"/>
      <c r="C70" s="103"/>
      <c r="D70" s="92"/>
      <c r="E70" s="92"/>
      <c r="F70" s="92"/>
      <c r="G70" s="92"/>
      <c r="H70" s="92"/>
      <c r="I70" s="92"/>
      <c r="J70" s="92"/>
      <c r="K70" s="92"/>
      <c r="L70" s="99">
        <v>0</v>
      </c>
      <c r="M70" s="96">
        <f t="shared" si="0"/>
        <v>0</v>
      </c>
      <c r="N70" s="97"/>
      <c r="O70" s="96">
        <f t="shared" si="1"/>
        <v>0</v>
      </c>
      <c r="P70" s="96">
        <f t="shared" si="3"/>
        <v>0</v>
      </c>
      <c r="Q70" s="98">
        <f t="shared" si="4"/>
        <v>0</v>
      </c>
      <c r="R70" s="91"/>
    </row>
    <row r="71" spans="1:18" ht="14.25" hidden="1" customHeight="1">
      <c r="A71" s="92">
        <v>52</v>
      </c>
      <c r="B71" s="92"/>
      <c r="C71" s="103"/>
      <c r="D71" s="92"/>
      <c r="E71" s="92"/>
      <c r="F71" s="92"/>
      <c r="G71" s="92"/>
      <c r="H71" s="92"/>
      <c r="I71" s="92"/>
      <c r="J71" s="92"/>
      <c r="K71" s="92"/>
      <c r="L71" s="99">
        <v>0</v>
      </c>
      <c r="M71" s="96">
        <f t="shared" si="0"/>
        <v>0</v>
      </c>
      <c r="N71" s="97"/>
      <c r="O71" s="96">
        <f t="shared" si="1"/>
        <v>0</v>
      </c>
      <c r="P71" s="96">
        <f t="shared" si="3"/>
        <v>0</v>
      </c>
      <c r="Q71" s="98">
        <f t="shared" si="4"/>
        <v>0</v>
      </c>
      <c r="R71" s="91"/>
    </row>
    <row r="72" spans="1:18" ht="14.25" hidden="1" customHeight="1">
      <c r="A72" s="92">
        <v>53</v>
      </c>
      <c r="B72" s="92"/>
      <c r="C72" s="103"/>
      <c r="D72" s="92"/>
      <c r="E72" s="92"/>
      <c r="F72" s="92"/>
      <c r="G72" s="92"/>
      <c r="H72" s="92"/>
      <c r="I72" s="92"/>
      <c r="J72" s="92"/>
      <c r="K72" s="92"/>
      <c r="L72" s="99">
        <v>0</v>
      </c>
      <c r="M72" s="96">
        <f t="shared" si="0"/>
        <v>0</v>
      </c>
      <c r="N72" s="97"/>
      <c r="O72" s="96">
        <f t="shared" si="1"/>
        <v>0</v>
      </c>
      <c r="P72" s="96">
        <f t="shared" si="3"/>
        <v>0</v>
      </c>
      <c r="Q72" s="98">
        <f t="shared" si="4"/>
        <v>0</v>
      </c>
      <c r="R72" s="91"/>
    </row>
    <row r="73" spans="1:18" ht="14.25" hidden="1" customHeight="1">
      <c r="A73" s="92">
        <v>54</v>
      </c>
      <c r="B73" s="92"/>
      <c r="C73" s="103"/>
      <c r="D73" s="92"/>
      <c r="E73" s="92"/>
      <c r="F73" s="92"/>
      <c r="G73" s="92"/>
      <c r="H73" s="92"/>
      <c r="I73" s="92"/>
      <c r="J73" s="92"/>
      <c r="K73" s="92"/>
      <c r="L73" s="99">
        <v>0</v>
      </c>
      <c r="M73" s="96">
        <f t="shared" si="0"/>
        <v>0</v>
      </c>
      <c r="N73" s="97"/>
      <c r="O73" s="96">
        <f t="shared" si="1"/>
        <v>0</v>
      </c>
      <c r="P73" s="96">
        <f t="shared" si="3"/>
        <v>0</v>
      </c>
      <c r="Q73" s="98">
        <f t="shared" si="4"/>
        <v>0</v>
      </c>
      <c r="R73" s="91"/>
    </row>
    <row r="74" spans="1:18" ht="14.25" hidden="1" customHeight="1">
      <c r="A74" s="92">
        <v>55</v>
      </c>
      <c r="B74" s="92"/>
      <c r="C74" s="103"/>
      <c r="D74" s="92"/>
      <c r="E74" s="92"/>
      <c r="F74" s="92"/>
      <c r="G74" s="92"/>
      <c r="H74" s="92"/>
      <c r="I74" s="92"/>
      <c r="J74" s="92"/>
      <c r="K74" s="92"/>
      <c r="L74" s="99">
        <v>0</v>
      </c>
      <c r="M74" s="96">
        <f t="shared" si="0"/>
        <v>0</v>
      </c>
      <c r="N74" s="97"/>
      <c r="O74" s="96">
        <f t="shared" si="1"/>
        <v>0</v>
      </c>
      <c r="P74" s="96">
        <f t="shared" si="3"/>
        <v>0</v>
      </c>
      <c r="Q74" s="98">
        <f t="shared" si="4"/>
        <v>0</v>
      </c>
      <c r="R74" s="91"/>
    </row>
    <row r="75" spans="1:18" ht="14.25" hidden="1" customHeight="1">
      <c r="A75" s="92">
        <v>56</v>
      </c>
      <c r="B75" s="92"/>
      <c r="C75" s="103"/>
      <c r="D75" s="92"/>
      <c r="E75" s="92"/>
      <c r="F75" s="92"/>
      <c r="G75" s="92"/>
      <c r="H75" s="92"/>
      <c r="I75" s="92"/>
      <c r="J75" s="92"/>
      <c r="K75" s="92"/>
      <c r="L75" s="99">
        <v>0</v>
      </c>
      <c r="M75" s="96">
        <f t="shared" si="0"/>
        <v>0</v>
      </c>
      <c r="N75" s="97"/>
      <c r="O75" s="96">
        <f t="shared" si="1"/>
        <v>0</v>
      </c>
      <c r="P75" s="96">
        <f t="shared" si="3"/>
        <v>0</v>
      </c>
      <c r="Q75" s="98">
        <f t="shared" si="4"/>
        <v>0</v>
      </c>
      <c r="R75" s="91"/>
    </row>
    <row r="76" spans="1:18" ht="14.25" hidden="1" customHeight="1">
      <c r="A76" s="92">
        <v>57</v>
      </c>
      <c r="B76" s="92"/>
      <c r="C76" s="103"/>
      <c r="D76" s="92"/>
      <c r="E76" s="92"/>
      <c r="F76" s="92"/>
      <c r="G76" s="92"/>
      <c r="H76" s="92"/>
      <c r="I76" s="92"/>
      <c r="J76" s="92"/>
      <c r="K76" s="92"/>
      <c r="L76" s="99">
        <v>0</v>
      </c>
      <c r="M76" s="96">
        <f t="shared" si="0"/>
        <v>0</v>
      </c>
      <c r="N76" s="97"/>
      <c r="O76" s="96">
        <f t="shared" si="1"/>
        <v>0</v>
      </c>
      <c r="P76" s="96">
        <f t="shared" si="3"/>
        <v>0</v>
      </c>
      <c r="Q76" s="98">
        <f t="shared" si="4"/>
        <v>0</v>
      </c>
      <c r="R76" s="91"/>
    </row>
    <row r="77" spans="1:18" ht="14.25" hidden="1" customHeight="1">
      <c r="A77" s="92">
        <v>58</v>
      </c>
      <c r="B77" s="92"/>
      <c r="C77" s="103"/>
      <c r="D77" s="92"/>
      <c r="E77" s="92"/>
      <c r="F77" s="92"/>
      <c r="G77" s="92"/>
      <c r="H77" s="92"/>
      <c r="I77" s="92"/>
      <c r="J77" s="92"/>
      <c r="K77" s="92"/>
      <c r="L77" s="99">
        <v>0</v>
      </c>
      <c r="M77" s="96">
        <f t="shared" si="0"/>
        <v>0</v>
      </c>
      <c r="N77" s="97"/>
      <c r="O77" s="96">
        <f t="shared" si="1"/>
        <v>0</v>
      </c>
      <c r="P77" s="96">
        <f t="shared" si="3"/>
        <v>0</v>
      </c>
      <c r="Q77" s="98">
        <f t="shared" si="4"/>
        <v>0</v>
      </c>
      <c r="R77" s="91"/>
    </row>
    <row r="78" spans="1:18" ht="14.25" hidden="1" customHeight="1">
      <c r="A78" s="92">
        <v>59</v>
      </c>
      <c r="B78" s="92"/>
      <c r="C78" s="103"/>
      <c r="D78" s="92"/>
      <c r="E78" s="92"/>
      <c r="F78" s="92"/>
      <c r="G78" s="92"/>
      <c r="H78" s="92"/>
      <c r="I78" s="92"/>
      <c r="J78" s="92"/>
      <c r="K78" s="92"/>
      <c r="L78" s="99">
        <v>0</v>
      </c>
      <c r="M78" s="96">
        <f t="shared" si="0"/>
        <v>0</v>
      </c>
      <c r="N78" s="97"/>
      <c r="O78" s="96">
        <f t="shared" si="1"/>
        <v>0</v>
      </c>
      <c r="P78" s="96">
        <f t="shared" si="3"/>
        <v>0</v>
      </c>
      <c r="Q78" s="98">
        <f t="shared" si="4"/>
        <v>0</v>
      </c>
      <c r="R78" s="91"/>
    </row>
    <row r="79" spans="1:18" ht="14.25" hidden="1" customHeight="1">
      <c r="A79" s="92">
        <v>60</v>
      </c>
      <c r="B79" s="92"/>
      <c r="C79" s="103"/>
      <c r="D79" s="92"/>
      <c r="E79" s="92"/>
      <c r="F79" s="92"/>
      <c r="G79" s="92"/>
      <c r="H79" s="92"/>
      <c r="I79" s="92"/>
      <c r="J79" s="92"/>
      <c r="K79" s="92"/>
      <c r="L79" s="99">
        <v>0</v>
      </c>
      <c r="M79" s="96">
        <f t="shared" si="0"/>
        <v>0</v>
      </c>
      <c r="N79" s="97"/>
      <c r="O79" s="96">
        <f t="shared" si="1"/>
        <v>0</v>
      </c>
      <c r="P79" s="96">
        <f t="shared" si="3"/>
        <v>0</v>
      </c>
      <c r="Q79" s="98">
        <f t="shared" si="4"/>
        <v>0</v>
      </c>
      <c r="R79" s="91"/>
    </row>
    <row r="80" spans="1:18" ht="14.25" hidden="1" customHeight="1">
      <c r="A80" s="92">
        <v>61</v>
      </c>
      <c r="B80" s="92"/>
      <c r="C80" s="103"/>
      <c r="D80" s="92"/>
      <c r="E80" s="92"/>
      <c r="F80" s="92"/>
      <c r="G80" s="92"/>
      <c r="H80" s="92"/>
      <c r="I80" s="92"/>
      <c r="J80" s="92"/>
      <c r="K80" s="92"/>
      <c r="L80" s="99">
        <v>0</v>
      </c>
      <c r="M80" s="96">
        <f t="shared" si="0"/>
        <v>0</v>
      </c>
      <c r="N80" s="97"/>
      <c r="O80" s="96">
        <f t="shared" si="1"/>
        <v>0</v>
      </c>
      <c r="P80" s="96">
        <f t="shared" si="3"/>
        <v>0</v>
      </c>
      <c r="Q80" s="98">
        <f t="shared" si="4"/>
        <v>0</v>
      </c>
      <c r="R80" s="91"/>
    </row>
    <row r="81" spans="1:18" ht="14.25" hidden="1" customHeight="1">
      <c r="A81" s="92">
        <v>62</v>
      </c>
      <c r="B81" s="92"/>
      <c r="C81" s="103"/>
      <c r="D81" s="92"/>
      <c r="E81" s="92"/>
      <c r="F81" s="92"/>
      <c r="G81" s="92"/>
      <c r="H81" s="92"/>
      <c r="I81" s="92"/>
      <c r="J81" s="92"/>
      <c r="K81" s="92"/>
      <c r="L81" s="99">
        <v>0</v>
      </c>
      <c r="M81" s="96">
        <f t="shared" si="0"/>
        <v>0</v>
      </c>
      <c r="N81" s="97"/>
      <c r="O81" s="96">
        <f t="shared" si="1"/>
        <v>0</v>
      </c>
      <c r="P81" s="96">
        <f t="shared" si="3"/>
        <v>0</v>
      </c>
      <c r="Q81" s="98">
        <f t="shared" si="4"/>
        <v>0</v>
      </c>
      <c r="R81" s="91"/>
    </row>
    <row r="82" spans="1:18" ht="14.25" hidden="1" customHeight="1">
      <c r="A82" s="92">
        <v>63</v>
      </c>
      <c r="B82" s="92"/>
      <c r="C82" s="103"/>
      <c r="D82" s="92"/>
      <c r="E82" s="92"/>
      <c r="F82" s="92"/>
      <c r="G82" s="92"/>
      <c r="H82" s="92"/>
      <c r="I82" s="92"/>
      <c r="J82" s="92"/>
      <c r="K82" s="92"/>
      <c r="L82" s="99">
        <v>0</v>
      </c>
      <c r="M82" s="96">
        <f t="shared" si="0"/>
        <v>0</v>
      </c>
      <c r="N82" s="97"/>
      <c r="O82" s="96">
        <f t="shared" si="1"/>
        <v>0</v>
      </c>
      <c r="P82" s="96">
        <f t="shared" si="3"/>
        <v>0</v>
      </c>
      <c r="Q82" s="98">
        <f t="shared" si="4"/>
        <v>0</v>
      </c>
      <c r="R82" s="91"/>
    </row>
    <row r="83" spans="1:18" ht="14.25" hidden="1" customHeight="1">
      <c r="A83" s="92">
        <v>64</v>
      </c>
      <c r="B83" s="92"/>
      <c r="C83" s="103"/>
      <c r="D83" s="92"/>
      <c r="E83" s="92"/>
      <c r="F83" s="92"/>
      <c r="G83" s="92"/>
      <c r="H83" s="92"/>
      <c r="I83" s="92"/>
      <c r="J83" s="92"/>
      <c r="K83" s="92"/>
      <c r="L83" s="99">
        <v>0</v>
      </c>
      <c r="M83" s="96">
        <f t="shared" si="0"/>
        <v>0</v>
      </c>
      <c r="N83" s="97"/>
      <c r="O83" s="96">
        <f t="shared" si="1"/>
        <v>0</v>
      </c>
      <c r="P83" s="96">
        <f t="shared" si="3"/>
        <v>0</v>
      </c>
      <c r="Q83" s="98">
        <f t="shared" si="4"/>
        <v>0</v>
      </c>
      <c r="R83" s="91"/>
    </row>
    <row r="84" spans="1:18" ht="14.25" hidden="1" customHeight="1">
      <c r="A84" s="92">
        <v>65</v>
      </c>
      <c r="B84" s="92"/>
      <c r="C84" s="103"/>
      <c r="D84" s="92"/>
      <c r="E84" s="92"/>
      <c r="F84" s="92"/>
      <c r="G84" s="92"/>
      <c r="H84" s="92"/>
      <c r="I84" s="92"/>
      <c r="J84" s="92"/>
      <c r="K84" s="92"/>
      <c r="L84" s="99">
        <v>0</v>
      </c>
      <c r="M84" s="96">
        <f t="shared" ref="M84:M100" si="5">L84*K84</f>
        <v>0</v>
      </c>
      <c r="N84" s="97"/>
      <c r="O84" s="96">
        <f t="shared" ref="O84:O99" si="6">ROUND(L84*$Q$19,-2)</f>
        <v>0</v>
      </c>
      <c r="P84" s="96">
        <f t="shared" si="3"/>
        <v>0</v>
      </c>
      <c r="Q84" s="98">
        <f t="shared" si="4"/>
        <v>0</v>
      </c>
      <c r="R84" s="91"/>
    </row>
    <row r="85" spans="1:18" ht="14.25" hidden="1" customHeight="1">
      <c r="A85" s="92">
        <v>66</v>
      </c>
      <c r="B85" s="92"/>
      <c r="C85" s="103"/>
      <c r="D85" s="92"/>
      <c r="E85" s="92"/>
      <c r="F85" s="92"/>
      <c r="G85" s="92"/>
      <c r="H85" s="92"/>
      <c r="I85" s="92"/>
      <c r="J85" s="92"/>
      <c r="K85" s="92"/>
      <c r="L85" s="99">
        <v>0</v>
      </c>
      <c r="M85" s="96">
        <f t="shared" si="5"/>
        <v>0</v>
      </c>
      <c r="N85" s="97"/>
      <c r="O85" s="96">
        <f t="shared" si="6"/>
        <v>0</v>
      </c>
      <c r="P85" s="96">
        <f t="shared" si="3"/>
        <v>0</v>
      </c>
      <c r="Q85" s="98">
        <f t="shared" ref="Q85:Q100" si="7">ROUND(L85*1.3,-2)</f>
        <v>0</v>
      </c>
      <c r="R85" s="91"/>
    </row>
    <row r="86" spans="1:18" ht="14.25" hidden="1" customHeight="1">
      <c r="A86" s="92">
        <v>67</v>
      </c>
      <c r="B86" s="92"/>
      <c r="C86" s="103"/>
      <c r="D86" s="92"/>
      <c r="E86" s="92"/>
      <c r="F86" s="92"/>
      <c r="G86" s="92"/>
      <c r="H86" s="92"/>
      <c r="I86" s="92"/>
      <c r="J86" s="92"/>
      <c r="K86" s="92"/>
      <c r="L86" s="99">
        <v>0</v>
      </c>
      <c r="M86" s="96">
        <f t="shared" si="5"/>
        <v>0</v>
      </c>
      <c r="N86" s="97"/>
      <c r="O86" s="96">
        <f t="shared" si="6"/>
        <v>0</v>
      </c>
      <c r="P86" s="96">
        <f t="shared" si="3"/>
        <v>0</v>
      </c>
      <c r="Q86" s="98">
        <f t="shared" si="7"/>
        <v>0</v>
      </c>
      <c r="R86" s="91"/>
    </row>
    <row r="87" spans="1:18" ht="14.25" hidden="1" customHeight="1">
      <c r="A87" s="92">
        <v>68</v>
      </c>
      <c r="B87" s="92"/>
      <c r="C87" s="103"/>
      <c r="D87" s="92"/>
      <c r="E87" s="92"/>
      <c r="F87" s="92"/>
      <c r="G87" s="92"/>
      <c r="H87" s="92"/>
      <c r="I87" s="92"/>
      <c r="J87" s="92"/>
      <c r="K87" s="92"/>
      <c r="L87" s="99">
        <v>0</v>
      </c>
      <c r="M87" s="96">
        <f t="shared" si="5"/>
        <v>0</v>
      </c>
      <c r="N87" s="97"/>
      <c r="O87" s="96">
        <f t="shared" si="6"/>
        <v>0</v>
      </c>
      <c r="P87" s="96">
        <f t="shared" ref="P87:P99" si="8">O87*K87</f>
        <v>0</v>
      </c>
      <c r="Q87" s="98">
        <f t="shared" si="7"/>
        <v>0</v>
      </c>
      <c r="R87" s="91"/>
    </row>
    <row r="88" spans="1:18" ht="14.25" hidden="1" customHeight="1">
      <c r="A88" s="92">
        <v>69</v>
      </c>
      <c r="B88" s="92"/>
      <c r="C88" s="103"/>
      <c r="D88" s="92"/>
      <c r="E88" s="92"/>
      <c r="F88" s="92"/>
      <c r="G88" s="92"/>
      <c r="H88" s="92"/>
      <c r="I88" s="92"/>
      <c r="J88" s="92"/>
      <c r="K88" s="92"/>
      <c r="L88" s="99">
        <v>0</v>
      </c>
      <c r="M88" s="96">
        <f t="shared" si="5"/>
        <v>0</v>
      </c>
      <c r="N88" s="97"/>
      <c r="O88" s="96">
        <f t="shared" si="6"/>
        <v>0</v>
      </c>
      <c r="P88" s="96">
        <f t="shared" si="8"/>
        <v>0</v>
      </c>
      <c r="Q88" s="98">
        <f t="shared" si="7"/>
        <v>0</v>
      </c>
      <c r="R88" s="91"/>
    </row>
    <row r="89" spans="1:18" ht="14.25" hidden="1" customHeight="1">
      <c r="A89" s="92">
        <v>70</v>
      </c>
      <c r="B89" s="92"/>
      <c r="C89" s="103"/>
      <c r="D89" s="92"/>
      <c r="E89" s="92"/>
      <c r="F89" s="92"/>
      <c r="G89" s="92"/>
      <c r="H89" s="92"/>
      <c r="I89" s="92"/>
      <c r="J89" s="92"/>
      <c r="K89" s="92"/>
      <c r="L89" s="99">
        <v>0</v>
      </c>
      <c r="M89" s="96">
        <f t="shared" si="5"/>
        <v>0</v>
      </c>
      <c r="N89" s="97"/>
      <c r="O89" s="96">
        <f t="shared" si="6"/>
        <v>0</v>
      </c>
      <c r="P89" s="96">
        <f t="shared" si="8"/>
        <v>0</v>
      </c>
      <c r="Q89" s="98">
        <f t="shared" si="7"/>
        <v>0</v>
      </c>
      <c r="R89" s="91"/>
    </row>
    <row r="90" spans="1:18" ht="14.25" hidden="1" customHeight="1">
      <c r="A90" s="92">
        <v>71</v>
      </c>
      <c r="B90" s="92"/>
      <c r="C90" s="103"/>
      <c r="D90" s="92"/>
      <c r="E90" s="92"/>
      <c r="F90" s="92"/>
      <c r="G90" s="92"/>
      <c r="H90" s="92"/>
      <c r="I90" s="92"/>
      <c r="J90" s="92"/>
      <c r="K90" s="92"/>
      <c r="L90" s="99">
        <v>0</v>
      </c>
      <c r="M90" s="96">
        <f t="shared" si="5"/>
        <v>0</v>
      </c>
      <c r="N90" s="97"/>
      <c r="O90" s="96">
        <f t="shared" si="6"/>
        <v>0</v>
      </c>
      <c r="P90" s="96">
        <f t="shared" si="8"/>
        <v>0</v>
      </c>
      <c r="Q90" s="98">
        <f t="shared" si="7"/>
        <v>0</v>
      </c>
      <c r="R90" s="91"/>
    </row>
    <row r="91" spans="1:18" ht="14.25" hidden="1" customHeight="1">
      <c r="A91" s="92">
        <v>72</v>
      </c>
      <c r="B91" s="92"/>
      <c r="C91" s="103"/>
      <c r="D91" s="92"/>
      <c r="E91" s="92"/>
      <c r="F91" s="92"/>
      <c r="G91" s="92"/>
      <c r="H91" s="92"/>
      <c r="I91" s="92"/>
      <c r="J91" s="92"/>
      <c r="K91" s="92"/>
      <c r="L91" s="99">
        <v>0</v>
      </c>
      <c r="M91" s="96">
        <f t="shared" si="5"/>
        <v>0</v>
      </c>
      <c r="N91" s="97"/>
      <c r="O91" s="96">
        <f t="shared" si="6"/>
        <v>0</v>
      </c>
      <c r="P91" s="96">
        <f t="shared" si="8"/>
        <v>0</v>
      </c>
      <c r="Q91" s="98">
        <f t="shared" si="7"/>
        <v>0</v>
      </c>
      <c r="R91" s="91"/>
    </row>
    <row r="92" spans="1:18" ht="14.25" hidden="1" customHeight="1">
      <c r="A92" s="92">
        <v>73</v>
      </c>
      <c r="B92" s="92"/>
      <c r="C92" s="103"/>
      <c r="D92" s="92"/>
      <c r="E92" s="92"/>
      <c r="F92" s="92"/>
      <c r="G92" s="92"/>
      <c r="H92" s="92"/>
      <c r="I92" s="92"/>
      <c r="J92" s="92"/>
      <c r="K92" s="92"/>
      <c r="L92" s="99">
        <v>0</v>
      </c>
      <c r="M92" s="96">
        <f t="shared" si="5"/>
        <v>0</v>
      </c>
      <c r="N92" s="97"/>
      <c r="O92" s="96">
        <f t="shared" si="6"/>
        <v>0</v>
      </c>
      <c r="P92" s="96">
        <f t="shared" si="8"/>
        <v>0</v>
      </c>
      <c r="Q92" s="98">
        <f t="shared" si="7"/>
        <v>0</v>
      </c>
      <c r="R92" s="91"/>
    </row>
    <row r="93" spans="1:18" ht="14.25" hidden="1" customHeight="1">
      <c r="A93" s="92">
        <v>74</v>
      </c>
      <c r="B93" s="92"/>
      <c r="C93" s="103"/>
      <c r="D93" s="92"/>
      <c r="E93" s="92"/>
      <c r="F93" s="92"/>
      <c r="G93" s="92"/>
      <c r="H93" s="92"/>
      <c r="I93" s="92"/>
      <c r="J93" s="92"/>
      <c r="K93" s="92"/>
      <c r="L93" s="99">
        <v>0</v>
      </c>
      <c r="M93" s="96">
        <f t="shared" si="5"/>
        <v>0</v>
      </c>
      <c r="N93" s="97"/>
      <c r="O93" s="96">
        <f t="shared" si="6"/>
        <v>0</v>
      </c>
      <c r="P93" s="96">
        <f t="shared" si="8"/>
        <v>0</v>
      </c>
      <c r="Q93" s="98">
        <f t="shared" si="7"/>
        <v>0</v>
      </c>
      <c r="R93" s="91"/>
    </row>
    <row r="94" spans="1:18" ht="14.25" hidden="1" customHeight="1">
      <c r="A94" s="92">
        <v>75</v>
      </c>
      <c r="B94" s="92"/>
      <c r="C94" s="103"/>
      <c r="D94" s="92"/>
      <c r="E94" s="92"/>
      <c r="F94" s="92"/>
      <c r="G94" s="92"/>
      <c r="H94" s="92"/>
      <c r="I94" s="92"/>
      <c r="J94" s="92"/>
      <c r="K94" s="92"/>
      <c r="L94" s="99">
        <v>0</v>
      </c>
      <c r="M94" s="96">
        <f t="shared" si="5"/>
        <v>0</v>
      </c>
      <c r="N94" s="97"/>
      <c r="O94" s="96">
        <f t="shared" si="6"/>
        <v>0</v>
      </c>
      <c r="P94" s="96">
        <f t="shared" si="8"/>
        <v>0</v>
      </c>
      <c r="Q94" s="98">
        <f t="shared" si="7"/>
        <v>0</v>
      </c>
      <c r="R94" s="91"/>
    </row>
    <row r="95" spans="1:18" ht="14.25" hidden="1" customHeight="1">
      <c r="A95" s="92">
        <v>76</v>
      </c>
      <c r="B95" s="92"/>
      <c r="C95" s="103"/>
      <c r="D95" s="92"/>
      <c r="E95" s="92"/>
      <c r="F95" s="92"/>
      <c r="G95" s="92"/>
      <c r="H95" s="92"/>
      <c r="I95" s="92"/>
      <c r="J95" s="92"/>
      <c r="K95" s="92"/>
      <c r="L95" s="99">
        <v>0</v>
      </c>
      <c r="M95" s="96">
        <f t="shared" si="5"/>
        <v>0</v>
      </c>
      <c r="N95" s="97"/>
      <c r="O95" s="96">
        <f t="shared" si="6"/>
        <v>0</v>
      </c>
      <c r="P95" s="96">
        <f t="shared" si="8"/>
        <v>0</v>
      </c>
      <c r="Q95" s="98">
        <f t="shared" si="7"/>
        <v>0</v>
      </c>
      <c r="R95" s="91"/>
    </row>
    <row r="96" spans="1:18" ht="14.25" hidden="1" customHeight="1">
      <c r="A96" s="92">
        <v>77</v>
      </c>
      <c r="B96" s="92"/>
      <c r="C96" s="103"/>
      <c r="D96" s="92"/>
      <c r="E96" s="92"/>
      <c r="F96" s="92"/>
      <c r="G96" s="92"/>
      <c r="H96" s="92"/>
      <c r="I96" s="92"/>
      <c r="J96" s="92"/>
      <c r="K96" s="92"/>
      <c r="L96" s="99">
        <v>0</v>
      </c>
      <c r="M96" s="96">
        <f t="shared" si="5"/>
        <v>0</v>
      </c>
      <c r="N96" s="97"/>
      <c r="O96" s="96">
        <f t="shared" si="6"/>
        <v>0</v>
      </c>
      <c r="P96" s="96">
        <f t="shared" si="8"/>
        <v>0</v>
      </c>
      <c r="Q96" s="98">
        <f t="shared" si="7"/>
        <v>0</v>
      </c>
      <c r="R96" s="91"/>
    </row>
    <row r="97" spans="1:20" ht="14.25" hidden="1" customHeight="1">
      <c r="A97" s="92">
        <v>78</v>
      </c>
      <c r="B97" s="92"/>
      <c r="C97" s="103"/>
      <c r="D97" s="92"/>
      <c r="E97" s="92"/>
      <c r="F97" s="92"/>
      <c r="G97" s="92"/>
      <c r="H97" s="92"/>
      <c r="I97" s="92"/>
      <c r="J97" s="92"/>
      <c r="K97" s="92"/>
      <c r="L97" s="99">
        <v>0</v>
      </c>
      <c r="M97" s="96">
        <f t="shared" si="5"/>
        <v>0</v>
      </c>
      <c r="N97" s="97"/>
      <c r="O97" s="96">
        <f t="shared" si="6"/>
        <v>0</v>
      </c>
      <c r="P97" s="96">
        <f t="shared" si="8"/>
        <v>0</v>
      </c>
      <c r="Q97" s="98">
        <f t="shared" si="7"/>
        <v>0</v>
      </c>
      <c r="R97" s="91"/>
    </row>
    <row r="98" spans="1:20" ht="14.25" hidden="1" customHeight="1">
      <c r="A98" s="92" t="s">
        <v>32</v>
      </c>
      <c r="B98" s="92"/>
      <c r="C98" s="103"/>
      <c r="D98" s="92"/>
      <c r="E98" s="92"/>
      <c r="F98" s="92"/>
      <c r="G98" s="92"/>
      <c r="H98" s="92"/>
      <c r="I98" s="92"/>
      <c r="J98" s="92"/>
      <c r="K98" s="92"/>
      <c r="L98" s="99">
        <v>0</v>
      </c>
      <c r="M98" s="96">
        <f t="shared" si="5"/>
        <v>0</v>
      </c>
      <c r="N98" s="97"/>
      <c r="O98" s="96">
        <f t="shared" si="6"/>
        <v>0</v>
      </c>
      <c r="P98" s="96">
        <f t="shared" si="8"/>
        <v>0</v>
      </c>
      <c r="Q98" s="98">
        <f t="shared" si="7"/>
        <v>0</v>
      </c>
      <c r="R98" s="91"/>
    </row>
    <row r="99" spans="1:20" ht="13.5" hidden="1" customHeight="1">
      <c r="A99" s="92">
        <v>80</v>
      </c>
      <c r="B99" s="104"/>
      <c r="C99" s="105"/>
      <c r="D99" s="104"/>
      <c r="E99" s="104"/>
      <c r="F99" s="104"/>
      <c r="G99" s="104"/>
      <c r="H99" s="104"/>
      <c r="I99" s="104"/>
      <c r="J99" s="92"/>
      <c r="K99" s="92"/>
      <c r="L99" s="99">
        <v>0</v>
      </c>
      <c r="M99" s="96">
        <f t="shared" si="5"/>
        <v>0</v>
      </c>
      <c r="N99" s="97"/>
      <c r="O99" s="96">
        <f t="shared" si="6"/>
        <v>0</v>
      </c>
      <c r="P99" s="96">
        <f t="shared" si="8"/>
        <v>0</v>
      </c>
      <c r="Q99" s="98">
        <f t="shared" si="7"/>
        <v>0</v>
      </c>
      <c r="R99" s="91"/>
    </row>
    <row r="100" spans="1:20" ht="14.25" hidden="1" customHeight="1">
      <c r="A100" s="106"/>
      <c r="B100" s="106"/>
      <c r="C100" s="107"/>
      <c r="D100" s="108"/>
      <c r="E100" s="108"/>
      <c r="F100" s="108"/>
      <c r="G100" s="108"/>
      <c r="H100" s="108"/>
      <c r="I100" s="109"/>
      <c r="J100" s="109"/>
      <c r="K100" s="110">
        <v>1</v>
      </c>
      <c r="L100" s="111">
        <v>0</v>
      </c>
      <c r="M100" s="112">
        <f t="shared" si="5"/>
        <v>0</v>
      </c>
      <c r="N100" s="113"/>
      <c r="O100" s="114"/>
      <c r="P100" s="115"/>
      <c r="Q100" s="98">
        <f t="shared" si="7"/>
        <v>0</v>
      </c>
      <c r="R100" s="91"/>
    </row>
    <row r="101" spans="1:20" ht="16.5" customHeight="1">
      <c r="A101" s="116"/>
      <c r="B101" s="117"/>
      <c r="C101" s="118"/>
      <c r="D101" s="118"/>
      <c r="E101" s="118"/>
      <c r="F101" s="118"/>
      <c r="G101" s="118"/>
      <c r="H101" s="118"/>
      <c r="I101" s="119"/>
      <c r="J101" s="239"/>
      <c r="K101" s="239"/>
      <c r="L101" s="240"/>
      <c r="M101" s="120">
        <f>SUM(M20:M100)</f>
        <v>61300800</v>
      </c>
      <c r="N101" s="121"/>
      <c r="O101" s="96">
        <f>ROUND(L101*1.25,-2)</f>
        <v>0</v>
      </c>
      <c r="P101" s="120">
        <f>SUM(P20:P100)</f>
        <v>49726400</v>
      </c>
      <c r="Q101" s="122"/>
      <c r="R101" s="91"/>
      <c r="T101" s="91"/>
    </row>
    <row r="102" spans="1:20" ht="18" customHeight="1">
      <c r="A102" s="123"/>
      <c r="B102" s="124"/>
      <c r="C102" s="125"/>
      <c r="D102" s="126"/>
      <c r="E102" s="126"/>
      <c r="F102" s="126"/>
      <c r="G102" s="245" t="s">
        <v>87</v>
      </c>
      <c r="H102" s="245"/>
      <c r="I102" s="245"/>
      <c r="J102" s="245"/>
      <c r="K102" s="245"/>
      <c r="L102" s="246"/>
      <c r="M102" s="120">
        <f>M101*0.08</f>
        <v>4904064</v>
      </c>
      <c r="N102" s="121"/>
      <c r="O102" s="206" t="s">
        <v>52</v>
      </c>
      <c r="P102" s="207">
        <f>M101-P101</f>
        <v>11574400</v>
      </c>
      <c r="Q102" s="127"/>
      <c r="R102" s="91"/>
    </row>
    <row r="103" spans="1:20" ht="20.25" customHeight="1">
      <c r="A103" s="128"/>
      <c r="B103" s="129"/>
      <c r="C103" s="130"/>
      <c r="D103" s="130"/>
      <c r="E103" s="130"/>
      <c r="F103" s="130"/>
      <c r="G103" s="130"/>
      <c r="H103" s="130"/>
      <c r="I103" s="131"/>
      <c r="J103" s="132"/>
      <c r="K103" s="132"/>
      <c r="L103" s="133" t="s">
        <v>33</v>
      </c>
      <c r="M103" s="120">
        <f>SUM(M101:M102)</f>
        <v>66204864</v>
      </c>
      <c r="N103" s="121"/>
      <c r="O103" s="206" t="s">
        <v>53</v>
      </c>
      <c r="P103" s="208">
        <f>P102*0.25</f>
        <v>2893600</v>
      </c>
      <c r="Q103" s="100"/>
      <c r="R103" s="87"/>
    </row>
    <row r="104" spans="1:20" ht="17.25" customHeight="1">
      <c r="A104" s="241" t="s">
        <v>34</v>
      </c>
      <c r="B104" s="241"/>
      <c r="C104" s="241"/>
      <c r="D104" s="241"/>
      <c r="E104" s="241"/>
      <c r="F104" s="241"/>
      <c r="G104" s="241"/>
      <c r="H104" s="241"/>
      <c r="I104" s="241"/>
      <c r="J104" s="241"/>
      <c r="K104" s="241"/>
      <c r="L104" s="241"/>
      <c r="M104" s="241"/>
      <c r="N104" s="134"/>
      <c r="O104" s="206" t="s">
        <v>54</v>
      </c>
      <c r="P104" s="209">
        <f>P102-P103</f>
        <v>8680800</v>
      </c>
      <c r="R104" s="36"/>
      <c r="S104" s="36"/>
    </row>
    <row r="105" spans="1:20" ht="29.25" hidden="1" customHeight="1">
      <c r="A105" s="74"/>
      <c r="B105" s="242" t="s">
        <v>35</v>
      </c>
      <c r="C105" s="242"/>
      <c r="D105" s="242"/>
      <c r="E105" s="242"/>
      <c r="F105" s="242"/>
      <c r="G105" s="242"/>
      <c r="H105" s="242"/>
      <c r="I105" s="242"/>
      <c r="J105" s="242"/>
      <c r="K105" s="242"/>
      <c r="L105" s="242"/>
      <c r="M105" s="242"/>
      <c r="N105" s="134"/>
      <c r="O105" s="41"/>
      <c r="P105" s="135">
        <f>376/2</f>
        <v>188</v>
      </c>
      <c r="R105" s="36"/>
      <c r="S105" s="36"/>
    </row>
    <row r="106" spans="1:20" ht="14.25" customHeight="1">
      <c r="A106" s="74">
        <v>3</v>
      </c>
      <c r="B106" s="136" t="s">
        <v>36</v>
      </c>
      <c r="D106" s="243" t="str">
        <f>IF(R106="Đã","Giá đã bao gồm chi phí đóng gói và chi phí vận chuyển.",IF(R106="Chưa","Giá chưa bao gồm chi phí đóng gói và chi phí vận chuyển.","Thỏa Thuận."))</f>
        <v>Giá đã bao gồm chi phí đóng gói và chi phí vận chuyển.</v>
      </c>
      <c r="E106" s="243"/>
      <c r="F106" s="243"/>
      <c r="G106" s="243"/>
      <c r="H106" s="243"/>
      <c r="I106" s="243"/>
      <c r="J106" s="243"/>
      <c r="K106" s="243"/>
      <c r="L106" s="243"/>
      <c r="M106" s="243"/>
      <c r="N106" s="137"/>
      <c r="O106" s="41"/>
      <c r="R106" s="138" t="s">
        <v>59</v>
      </c>
      <c r="S106" s="36"/>
    </row>
    <row r="107" spans="1:20" ht="24" customHeight="1">
      <c r="A107" s="74">
        <v>4</v>
      </c>
      <c r="B107" s="136" t="s">
        <v>37</v>
      </c>
      <c r="D107" s="244" t="str">
        <f>IF(R107="KH",C9&amp;" - "&amp;C10,IF(R107="Lê Gia","26/12E, Ấp Xuân Thới Đông 1, Xã Xuân Thới Đông, Huyện Hóc Môn, Tp.HCM",S107))</f>
        <v>CÔNG TY TNHH DỊCH VỤ KỸ THUẬT THANH PHONG - Thôn Nam Sơn, Xã Nghi Sơn, Thị xã Nghi Sơn, Tỉnh Thanh Hoá, Việt Nam</v>
      </c>
      <c r="E107" s="244"/>
      <c r="F107" s="244"/>
      <c r="G107" s="244"/>
      <c r="H107" s="244"/>
      <c r="I107" s="244"/>
      <c r="J107" s="244"/>
      <c r="K107" s="244"/>
      <c r="L107" s="244"/>
      <c r="M107" s="244"/>
      <c r="N107" s="139"/>
      <c r="O107" s="41"/>
      <c r="P107" s="135"/>
      <c r="Q107" s="135"/>
      <c r="R107" s="140" t="s">
        <v>60</v>
      </c>
      <c r="S107" s="141" t="s">
        <v>38</v>
      </c>
    </row>
    <row r="108" spans="1:20" ht="15.75" hidden="1" customHeight="1">
      <c r="A108" s="74">
        <v>5</v>
      </c>
      <c r="B108" s="142" t="s">
        <v>39</v>
      </c>
      <c r="C108" s="143"/>
      <c r="D108" s="232" t="s">
        <v>40</v>
      </c>
      <c r="E108" s="232"/>
      <c r="F108" s="232"/>
      <c r="G108" s="232"/>
      <c r="H108" s="232"/>
      <c r="I108" s="232"/>
      <c r="J108" s="232"/>
      <c r="K108" s="232"/>
      <c r="L108" s="232"/>
      <c r="M108" s="232"/>
      <c r="N108" s="144"/>
      <c r="O108" s="41"/>
      <c r="P108" s="36"/>
      <c r="Q108" s="36"/>
    </row>
    <row r="109" spans="1:20" ht="20.25" customHeight="1">
      <c r="A109" s="74">
        <v>6</v>
      </c>
      <c r="B109" s="136" t="s">
        <v>41</v>
      </c>
      <c r="C109" s="145"/>
      <c r="D109" s="216" t="s">
        <v>57</v>
      </c>
      <c r="E109" s="216"/>
      <c r="F109" s="216"/>
      <c r="G109" s="216"/>
      <c r="H109" s="216"/>
      <c r="I109" s="216"/>
      <c r="J109" s="216"/>
      <c r="K109" s="216"/>
      <c r="L109" s="216"/>
      <c r="M109" s="216"/>
      <c r="N109" s="146"/>
      <c r="O109" s="41"/>
      <c r="P109" s="36"/>
      <c r="Q109" s="36"/>
    </row>
    <row r="110" spans="1:20" ht="28.5" customHeight="1">
      <c r="A110" s="74">
        <v>7</v>
      </c>
      <c r="B110" s="147" t="s">
        <v>42</v>
      </c>
      <c r="C110" s="148"/>
      <c r="D110" s="217" t="s">
        <v>43</v>
      </c>
      <c r="E110" s="218"/>
      <c r="F110" s="217" t="s">
        <v>44</v>
      </c>
      <c r="G110" s="218"/>
      <c r="H110" s="217" t="s">
        <v>45</v>
      </c>
      <c r="I110" s="218"/>
      <c r="J110" s="217" t="s">
        <v>46</v>
      </c>
      <c r="K110" s="219"/>
      <c r="L110" s="218"/>
      <c r="M110" s="149" t="s">
        <v>58</v>
      </c>
      <c r="N110" s="150"/>
      <c r="O110" s="41"/>
      <c r="P110" s="36"/>
      <c r="Q110" s="36"/>
    </row>
    <row r="111" spans="1:20" ht="16.5">
      <c r="A111" s="74"/>
      <c r="B111" s="151"/>
      <c r="C111" s="152" t="s">
        <v>47</v>
      </c>
      <c r="D111" s="220"/>
      <c r="E111" s="221"/>
      <c r="F111" s="222"/>
      <c r="G111" s="223"/>
      <c r="H111" s="222"/>
      <c r="I111" s="223"/>
      <c r="J111" s="222"/>
      <c r="K111" s="224"/>
      <c r="L111" s="223"/>
      <c r="M111" s="225"/>
      <c r="N111" s="150"/>
      <c r="O111" s="41"/>
      <c r="P111" s="36"/>
      <c r="Q111" s="36"/>
      <c r="S111" s="5" t="s">
        <v>48</v>
      </c>
    </row>
    <row r="112" spans="1:20" ht="16.5">
      <c r="A112" s="74"/>
      <c r="B112" s="151"/>
      <c r="C112" s="152" t="s">
        <v>49</v>
      </c>
      <c r="D112" s="227">
        <v>40000000</v>
      </c>
      <c r="E112" s="228"/>
      <c r="F112" s="227">
        <f>M103-D112</f>
        <v>26204864</v>
      </c>
      <c r="G112" s="228"/>
      <c r="H112" s="229">
        <f>H111*$M$103</f>
        <v>0</v>
      </c>
      <c r="I112" s="230"/>
      <c r="J112" s="229">
        <f>J111*$M$103</f>
        <v>0</v>
      </c>
      <c r="K112" s="231"/>
      <c r="L112" s="230"/>
      <c r="M112" s="226"/>
      <c r="N112" s="150"/>
      <c r="O112" s="41"/>
      <c r="P112" s="36"/>
      <c r="Q112" s="36"/>
    </row>
    <row r="113" spans="1:18" ht="16.5">
      <c r="A113" s="153"/>
      <c r="B113" s="145" t="str">
        <f>IF(B6="Chào giá","Xin vui lòng liên lạc với chúng tôi (theo thông tin ở đầu trang) nếu Qúy Công ty cần biết thêm thông tin!","")</f>
        <v>Xin vui lòng liên lạc với chúng tôi (theo thông tin ở đầu trang) nếu Qúy Công ty cần biết thêm thông tin!</v>
      </c>
      <c r="C113" s="154"/>
      <c r="D113" s="154"/>
      <c r="E113" s="155"/>
      <c r="F113" s="156"/>
      <c r="G113" s="156"/>
      <c r="H113" s="156"/>
      <c r="I113" s="157"/>
      <c r="J113" s="158"/>
      <c r="K113" s="159"/>
      <c r="L113" s="160"/>
      <c r="M113" s="161"/>
      <c r="N113" s="162"/>
      <c r="O113" s="41"/>
      <c r="P113" s="36"/>
      <c r="Q113" s="36"/>
    </row>
    <row r="114" spans="1:18" ht="16.5">
      <c r="A114" s="153"/>
      <c r="B114" s="145" t="str">
        <f>IF(B6="Chào Giá","Rất mong sớm nhận được sự hợp tác đặt hàng của Qúy Công ty.","")</f>
        <v>Rất mong sớm nhận được sự hợp tác đặt hàng của Qúy Công ty.</v>
      </c>
      <c r="C114" s="154"/>
      <c r="D114" s="163"/>
      <c r="E114" s="155"/>
      <c r="F114" s="156"/>
      <c r="G114" s="156"/>
      <c r="H114" s="156"/>
      <c r="I114" s="157"/>
      <c r="J114" s="158"/>
      <c r="K114" s="159"/>
      <c r="L114" s="160"/>
      <c r="M114" s="161"/>
      <c r="N114" s="162"/>
      <c r="O114" s="41"/>
      <c r="P114" s="36"/>
      <c r="Q114" s="36"/>
    </row>
    <row r="115" spans="1:18" ht="23.25" customHeight="1">
      <c r="A115" s="164"/>
      <c r="B115" s="165" t="s">
        <v>50</v>
      </c>
      <c r="C115" s="166"/>
      <c r="D115" s="167"/>
      <c r="E115" s="155"/>
      <c r="F115" s="156"/>
      <c r="G115" s="156"/>
      <c r="H115" s="156"/>
      <c r="I115" s="157"/>
      <c r="J115" s="158"/>
      <c r="K115" s="159"/>
      <c r="L115" s="160"/>
      <c r="M115" s="156"/>
      <c r="N115" s="168"/>
      <c r="O115" s="41"/>
      <c r="P115" s="36"/>
      <c r="Q115" s="36"/>
    </row>
    <row r="116" spans="1:18" ht="32.25" customHeight="1">
      <c r="A116" s="169"/>
      <c r="B116" s="215" t="str">
        <f>IF(B6="Chào giá",B1,C9)</f>
        <v>CÔNG TY TNHH SX TM DV VẬT LIỆU LÀM KÍN LÊ GIA</v>
      </c>
      <c r="C116" s="215"/>
      <c r="D116" s="170"/>
      <c r="E116" s="171"/>
      <c r="F116" s="171"/>
      <c r="G116" s="170"/>
      <c r="H116" s="172" t="str">
        <f>IF(B6="Thông tin đơn hàng","","Xác nhận của khách hàng.")</f>
        <v>Xác nhận của khách hàng.</v>
      </c>
      <c r="I116" s="173"/>
      <c r="J116" s="170"/>
      <c r="K116" s="174"/>
      <c r="L116" s="175"/>
      <c r="M116" s="176"/>
      <c r="N116" s="177"/>
      <c r="O116" s="41"/>
      <c r="P116" s="36"/>
      <c r="Q116" s="36"/>
    </row>
    <row r="117" spans="1:18" ht="16.5">
      <c r="A117" s="178"/>
      <c r="B117" s="179"/>
      <c r="C117" s="180"/>
      <c r="D117" s="180"/>
      <c r="E117" s="181"/>
      <c r="F117" s="181"/>
      <c r="G117" s="180"/>
      <c r="H117" s="180"/>
      <c r="I117" s="182"/>
      <c r="J117" s="180"/>
      <c r="K117" s="183"/>
      <c r="L117" s="184"/>
      <c r="M117" s="185"/>
      <c r="N117" s="186"/>
      <c r="O117" s="41"/>
      <c r="P117" s="36"/>
      <c r="Q117" s="36"/>
    </row>
    <row r="118" spans="1:18" ht="16.5">
      <c r="A118" s="1"/>
      <c r="B118" s="1"/>
      <c r="C118" s="36"/>
      <c r="D118" s="36"/>
      <c r="E118" s="1"/>
      <c r="F118" s="1"/>
      <c r="G118" s="36"/>
      <c r="H118" s="36"/>
      <c r="I118" s="40"/>
      <c r="J118" s="36"/>
      <c r="K118" s="71"/>
      <c r="L118" s="2"/>
      <c r="M118" s="72"/>
      <c r="N118" s="73"/>
      <c r="O118" s="41"/>
      <c r="P118" s="36"/>
      <c r="Q118" s="36"/>
    </row>
    <row r="119" spans="1:18" ht="16.5">
      <c r="A119" s="1"/>
      <c r="B119" s="1"/>
      <c r="C119" s="49"/>
      <c r="D119" s="36"/>
      <c r="E119" s="1"/>
      <c r="F119" s="1"/>
      <c r="G119" s="36"/>
      <c r="H119" s="36"/>
      <c r="I119" s="40"/>
      <c r="J119" s="36"/>
      <c r="K119" s="71"/>
      <c r="L119" s="2"/>
      <c r="M119" s="72"/>
      <c r="N119" s="73"/>
      <c r="O119" s="41"/>
      <c r="P119" s="36"/>
      <c r="Q119" s="36"/>
    </row>
    <row r="120" spans="1:18" ht="16.5">
      <c r="A120" s="1"/>
      <c r="B120" s="1"/>
      <c r="C120" s="36"/>
      <c r="D120" s="36"/>
      <c r="E120" s="1"/>
      <c r="F120" s="1"/>
      <c r="G120" s="36"/>
      <c r="H120" s="36"/>
      <c r="I120" s="40"/>
      <c r="J120" s="36"/>
      <c r="K120" s="71"/>
      <c r="L120" s="2"/>
      <c r="M120" s="72"/>
      <c r="N120" s="73"/>
      <c r="O120" s="41"/>
      <c r="P120" s="36"/>
      <c r="Q120" s="36"/>
    </row>
    <row r="121" spans="1:18" ht="16.5">
      <c r="A121" s="1"/>
      <c r="B121" s="1"/>
      <c r="C121" s="36"/>
      <c r="D121" s="36"/>
      <c r="E121" s="1"/>
      <c r="F121" s="1"/>
      <c r="G121" s="36"/>
      <c r="H121" s="36"/>
      <c r="I121" s="40"/>
      <c r="J121" s="36"/>
      <c r="K121" s="71"/>
      <c r="L121" s="2"/>
      <c r="M121" s="72"/>
      <c r="N121" s="73"/>
      <c r="O121" s="41"/>
      <c r="P121" s="36"/>
      <c r="Q121" s="36"/>
    </row>
    <row r="122" spans="1:18" ht="16.5">
      <c r="A122" s="1"/>
      <c r="B122" s="1"/>
      <c r="C122" s="36"/>
      <c r="D122" s="36"/>
      <c r="E122" s="1"/>
      <c r="F122" s="1"/>
      <c r="G122" s="36"/>
      <c r="H122" s="36"/>
      <c r="I122" s="40"/>
      <c r="J122" s="36"/>
      <c r="K122" s="71"/>
      <c r="L122" s="2"/>
      <c r="M122" s="187"/>
      <c r="N122" s="73"/>
      <c r="O122" s="41"/>
      <c r="P122" s="36"/>
      <c r="Q122" s="36"/>
    </row>
    <row r="123" spans="1:18" ht="16.5">
      <c r="A123" s="1"/>
      <c r="B123" s="40"/>
      <c r="C123" s="188"/>
      <c r="D123" s="189"/>
      <c r="E123" s="40"/>
      <c r="F123" s="40"/>
      <c r="G123" s="190"/>
      <c r="H123" s="189"/>
      <c r="I123" s="40"/>
      <c r="J123" s="189"/>
      <c r="K123" s="191"/>
      <c r="L123" s="192"/>
      <c r="M123" s="193"/>
      <c r="N123" s="194"/>
      <c r="O123" s="195"/>
      <c r="P123" s="36"/>
      <c r="Q123" s="36"/>
    </row>
    <row r="124" spans="1:18" ht="16.5">
      <c r="A124" s="1"/>
      <c r="B124" s="196"/>
      <c r="C124" s="188"/>
      <c r="D124" s="197"/>
      <c r="E124" s="196"/>
      <c r="F124" s="196"/>
      <c r="G124" s="197"/>
      <c r="H124" s="197"/>
      <c r="I124" s="40"/>
      <c r="J124" s="197"/>
      <c r="K124" s="198"/>
      <c r="L124" s="199"/>
      <c r="M124" s="200"/>
      <c r="N124" s="201"/>
      <c r="O124" s="41"/>
      <c r="P124" s="36"/>
      <c r="Q124" s="36"/>
    </row>
    <row r="125" spans="1:18" ht="16.5">
      <c r="A125" s="1"/>
      <c r="B125" s="1"/>
      <c r="C125" s="188"/>
      <c r="D125" s="36"/>
      <c r="E125" s="1"/>
      <c r="F125" s="1"/>
      <c r="G125" s="202"/>
      <c r="H125" s="36"/>
      <c r="I125" s="40"/>
      <c r="J125" s="36"/>
      <c r="K125" s="71"/>
      <c r="L125" s="2"/>
      <c r="M125" s="200"/>
      <c r="N125" s="73"/>
      <c r="O125" s="41"/>
      <c r="P125" s="36"/>
      <c r="Q125" s="36"/>
    </row>
    <row r="126" spans="1:18" ht="16.5">
      <c r="A126" s="1"/>
      <c r="B126" s="1"/>
      <c r="C126" s="197"/>
      <c r="D126" s="36"/>
      <c r="E126" s="203"/>
      <c r="F126" s="1"/>
      <c r="G126" s="36"/>
      <c r="H126" s="36"/>
      <c r="I126" s="40"/>
      <c r="J126" s="36"/>
      <c r="K126" s="71"/>
      <c r="L126" s="2"/>
      <c r="M126" s="200"/>
      <c r="N126" s="73"/>
      <c r="O126" s="41"/>
      <c r="P126" s="36"/>
      <c r="Q126" s="36"/>
    </row>
    <row r="127" spans="1:18" ht="16.5">
      <c r="A127" s="1"/>
      <c r="B127" s="1"/>
      <c r="C127" s="204"/>
      <c r="D127" s="71"/>
      <c r="E127" s="203"/>
      <c r="F127" s="1"/>
      <c r="G127" s="36"/>
      <c r="H127" s="36"/>
      <c r="I127" s="40"/>
      <c r="J127" s="36"/>
      <c r="K127" s="71"/>
      <c r="L127" s="2"/>
      <c r="M127" s="72"/>
      <c r="N127" s="73"/>
      <c r="O127" s="41"/>
      <c r="P127" s="36"/>
      <c r="Q127" s="1"/>
      <c r="R127" s="49"/>
    </row>
    <row r="128" spans="1:18" ht="16.5">
      <c r="A128" s="1"/>
      <c r="B128" s="1"/>
      <c r="C128" s="204"/>
      <c r="D128" s="36"/>
      <c r="E128" s="203"/>
      <c r="F128" s="1"/>
      <c r="G128" s="36"/>
      <c r="H128" s="36"/>
      <c r="I128" s="40"/>
      <c r="J128" s="36"/>
      <c r="K128" s="71"/>
      <c r="L128" s="2"/>
      <c r="M128" s="72"/>
      <c r="N128" s="73"/>
      <c r="O128" s="41"/>
      <c r="P128" s="36"/>
      <c r="Q128" s="1"/>
      <c r="R128" s="49"/>
    </row>
    <row r="129" spans="1:18" ht="16.5">
      <c r="A129" s="1"/>
      <c r="B129" s="1"/>
      <c r="C129" s="204"/>
      <c r="D129" s="36"/>
      <c r="E129" s="203"/>
      <c r="F129" s="1"/>
      <c r="G129" s="36"/>
      <c r="H129" s="36"/>
      <c r="I129" s="40"/>
      <c r="J129" s="36"/>
      <c r="K129" s="71"/>
      <c r="L129" s="2"/>
      <c r="M129" s="72"/>
      <c r="N129" s="73"/>
      <c r="O129" s="41"/>
      <c r="P129" s="36"/>
      <c r="Q129" s="1"/>
      <c r="R129" s="49"/>
    </row>
    <row r="130" spans="1:18" ht="16.5">
      <c r="A130" s="1"/>
      <c r="B130" s="1"/>
      <c r="C130" s="204"/>
      <c r="D130" s="36"/>
      <c r="E130" s="1"/>
      <c r="F130" s="1"/>
      <c r="G130" s="36"/>
      <c r="H130" s="36"/>
      <c r="I130" s="40"/>
      <c r="J130" s="36"/>
      <c r="K130" s="71"/>
      <c r="L130" s="2"/>
      <c r="M130" s="72"/>
      <c r="N130" s="73"/>
      <c r="O130" s="41"/>
      <c r="P130" s="36"/>
      <c r="Q130" s="1"/>
      <c r="R130" s="49"/>
    </row>
    <row r="131" spans="1:18" ht="16.5">
      <c r="A131" s="1"/>
      <c r="B131" s="1"/>
      <c r="C131" s="204"/>
      <c r="D131" s="36"/>
      <c r="E131" s="1"/>
      <c r="F131" s="1"/>
      <c r="G131" s="36"/>
      <c r="H131" s="36"/>
      <c r="I131" s="40"/>
      <c r="J131" s="36"/>
      <c r="K131" s="71"/>
      <c r="L131" s="2"/>
      <c r="M131" s="72"/>
      <c r="N131" s="73"/>
      <c r="O131" s="41"/>
      <c r="P131" s="36"/>
      <c r="Q131" s="1"/>
      <c r="R131" s="49"/>
    </row>
    <row r="132" spans="1:18" ht="16.5">
      <c r="A132" s="1"/>
      <c r="B132" s="1"/>
      <c r="C132" s="204"/>
      <c r="D132" s="36"/>
      <c r="E132" s="1"/>
      <c r="F132" s="1"/>
      <c r="G132" s="36"/>
      <c r="H132" s="36"/>
      <c r="I132" s="40"/>
      <c r="J132" s="36"/>
      <c r="K132" s="71"/>
      <c r="L132" s="2"/>
      <c r="M132" s="72"/>
      <c r="N132" s="73"/>
      <c r="O132" s="41"/>
      <c r="P132" s="36"/>
      <c r="Q132" s="36"/>
      <c r="R132" s="135"/>
    </row>
    <row r="133" spans="1:18" ht="16.5">
      <c r="A133" s="1"/>
      <c r="B133" s="1"/>
      <c r="C133" s="204"/>
      <c r="D133" s="36"/>
      <c r="E133" s="1"/>
      <c r="F133" s="1"/>
      <c r="G133" s="36"/>
      <c r="I133" s="36"/>
      <c r="J133" s="36"/>
      <c r="K133" s="71"/>
      <c r="L133" s="2"/>
      <c r="M133" s="72"/>
      <c r="N133" s="73"/>
      <c r="O133" s="41"/>
      <c r="P133" s="36"/>
      <c r="Q133" s="36"/>
    </row>
    <row r="134" spans="1:18" ht="16.5">
      <c r="A134" s="1"/>
      <c r="B134" s="1"/>
      <c r="C134" s="204"/>
      <c r="D134" s="36"/>
      <c r="E134" s="1"/>
      <c r="F134" s="1"/>
      <c r="G134" s="36"/>
      <c r="H134" s="36"/>
      <c r="I134" s="40"/>
      <c r="J134" s="36"/>
      <c r="K134" s="71"/>
      <c r="L134" s="2"/>
      <c r="M134" s="72"/>
      <c r="N134" s="73"/>
      <c r="O134" s="41"/>
      <c r="P134" s="36"/>
      <c r="Q134" s="36"/>
    </row>
    <row r="135" spans="1:18" ht="16.5">
      <c r="A135" s="1"/>
      <c r="B135" s="1"/>
      <c r="C135" s="204"/>
      <c r="D135" s="36"/>
      <c r="E135" s="1"/>
      <c r="F135" s="1"/>
      <c r="G135" s="36"/>
      <c r="H135" s="36"/>
      <c r="I135" s="40"/>
      <c r="J135" s="36"/>
      <c r="K135" s="71"/>
      <c r="L135" s="2"/>
      <c r="M135" s="72"/>
      <c r="N135" s="73"/>
      <c r="O135" s="41"/>
      <c r="P135" s="36"/>
      <c r="Q135" s="36"/>
    </row>
    <row r="136" spans="1:18" ht="16.5">
      <c r="A136" s="1"/>
      <c r="B136" s="1"/>
      <c r="D136" s="36"/>
      <c r="E136" s="1"/>
      <c r="F136" s="1"/>
      <c r="G136" s="36"/>
      <c r="H136" s="36"/>
      <c r="I136" s="40"/>
      <c r="J136" s="36"/>
      <c r="K136" s="71"/>
      <c r="L136" s="2"/>
      <c r="M136" s="72"/>
      <c r="N136" s="73"/>
      <c r="O136" s="41"/>
      <c r="P136" s="36"/>
      <c r="Q136" s="36"/>
    </row>
    <row r="137" spans="1:18" ht="16.5">
      <c r="A137" s="1"/>
      <c r="B137" s="1"/>
      <c r="D137" s="36"/>
      <c r="E137" s="1"/>
      <c r="F137" s="1"/>
      <c r="G137" s="36"/>
      <c r="H137" s="36"/>
      <c r="I137" s="40"/>
      <c r="J137" s="36"/>
      <c r="K137" s="71"/>
      <c r="L137" s="2"/>
      <c r="M137" s="72"/>
      <c r="N137" s="73"/>
      <c r="O137" s="41"/>
      <c r="P137" s="36"/>
      <c r="Q137" s="36"/>
    </row>
    <row r="138" spans="1:18" ht="16.5">
      <c r="A138" s="1"/>
      <c r="B138" s="1"/>
      <c r="C138" s="197"/>
      <c r="D138" s="36"/>
      <c r="E138" s="1"/>
      <c r="F138" s="1"/>
      <c r="G138" s="36"/>
      <c r="H138" s="36"/>
      <c r="I138" s="40"/>
      <c r="J138" s="36"/>
      <c r="K138" s="71"/>
      <c r="L138" s="2"/>
      <c r="M138" s="72"/>
      <c r="N138" s="73"/>
      <c r="O138" s="41"/>
      <c r="P138" s="36"/>
      <c r="Q138" s="36"/>
    </row>
    <row r="139" spans="1:18" ht="16.5">
      <c r="A139" s="1"/>
      <c r="B139" s="1"/>
      <c r="C139" s="197"/>
      <c r="D139" s="36"/>
      <c r="E139" s="1"/>
      <c r="F139" s="1"/>
      <c r="G139" s="36"/>
      <c r="H139" s="36"/>
      <c r="I139" s="40"/>
      <c r="J139" s="36"/>
      <c r="K139" s="71"/>
      <c r="L139" s="2"/>
      <c r="M139" s="72"/>
      <c r="N139" s="73"/>
      <c r="O139" s="41"/>
      <c r="P139" s="36"/>
      <c r="Q139" s="36"/>
    </row>
    <row r="140" spans="1:18" ht="16.5">
      <c r="A140" s="1"/>
      <c r="B140" s="1"/>
      <c r="C140" s="197"/>
      <c r="D140" s="36"/>
      <c r="E140" s="1"/>
      <c r="F140" s="1"/>
      <c r="G140" s="36"/>
      <c r="H140" s="36"/>
      <c r="I140" s="40"/>
      <c r="J140" s="36"/>
      <c r="K140" s="71"/>
      <c r="L140" s="2"/>
      <c r="M140" s="72"/>
      <c r="N140" s="73"/>
      <c r="O140" s="41"/>
      <c r="P140" s="36"/>
      <c r="Q140" s="36"/>
    </row>
    <row r="141" spans="1:18" ht="16.5">
      <c r="A141" s="1"/>
      <c r="B141" s="1"/>
      <c r="C141" s="197"/>
      <c r="D141" s="36"/>
      <c r="E141" s="1"/>
      <c r="F141" s="1"/>
      <c r="G141" s="36"/>
      <c r="H141" s="36"/>
      <c r="I141" s="40"/>
      <c r="J141" s="36"/>
      <c r="K141" s="71"/>
      <c r="L141" s="2"/>
      <c r="M141" s="72"/>
      <c r="N141" s="73"/>
      <c r="O141" s="41"/>
      <c r="P141" s="36"/>
      <c r="Q141" s="36"/>
    </row>
    <row r="142" spans="1:18" ht="16.5">
      <c r="A142" s="1"/>
      <c r="B142" s="1"/>
      <c r="C142" s="197"/>
      <c r="D142" s="36"/>
      <c r="E142" s="1"/>
      <c r="F142" s="1"/>
      <c r="G142" s="36"/>
      <c r="H142" s="36"/>
      <c r="I142" s="40"/>
      <c r="J142" s="36"/>
      <c r="K142" s="71"/>
      <c r="L142" s="2"/>
      <c r="M142" s="72"/>
      <c r="N142" s="73"/>
      <c r="O142" s="41"/>
      <c r="P142" s="36"/>
      <c r="Q142" s="36"/>
    </row>
    <row r="143" spans="1:18" ht="22.5" customHeight="1">
      <c r="A143" s="1"/>
      <c r="B143" s="1"/>
      <c r="C143" s="36"/>
      <c r="D143" s="36"/>
      <c r="E143" s="1"/>
      <c r="F143" s="1"/>
      <c r="G143" s="36"/>
      <c r="H143" s="36"/>
      <c r="I143" s="40"/>
      <c r="J143" s="36"/>
      <c r="K143" s="71"/>
      <c r="L143" s="2"/>
      <c r="M143" s="72"/>
      <c r="N143" s="73"/>
      <c r="O143" s="41"/>
      <c r="P143" s="36"/>
      <c r="Q143" s="36"/>
    </row>
    <row r="144" spans="1:18" ht="16.5">
      <c r="A144" s="1"/>
      <c r="B144" s="1"/>
      <c r="C144" s="36"/>
      <c r="D144" s="36"/>
      <c r="E144" s="1"/>
      <c r="F144" s="1"/>
      <c r="G144" s="36"/>
      <c r="H144" s="36"/>
      <c r="I144" s="40"/>
      <c r="J144" s="36"/>
      <c r="K144" s="71"/>
      <c r="L144" s="2"/>
      <c r="M144" s="72"/>
      <c r="N144" s="73"/>
      <c r="O144" s="41"/>
      <c r="P144" s="36"/>
      <c r="Q144" s="36"/>
    </row>
    <row r="145" spans="1:17" ht="16.5">
      <c r="A145" s="1"/>
      <c r="B145" s="1"/>
      <c r="C145" s="36"/>
      <c r="D145" s="36"/>
      <c r="E145" s="1"/>
      <c r="F145" s="1"/>
      <c r="G145" s="36"/>
      <c r="H145" s="36"/>
      <c r="I145" s="40"/>
      <c r="J145" s="36"/>
      <c r="K145" s="71"/>
      <c r="L145" s="2"/>
      <c r="M145" s="72"/>
      <c r="N145" s="73"/>
      <c r="O145" s="41"/>
      <c r="P145" s="36"/>
      <c r="Q145" s="36"/>
    </row>
    <row r="146" spans="1:17" ht="16.5">
      <c r="A146" s="1"/>
      <c r="B146" s="1"/>
      <c r="C146" s="36"/>
      <c r="D146" s="36"/>
      <c r="E146" s="1"/>
      <c r="F146" s="1"/>
      <c r="G146" s="36"/>
      <c r="H146" s="36"/>
      <c r="I146" s="40"/>
      <c r="J146" s="36"/>
      <c r="K146" s="71"/>
      <c r="L146" s="2"/>
      <c r="M146" s="72"/>
      <c r="N146" s="73"/>
      <c r="O146" s="41"/>
      <c r="P146" s="36"/>
      <c r="Q146" s="36"/>
    </row>
    <row r="147" spans="1:17" ht="16.5">
      <c r="A147" s="1"/>
      <c r="B147" s="1"/>
      <c r="C147" s="36"/>
      <c r="D147" s="36"/>
      <c r="E147" s="1"/>
      <c r="F147" s="1"/>
      <c r="G147" s="36"/>
      <c r="H147" s="36"/>
      <c r="I147" s="40"/>
      <c r="J147" s="36"/>
      <c r="K147" s="71"/>
      <c r="L147" s="2"/>
      <c r="M147" s="72"/>
      <c r="N147" s="73"/>
      <c r="O147" s="41"/>
      <c r="P147" s="36"/>
      <c r="Q147" s="36"/>
    </row>
    <row r="148" spans="1:17" ht="16.5">
      <c r="A148" s="1"/>
      <c r="B148" s="1"/>
      <c r="C148" s="36"/>
      <c r="D148" s="36"/>
      <c r="E148" s="1"/>
      <c r="F148" s="1"/>
      <c r="G148" s="36"/>
      <c r="H148" s="36"/>
      <c r="I148" s="40"/>
      <c r="J148" s="36"/>
      <c r="K148" s="71"/>
      <c r="L148" s="2"/>
      <c r="M148" s="72"/>
      <c r="N148" s="73"/>
      <c r="O148" s="41"/>
      <c r="P148" s="36"/>
      <c r="Q148" s="36"/>
    </row>
    <row r="149" spans="1:17" ht="16.5">
      <c r="A149" s="1"/>
      <c r="B149" s="1"/>
      <c r="C149" s="36"/>
      <c r="D149" s="36"/>
      <c r="E149" s="1"/>
      <c r="F149" s="1"/>
      <c r="G149" s="36"/>
      <c r="H149" s="36"/>
      <c r="I149" s="40"/>
      <c r="J149" s="36"/>
      <c r="K149" s="71"/>
      <c r="L149" s="2"/>
      <c r="M149" s="72"/>
      <c r="N149" s="73"/>
      <c r="O149" s="41"/>
      <c r="P149" s="36"/>
      <c r="Q149" s="36"/>
    </row>
    <row r="150" spans="1:17" ht="16.5">
      <c r="A150" s="1"/>
      <c r="B150" s="1"/>
      <c r="C150" s="36"/>
      <c r="D150" s="36"/>
      <c r="E150" s="1"/>
      <c r="F150" s="1"/>
      <c r="G150" s="36"/>
      <c r="H150" s="36"/>
      <c r="I150" s="40"/>
      <c r="J150" s="36"/>
      <c r="K150" s="71"/>
      <c r="L150" s="2"/>
      <c r="M150" s="72"/>
      <c r="N150" s="73"/>
      <c r="O150" s="41"/>
      <c r="P150" s="36"/>
      <c r="Q150" s="36"/>
    </row>
    <row r="151" spans="1:17" ht="16.5">
      <c r="A151" s="1"/>
      <c r="B151" s="1"/>
      <c r="C151" s="36"/>
      <c r="D151" s="36"/>
      <c r="E151" s="1"/>
      <c r="F151" s="1"/>
      <c r="G151" s="36"/>
      <c r="H151" s="36"/>
      <c r="I151" s="40"/>
      <c r="J151" s="36"/>
      <c r="K151" s="71"/>
      <c r="L151" s="2"/>
      <c r="M151" s="72"/>
      <c r="N151" s="73"/>
      <c r="O151" s="41"/>
      <c r="P151" s="36"/>
      <c r="Q151" s="36"/>
    </row>
    <row r="152" spans="1:17" ht="16.5">
      <c r="A152" s="1"/>
      <c r="B152" s="1"/>
      <c r="C152" s="36"/>
      <c r="D152" s="36"/>
      <c r="E152" s="1"/>
      <c r="F152" s="1"/>
      <c r="G152" s="36"/>
      <c r="H152" s="36"/>
      <c r="I152" s="40"/>
      <c r="J152" s="36"/>
      <c r="K152" s="71"/>
      <c r="L152" s="2"/>
      <c r="M152" s="72"/>
      <c r="N152" s="73"/>
      <c r="O152" s="41"/>
      <c r="P152" s="36"/>
      <c r="Q152" s="36"/>
    </row>
    <row r="153" spans="1:17" ht="16.5">
      <c r="A153" s="1"/>
      <c r="B153" s="1"/>
      <c r="C153" s="36"/>
      <c r="D153" s="36"/>
      <c r="E153" s="1"/>
      <c r="F153" s="1"/>
      <c r="G153" s="36"/>
      <c r="H153" s="36"/>
      <c r="I153" s="40"/>
      <c r="J153" s="36"/>
      <c r="K153" s="71"/>
      <c r="L153" s="2"/>
      <c r="M153" s="72"/>
      <c r="N153" s="73"/>
      <c r="O153" s="41"/>
      <c r="P153" s="36"/>
      <c r="Q153" s="36"/>
    </row>
    <row r="154" spans="1:17" ht="16.5">
      <c r="A154" s="1"/>
      <c r="B154" s="1"/>
      <c r="C154" s="36"/>
      <c r="D154" s="36"/>
      <c r="E154" s="1"/>
      <c r="F154" s="1"/>
      <c r="G154" s="36"/>
      <c r="H154" s="36"/>
      <c r="I154" s="40"/>
      <c r="J154" s="36"/>
      <c r="K154" s="71"/>
      <c r="L154" s="2"/>
      <c r="M154" s="72"/>
      <c r="N154" s="73"/>
      <c r="O154" s="41"/>
      <c r="P154" s="36"/>
      <c r="Q154" s="36"/>
    </row>
    <row r="155" spans="1:17" ht="16.5">
      <c r="A155" s="1"/>
      <c r="B155" s="1"/>
      <c r="C155" s="36"/>
      <c r="D155" s="36"/>
      <c r="E155" s="1"/>
      <c r="F155" s="1"/>
      <c r="G155" s="36"/>
      <c r="H155" s="36"/>
      <c r="I155" s="40"/>
      <c r="J155" s="36"/>
      <c r="K155" s="71"/>
      <c r="L155" s="2"/>
      <c r="M155" s="72"/>
      <c r="N155" s="73"/>
      <c r="O155" s="41"/>
      <c r="P155" s="36"/>
      <c r="Q155" s="36"/>
    </row>
    <row r="156" spans="1:17" ht="16.5">
      <c r="A156" s="1"/>
      <c r="B156" s="1"/>
      <c r="C156" s="36"/>
      <c r="D156" s="36"/>
      <c r="E156" s="1"/>
      <c r="F156" s="1"/>
      <c r="G156" s="36"/>
      <c r="H156" s="36"/>
      <c r="I156" s="40"/>
      <c r="J156" s="36"/>
      <c r="K156" s="71"/>
      <c r="L156" s="2"/>
      <c r="M156" s="72"/>
      <c r="N156" s="73"/>
      <c r="O156" s="41"/>
      <c r="P156" s="36"/>
      <c r="Q156" s="36"/>
    </row>
    <row r="157" spans="1:17" ht="16.5">
      <c r="A157" s="1"/>
      <c r="B157" s="1"/>
      <c r="C157" s="36"/>
      <c r="D157" s="36"/>
      <c r="E157" s="1"/>
      <c r="F157" s="1"/>
      <c r="G157" s="36"/>
      <c r="H157" s="36"/>
      <c r="I157" s="40"/>
      <c r="J157" s="36"/>
      <c r="K157" s="71"/>
      <c r="L157" s="2"/>
      <c r="M157" s="72"/>
      <c r="N157" s="73"/>
      <c r="O157" s="41"/>
      <c r="P157" s="36"/>
      <c r="Q157" s="36"/>
    </row>
    <row r="158" spans="1:17" ht="16.5">
      <c r="A158" s="1"/>
      <c r="B158" s="1"/>
      <c r="C158" s="36"/>
      <c r="D158" s="36"/>
      <c r="E158" s="1"/>
      <c r="F158" s="1"/>
      <c r="G158" s="36"/>
      <c r="H158" s="36"/>
      <c r="I158" s="40"/>
      <c r="J158" s="36"/>
      <c r="K158" s="71"/>
      <c r="L158" s="2"/>
      <c r="M158" s="72"/>
      <c r="N158" s="73"/>
      <c r="O158" s="41"/>
      <c r="P158" s="36"/>
      <c r="Q158" s="36"/>
    </row>
    <row r="159" spans="1:17" ht="16.5">
      <c r="A159" s="1"/>
      <c r="B159" s="1"/>
      <c r="C159" s="36"/>
      <c r="D159" s="36"/>
      <c r="E159" s="1"/>
      <c r="F159" s="1"/>
      <c r="G159" s="36"/>
      <c r="H159" s="36"/>
      <c r="I159" s="40"/>
      <c r="J159" s="36"/>
      <c r="K159" s="71"/>
      <c r="L159" s="2"/>
      <c r="M159" s="72"/>
      <c r="N159" s="73"/>
      <c r="O159" s="41"/>
      <c r="P159" s="36"/>
      <c r="Q159" s="36"/>
    </row>
    <row r="160" spans="1:17" ht="16.5">
      <c r="A160" s="1"/>
      <c r="B160" s="1"/>
      <c r="C160" s="36"/>
      <c r="D160" s="36"/>
      <c r="E160" s="1"/>
      <c r="F160" s="1"/>
      <c r="G160" s="36"/>
      <c r="H160" s="36"/>
      <c r="I160" s="40"/>
      <c r="J160" s="36"/>
      <c r="K160" s="71"/>
      <c r="L160" s="2"/>
      <c r="M160" s="72"/>
      <c r="N160" s="73"/>
      <c r="O160" s="41"/>
      <c r="P160" s="36"/>
      <c r="Q160" s="36"/>
    </row>
    <row r="161" spans="1:17" ht="16.5">
      <c r="A161" s="1"/>
      <c r="B161" s="1"/>
      <c r="C161" s="36"/>
      <c r="D161" s="36"/>
      <c r="E161" s="1"/>
      <c r="F161" s="1"/>
      <c r="G161" s="36"/>
      <c r="H161" s="36"/>
      <c r="I161" s="40"/>
      <c r="J161" s="36"/>
      <c r="K161" s="71"/>
      <c r="L161" s="2"/>
      <c r="M161" s="72"/>
      <c r="N161" s="73"/>
      <c r="O161" s="41"/>
      <c r="P161" s="36"/>
      <c r="Q161" s="36"/>
    </row>
    <row r="162" spans="1:17" ht="16.5">
      <c r="A162" s="1"/>
      <c r="B162" s="1"/>
      <c r="C162" s="36"/>
      <c r="D162" s="36"/>
      <c r="E162" s="1"/>
      <c r="F162" s="1"/>
      <c r="G162" s="36"/>
      <c r="H162" s="36"/>
      <c r="I162" s="40"/>
      <c r="J162" s="36"/>
      <c r="K162" s="71"/>
      <c r="L162" s="2"/>
      <c r="M162" s="72"/>
      <c r="N162" s="73"/>
      <c r="O162" s="41"/>
      <c r="P162" s="36"/>
      <c r="Q162" s="36"/>
    </row>
    <row r="163" spans="1:17" ht="16.5">
      <c r="A163" s="1"/>
      <c r="B163" s="1"/>
      <c r="C163" s="36"/>
      <c r="D163" s="36"/>
      <c r="E163" s="1"/>
      <c r="F163" s="1"/>
      <c r="G163" s="36"/>
      <c r="H163" s="36"/>
      <c r="I163" s="40"/>
      <c r="J163" s="36"/>
      <c r="K163" s="71"/>
      <c r="L163" s="2"/>
      <c r="M163" s="72"/>
      <c r="N163" s="73"/>
      <c r="O163" s="41"/>
      <c r="P163" s="36"/>
      <c r="Q163" s="36"/>
    </row>
    <row r="164" spans="1:17" ht="16.5">
      <c r="A164" s="1"/>
      <c r="B164" s="1"/>
      <c r="C164" s="36"/>
      <c r="D164" s="36"/>
      <c r="E164" s="1"/>
      <c r="F164" s="1"/>
      <c r="G164" s="36"/>
      <c r="H164" s="36"/>
      <c r="I164" s="40"/>
      <c r="J164" s="36"/>
      <c r="K164" s="71"/>
      <c r="L164" s="2"/>
      <c r="M164" s="72"/>
      <c r="N164" s="73"/>
      <c r="O164" s="41"/>
      <c r="P164" s="36"/>
      <c r="Q164" s="36"/>
    </row>
    <row r="165" spans="1:17" ht="16.5">
      <c r="A165" s="1"/>
      <c r="B165" s="1"/>
      <c r="C165" s="36"/>
      <c r="D165" s="36"/>
      <c r="E165" s="1"/>
      <c r="F165" s="1"/>
      <c r="G165" s="36"/>
      <c r="H165" s="36"/>
      <c r="I165" s="40"/>
      <c r="J165" s="36"/>
      <c r="K165" s="71"/>
      <c r="L165" s="2"/>
      <c r="M165" s="72"/>
      <c r="N165" s="73"/>
      <c r="O165" s="41"/>
      <c r="P165" s="36"/>
      <c r="Q165" s="36"/>
    </row>
    <row r="166" spans="1:17" ht="16.5">
      <c r="A166" s="1"/>
      <c r="B166" s="1"/>
      <c r="C166" s="36"/>
      <c r="D166" s="36"/>
      <c r="E166" s="1"/>
      <c r="F166" s="1"/>
      <c r="G166" s="36"/>
      <c r="H166" s="36"/>
      <c r="I166" s="40"/>
      <c r="J166" s="36"/>
      <c r="K166" s="71"/>
      <c r="L166" s="2"/>
      <c r="M166" s="72"/>
      <c r="N166" s="73"/>
      <c r="O166" s="41"/>
      <c r="P166" s="36"/>
      <c r="Q166" s="36"/>
    </row>
    <row r="167" spans="1:17" ht="16.5">
      <c r="A167" s="1"/>
      <c r="B167" s="1"/>
      <c r="C167" s="36"/>
      <c r="D167" s="36"/>
      <c r="E167" s="1"/>
      <c r="F167" s="1"/>
      <c r="G167" s="36"/>
      <c r="H167" s="36"/>
      <c r="I167" s="40"/>
      <c r="J167" s="36"/>
      <c r="K167" s="71"/>
      <c r="L167" s="2"/>
      <c r="M167" s="72"/>
      <c r="N167" s="73"/>
      <c r="O167" s="41"/>
      <c r="P167" s="36"/>
      <c r="Q167" s="36"/>
    </row>
    <row r="168" spans="1:17" ht="16.5">
      <c r="A168" s="1"/>
      <c r="B168" s="1"/>
      <c r="C168" s="36"/>
      <c r="D168" s="36"/>
      <c r="E168" s="1"/>
      <c r="F168" s="1"/>
      <c r="G168" s="36"/>
      <c r="H168" s="36"/>
      <c r="I168" s="40"/>
      <c r="J168" s="36"/>
      <c r="K168" s="71"/>
      <c r="L168" s="2"/>
      <c r="M168" s="72"/>
      <c r="N168" s="73"/>
      <c r="O168" s="41"/>
      <c r="P168" s="36"/>
      <c r="Q168" s="36"/>
    </row>
    <row r="169" spans="1:17" ht="16.5">
      <c r="A169" s="1"/>
      <c r="B169" s="1"/>
      <c r="C169" s="36"/>
      <c r="D169" s="36"/>
      <c r="E169" s="1"/>
      <c r="F169" s="1"/>
      <c r="G169" s="36"/>
      <c r="H169" s="36"/>
      <c r="I169" s="40"/>
      <c r="J169" s="36"/>
      <c r="K169" s="71"/>
      <c r="L169" s="2"/>
      <c r="M169" s="72"/>
      <c r="N169" s="73"/>
      <c r="O169" s="41"/>
      <c r="P169" s="36"/>
      <c r="Q169" s="36"/>
    </row>
    <row r="170" spans="1:17" ht="16.5">
      <c r="A170" s="1"/>
      <c r="B170" s="1"/>
      <c r="C170" s="36"/>
      <c r="D170" s="36"/>
      <c r="E170" s="1"/>
      <c r="F170" s="1"/>
      <c r="G170" s="36"/>
      <c r="H170" s="36"/>
      <c r="I170" s="40"/>
      <c r="J170" s="36"/>
      <c r="K170" s="71"/>
      <c r="L170" s="2"/>
      <c r="M170" s="72"/>
      <c r="N170" s="73"/>
      <c r="O170" s="41"/>
      <c r="P170" s="36"/>
      <c r="Q170" s="36"/>
    </row>
    <row r="171" spans="1:17" ht="16.5">
      <c r="A171" s="1"/>
      <c r="B171" s="1"/>
      <c r="C171" s="36"/>
      <c r="D171" s="36"/>
      <c r="E171" s="1"/>
      <c r="F171" s="1"/>
      <c r="G171" s="36"/>
      <c r="H171" s="36"/>
      <c r="I171" s="40"/>
      <c r="J171" s="36"/>
      <c r="K171" s="71"/>
      <c r="L171" s="2"/>
      <c r="M171" s="72"/>
      <c r="N171" s="73"/>
      <c r="O171" s="41"/>
      <c r="P171" s="36"/>
      <c r="Q171" s="36"/>
    </row>
    <row r="172" spans="1:17" ht="16.5">
      <c r="A172" s="1"/>
      <c r="B172" s="1"/>
      <c r="C172" s="36"/>
      <c r="D172" s="36"/>
      <c r="E172" s="1"/>
      <c r="F172" s="1"/>
      <c r="G172" s="36"/>
      <c r="H172" s="36"/>
      <c r="I172" s="40"/>
      <c r="J172" s="36"/>
      <c r="K172" s="71"/>
      <c r="L172" s="2"/>
      <c r="M172" s="72"/>
      <c r="N172" s="73"/>
      <c r="O172" s="41"/>
      <c r="P172" s="36"/>
      <c r="Q172" s="36"/>
    </row>
    <row r="173" spans="1:17" ht="16.5">
      <c r="A173" s="1"/>
      <c r="B173" s="1"/>
      <c r="C173" s="36"/>
      <c r="D173" s="36"/>
      <c r="E173" s="1"/>
      <c r="F173" s="1"/>
      <c r="G173" s="36"/>
      <c r="H173" s="36"/>
      <c r="I173" s="40"/>
      <c r="J173" s="36"/>
      <c r="K173" s="71"/>
      <c r="L173" s="2"/>
      <c r="M173" s="72"/>
      <c r="N173" s="73"/>
      <c r="O173" s="41"/>
      <c r="P173" s="36"/>
      <c r="Q173" s="36"/>
    </row>
    <row r="174" spans="1:17" ht="16.5">
      <c r="A174" s="1"/>
      <c r="B174" s="1"/>
      <c r="C174" s="36"/>
      <c r="D174" s="36"/>
      <c r="E174" s="1"/>
      <c r="F174" s="1"/>
      <c r="G174" s="36"/>
      <c r="H174" s="36"/>
      <c r="I174" s="40"/>
      <c r="J174" s="36"/>
      <c r="K174" s="71"/>
      <c r="L174" s="2"/>
      <c r="M174" s="72"/>
      <c r="N174" s="73"/>
      <c r="O174" s="41"/>
      <c r="P174" s="36"/>
      <c r="Q174" s="36"/>
    </row>
    <row r="175" spans="1:17" ht="16.5">
      <c r="A175" s="1"/>
      <c r="B175" s="1"/>
      <c r="C175" s="36"/>
      <c r="D175" s="36"/>
      <c r="E175" s="1"/>
      <c r="F175" s="1"/>
      <c r="G175" s="36"/>
      <c r="H175" s="36"/>
      <c r="I175" s="40"/>
      <c r="J175" s="36"/>
      <c r="K175" s="71"/>
      <c r="L175" s="2"/>
      <c r="M175" s="72"/>
      <c r="N175" s="73"/>
      <c r="O175" s="41"/>
      <c r="P175" s="36"/>
      <c r="Q175" s="36"/>
    </row>
    <row r="176" spans="1:17" ht="16.5">
      <c r="A176" s="1"/>
      <c r="B176" s="1"/>
      <c r="C176" s="36"/>
      <c r="D176" s="36"/>
      <c r="E176" s="1"/>
      <c r="F176" s="1"/>
      <c r="G176" s="36"/>
      <c r="H176" s="36"/>
      <c r="I176" s="40"/>
      <c r="J176" s="36"/>
      <c r="K176" s="71"/>
      <c r="L176" s="2"/>
      <c r="M176" s="72"/>
      <c r="N176" s="73"/>
      <c r="O176" s="41"/>
      <c r="P176" s="36"/>
      <c r="Q176" s="36"/>
    </row>
    <row r="177" spans="1:17" ht="16.5">
      <c r="A177" s="1"/>
      <c r="B177" s="1"/>
      <c r="C177" s="36"/>
      <c r="D177" s="36"/>
      <c r="E177" s="1"/>
      <c r="F177" s="1"/>
      <c r="G177" s="36"/>
      <c r="H177" s="36"/>
      <c r="I177" s="40"/>
      <c r="J177" s="36"/>
      <c r="K177" s="71"/>
      <c r="L177" s="2"/>
      <c r="M177" s="72"/>
      <c r="N177" s="73"/>
      <c r="O177" s="41"/>
      <c r="P177" s="36"/>
      <c r="Q177" s="36"/>
    </row>
    <row r="178" spans="1:17" ht="16.5">
      <c r="A178" s="1"/>
      <c r="B178" s="1"/>
      <c r="C178" s="36"/>
      <c r="D178" s="36"/>
      <c r="E178" s="1"/>
      <c r="F178" s="1"/>
      <c r="G178" s="36"/>
      <c r="H178" s="36"/>
      <c r="I178" s="40"/>
      <c r="J178" s="36"/>
      <c r="K178" s="71"/>
      <c r="L178" s="2"/>
      <c r="M178" s="72"/>
      <c r="N178" s="73"/>
      <c r="O178" s="41"/>
      <c r="P178" s="36"/>
      <c r="Q178" s="36"/>
    </row>
    <row r="179" spans="1:17" ht="16.5">
      <c r="A179" s="1"/>
      <c r="B179" s="1"/>
      <c r="C179" s="36"/>
      <c r="D179" s="36"/>
      <c r="E179" s="1"/>
      <c r="F179" s="1"/>
      <c r="G179" s="36"/>
      <c r="H179" s="36"/>
      <c r="I179" s="40"/>
      <c r="J179" s="36"/>
      <c r="K179" s="71"/>
      <c r="L179" s="2"/>
      <c r="M179" s="72"/>
      <c r="N179" s="73"/>
      <c r="O179" s="41"/>
      <c r="P179" s="36"/>
      <c r="Q179" s="36"/>
    </row>
    <row r="180" spans="1:17" ht="16.5">
      <c r="A180" s="1"/>
      <c r="B180" s="1"/>
      <c r="C180" s="36"/>
      <c r="D180" s="36"/>
      <c r="E180" s="1"/>
      <c r="F180" s="1"/>
      <c r="G180" s="36"/>
      <c r="H180" s="36"/>
      <c r="I180" s="40"/>
      <c r="J180" s="36"/>
      <c r="K180" s="71"/>
      <c r="L180" s="2"/>
      <c r="M180" s="72"/>
      <c r="N180" s="73"/>
      <c r="O180" s="41"/>
      <c r="P180" s="36"/>
      <c r="Q180" s="36"/>
    </row>
    <row r="181" spans="1:17" ht="16.5">
      <c r="A181" s="1"/>
      <c r="B181" s="1"/>
      <c r="C181" s="36"/>
      <c r="D181" s="36"/>
      <c r="E181" s="1"/>
      <c r="F181" s="1"/>
      <c r="G181" s="36"/>
      <c r="H181" s="36"/>
      <c r="I181" s="40"/>
      <c r="J181" s="36"/>
      <c r="K181" s="71"/>
      <c r="L181" s="2"/>
      <c r="M181" s="72"/>
      <c r="N181" s="73"/>
      <c r="O181" s="41"/>
      <c r="P181" s="36"/>
      <c r="Q181" s="36"/>
    </row>
    <row r="182" spans="1:17" ht="16.5">
      <c r="A182" s="1"/>
      <c r="B182" s="1"/>
      <c r="C182" s="36"/>
      <c r="D182" s="36"/>
      <c r="E182" s="1"/>
      <c r="F182" s="1"/>
      <c r="G182" s="36"/>
      <c r="H182" s="36"/>
      <c r="I182" s="40"/>
      <c r="J182" s="36"/>
      <c r="K182" s="71"/>
      <c r="L182" s="2"/>
      <c r="M182" s="72"/>
      <c r="N182" s="73"/>
      <c r="O182" s="41"/>
      <c r="P182" s="36"/>
      <c r="Q182" s="36"/>
    </row>
    <row r="183" spans="1:17" ht="16.5">
      <c r="A183" s="1"/>
      <c r="B183" s="1"/>
      <c r="C183" s="36"/>
      <c r="D183" s="36"/>
      <c r="E183" s="1"/>
      <c r="F183" s="1"/>
      <c r="G183" s="36"/>
      <c r="H183" s="36"/>
      <c r="I183" s="40"/>
      <c r="J183" s="36"/>
      <c r="K183" s="71"/>
      <c r="L183" s="2"/>
      <c r="M183" s="72"/>
      <c r="N183" s="73"/>
      <c r="O183" s="41"/>
      <c r="P183" s="36"/>
      <c r="Q183" s="36"/>
    </row>
    <row r="184" spans="1:17" ht="16.5">
      <c r="A184" s="1"/>
      <c r="B184" s="1"/>
      <c r="C184" s="36"/>
      <c r="D184" s="36"/>
      <c r="E184" s="1"/>
      <c r="F184" s="1"/>
      <c r="G184" s="36"/>
      <c r="H184" s="36"/>
      <c r="I184" s="40"/>
      <c r="J184" s="36"/>
      <c r="K184" s="71"/>
      <c r="L184" s="2"/>
      <c r="M184" s="72"/>
      <c r="N184" s="73"/>
      <c r="O184" s="41"/>
      <c r="P184" s="36"/>
      <c r="Q184" s="36"/>
    </row>
    <row r="185" spans="1:17" ht="16.5">
      <c r="A185" s="1"/>
      <c r="B185" s="1"/>
      <c r="C185" s="36"/>
      <c r="D185" s="36"/>
      <c r="E185" s="1"/>
      <c r="F185" s="1"/>
      <c r="G185" s="36"/>
      <c r="H185" s="36"/>
      <c r="I185" s="40"/>
      <c r="J185" s="36"/>
      <c r="K185" s="71"/>
      <c r="L185" s="2"/>
      <c r="M185" s="72"/>
      <c r="N185" s="73"/>
      <c r="O185" s="41"/>
      <c r="P185" s="36"/>
      <c r="Q185" s="36"/>
    </row>
    <row r="186" spans="1:17" ht="16.5">
      <c r="A186" s="1"/>
      <c r="B186" s="1"/>
      <c r="C186" s="36"/>
      <c r="D186" s="36"/>
      <c r="E186" s="1"/>
      <c r="F186" s="1"/>
      <c r="G186" s="36"/>
      <c r="H186" s="36"/>
      <c r="I186" s="40"/>
      <c r="J186" s="36"/>
      <c r="K186" s="71"/>
      <c r="L186" s="2"/>
      <c r="M186" s="72"/>
      <c r="N186" s="73"/>
      <c r="O186" s="41"/>
      <c r="P186" s="36"/>
      <c r="Q186" s="36"/>
    </row>
    <row r="187" spans="1:17" ht="16.5">
      <c r="A187" s="1"/>
      <c r="B187" s="1"/>
      <c r="C187" s="36"/>
      <c r="D187" s="36"/>
      <c r="E187" s="1"/>
      <c r="F187" s="1"/>
      <c r="G187" s="36"/>
      <c r="H187" s="36"/>
      <c r="I187" s="40"/>
      <c r="J187" s="36"/>
      <c r="K187" s="71"/>
      <c r="L187" s="2"/>
      <c r="M187" s="72"/>
      <c r="N187" s="73"/>
      <c r="O187" s="41"/>
      <c r="P187" s="36"/>
      <c r="Q187" s="36"/>
    </row>
    <row r="188" spans="1:17" ht="16.5">
      <c r="A188" s="1"/>
      <c r="B188" s="1"/>
      <c r="C188" s="36"/>
      <c r="D188" s="36"/>
      <c r="E188" s="1"/>
      <c r="F188" s="1"/>
      <c r="G188" s="36"/>
      <c r="H188" s="36"/>
      <c r="I188" s="40"/>
      <c r="J188" s="36"/>
      <c r="K188" s="71"/>
      <c r="L188" s="2"/>
      <c r="M188" s="72"/>
      <c r="N188" s="73"/>
      <c r="O188" s="41"/>
      <c r="P188" s="36"/>
      <c r="Q188" s="36"/>
    </row>
    <row r="189" spans="1:17" ht="16.5">
      <c r="A189" s="1"/>
      <c r="B189" s="1"/>
      <c r="C189" s="36"/>
      <c r="D189" s="36"/>
      <c r="E189" s="1"/>
      <c r="F189" s="1"/>
      <c r="G189" s="36"/>
      <c r="H189" s="36"/>
      <c r="I189" s="40"/>
      <c r="J189" s="36"/>
      <c r="K189" s="71"/>
      <c r="L189" s="2"/>
      <c r="M189" s="72"/>
      <c r="N189" s="73"/>
      <c r="O189" s="41"/>
      <c r="P189" s="36"/>
      <c r="Q189" s="36"/>
    </row>
    <row r="190" spans="1:17" ht="16.5">
      <c r="A190" s="1"/>
      <c r="B190" s="1"/>
      <c r="C190" s="36"/>
      <c r="D190" s="36"/>
      <c r="E190" s="1"/>
      <c r="F190" s="1"/>
      <c r="G190" s="36"/>
      <c r="H190" s="36"/>
      <c r="I190" s="40"/>
      <c r="J190" s="36"/>
      <c r="K190" s="71"/>
      <c r="L190" s="2"/>
      <c r="M190" s="72"/>
      <c r="N190" s="73"/>
      <c r="O190" s="41"/>
      <c r="P190" s="36"/>
      <c r="Q190" s="36"/>
    </row>
    <row r="191" spans="1:17" ht="16.5">
      <c r="A191" s="1"/>
      <c r="B191" s="1"/>
      <c r="C191" s="36"/>
      <c r="D191" s="36"/>
      <c r="E191" s="1"/>
      <c r="F191" s="1"/>
      <c r="G191" s="36"/>
      <c r="H191" s="36"/>
      <c r="I191" s="40"/>
      <c r="J191" s="36"/>
      <c r="K191" s="71"/>
      <c r="L191" s="2"/>
      <c r="M191" s="72"/>
      <c r="N191" s="73"/>
      <c r="O191" s="41"/>
      <c r="P191" s="36"/>
      <c r="Q191" s="36"/>
    </row>
    <row r="192" spans="1:17" ht="16.5">
      <c r="A192" s="1"/>
      <c r="B192" s="1"/>
      <c r="C192" s="36"/>
      <c r="D192" s="36"/>
      <c r="E192" s="1"/>
      <c r="F192" s="1"/>
      <c r="G192" s="36"/>
      <c r="H192" s="36"/>
      <c r="I192" s="40"/>
      <c r="J192" s="36"/>
      <c r="K192" s="71"/>
      <c r="L192" s="2"/>
      <c r="M192" s="72"/>
      <c r="N192" s="73"/>
      <c r="O192" s="41"/>
      <c r="P192" s="36"/>
      <c r="Q192" s="36"/>
    </row>
    <row r="193" spans="1:17" ht="16.5">
      <c r="A193" s="1"/>
      <c r="B193" s="1"/>
      <c r="C193" s="36"/>
      <c r="D193" s="36"/>
      <c r="E193" s="1"/>
      <c r="F193" s="1"/>
      <c r="G193" s="36"/>
      <c r="H193" s="36"/>
      <c r="I193" s="40"/>
      <c r="J193" s="36"/>
      <c r="K193" s="71"/>
      <c r="L193" s="2"/>
      <c r="M193" s="72"/>
      <c r="N193" s="73"/>
      <c r="O193" s="41"/>
      <c r="P193" s="36"/>
      <c r="Q193" s="36"/>
    </row>
    <row r="194" spans="1:17" ht="16.5">
      <c r="A194" s="1"/>
      <c r="B194" s="1"/>
      <c r="C194" s="36"/>
      <c r="D194" s="36"/>
      <c r="E194" s="1"/>
      <c r="F194" s="1"/>
      <c r="G194" s="36"/>
      <c r="H194" s="36"/>
      <c r="I194" s="40"/>
      <c r="J194" s="36"/>
      <c r="K194" s="71"/>
      <c r="L194" s="2"/>
      <c r="M194" s="72"/>
      <c r="N194" s="73"/>
      <c r="O194" s="41"/>
      <c r="P194" s="36"/>
      <c r="Q194" s="36"/>
    </row>
    <row r="195" spans="1:17" ht="16.5">
      <c r="A195" s="1"/>
      <c r="B195" s="1"/>
      <c r="C195" s="36"/>
      <c r="D195" s="36"/>
      <c r="E195" s="1"/>
      <c r="F195" s="1"/>
      <c r="G195" s="36"/>
      <c r="H195" s="36"/>
      <c r="I195" s="40"/>
      <c r="J195" s="36"/>
      <c r="K195" s="71"/>
      <c r="L195" s="2"/>
      <c r="M195" s="72"/>
      <c r="N195" s="73"/>
      <c r="O195" s="41"/>
      <c r="P195" s="36"/>
      <c r="Q195" s="36"/>
    </row>
    <row r="196" spans="1:17" ht="16.5">
      <c r="A196" s="1"/>
      <c r="B196" s="1"/>
      <c r="C196" s="36"/>
      <c r="D196" s="36"/>
      <c r="E196" s="1"/>
      <c r="F196" s="1"/>
      <c r="G196" s="36"/>
      <c r="H196" s="36"/>
      <c r="I196" s="40"/>
      <c r="J196" s="36"/>
      <c r="K196" s="71"/>
      <c r="L196" s="2"/>
      <c r="M196" s="72"/>
      <c r="N196" s="73"/>
      <c r="O196" s="41"/>
      <c r="P196" s="36"/>
      <c r="Q196" s="36"/>
    </row>
    <row r="197" spans="1:17" ht="16.5">
      <c r="A197" s="1"/>
      <c r="B197" s="1"/>
      <c r="C197" s="36"/>
      <c r="D197" s="36"/>
      <c r="E197" s="1"/>
      <c r="F197" s="1"/>
      <c r="G197" s="36"/>
      <c r="H197" s="36"/>
      <c r="I197" s="40"/>
      <c r="J197" s="36"/>
      <c r="K197" s="71"/>
      <c r="L197" s="2"/>
      <c r="M197" s="72"/>
      <c r="N197" s="73"/>
      <c r="O197" s="41"/>
      <c r="P197" s="36"/>
      <c r="Q197" s="36"/>
    </row>
    <row r="198" spans="1:17" ht="16.5">
      <c r="A198" s="1"/>
      <c r="B198" s="1"/>
      <c r="C198" s="36"/>
      <c r="D198" s="36"/>
      <c r="E198" s="1"/>
      <c r="F198" s="1"/>
      <c r="G198" s="36"/>
      <c r="H198" s="36"/>
      <c r="I198" s="40"/>
      <c r="J198" s="36"/>
      <c r="K198" s="71"/>
      <c r="L198" s="2"/>
      <c r="M198" s="72"/>
      <c r="N198" s="73"/>
      <c r="O198" s="41"/>
      <c r="P198" s="36"/>
      <c r="Q198" s="36"/>
    </row>
    <row r="199" spans="1:17" ht="16.5">
      <c r="A199" s="1"/>
      <c r="B199" s="1"/>
      <c r="C199" s="36"/>
      <c r="D199" s="36"/>
      <c r="E199" s="1"/>
      <c r="F199" s="1"/>
      <c r="G199" s="36"/>
      <c r="H199" s="36"/>
      <c r="I199" s="40"/>
      <c r="J199" s="36"/>
      <c r="K199" s="71"/>
      <c r="L199" s="2"/>
      <c r="M199" s="72"/>
      <c r="N199" s="73"/>
      <c r="O199" s="41"/>
      <c r="P199" s="36"/>
      <c r="Q199" s="36"/>
    </row>
    <row r="200" spans="1:17" ht="16.5">
      <c r="A200" s="1"/>
      <c r="B200" s="1"/>
      <c r="C200" s="36"/>
      <c r="D200" s="36"/>
      <c r="E200" s="1"/>
      <c r="F200" s="1"/>
      <c r="G200" s="36"/>
      <c r="H200" s="36"/>
      <c r="I200" s="40"/>
      <c r="J200" s="36"/>
      <c r="K200" s="71"/>
      <c r="L200" s="2"/>
      <c r="M200" s="72"/>
      <c r="N200" s="73"/>
      <c r="O200" s="41"/>
      <c r="P200" s="36"/>
      <c r="Q200" s="36"/>
    </row>
    <row r="201" spans="1:17" ht="16.5">
      <c r="A201" s="1"/>
      <c r="B201" s="1"/>
      <c r="C201" s="36"/>
      <c r="D201" s="36"/>
      <c r="E201" s="1"/>
      <c r="F201" s="1"/>
      <c r="G201" s="36"/>
      <c r="H201" s="36"/>
      <c r="I201" s="40"/>
      <c r="J201" s="36"/>
      <c r="K201" s="71"/>
      <c r="L201" s="2"/>
      <c r="M201" s="72"/>
      <c r="N201" s="73"/>
      <c r="O201" s="41"/>
      <c r="P201" s="36"/>
      <c r="Q201" s="36"/>
    </row>
    <row r="202" spans="1:17" ht="16.5">
      <c r="A202" s="1"/>
      <c r="B202" s="1"/>
      <c r="C202" s="36"/>
      <c r="D202" s="36"/>
      <c r="E202" s="1"/>
      <c r="F202" s="1"/>
      <c r="G202" s="36"/>
      <c r="H202" s="36"/>
      <c r="I202" s="40"/>
      <c r="J202" s="36"/>
      <c r="K202" s="71"/>
      <c r="L202" s="2"/>
      <c r="M202" s="72"/>
      <c r="N202" s="73"/>
      <c r="O202" s="41"/>
      <c r="P202" s="36"/>
      <c r="Q202" s="36"/>
    </row>
    <row r="203" spans="1:17" ht="16.5">
      <c r="A203" s="1"/>
      <c r="B203" s="1"/>
      <c r="C203" s="36"/>
      <c r="D203" s="36"/>
      <c r="E203" s="1"/>
      <c r="F203" s="1"/>
      <c r="G203" s="36"/>
      <c r="H203" s="36"/>
      <c r="I203" s="40"/>
      <c r="J203" s="36"/>
      <c r="K203" s="71"/>
      <c r="L203" s="2"/>
      <c r="M203" s="72"/>
      <c r="N203" s="73"/>
      <c r="O203" s="41"/>
      <c r="P203" s="36"/>
      <c r="Q203" s="36"/>
    </row>
    <row r="204" spans="1:17" ht="16.5">
      <c r="A204" s="1"/>
      <c r="B204" s="1"/>
      <c r="C204" s="36"/>
      <c r="D204" s="36"/>
      <c r="E204" s="1"/>
      <c r="F204" s="1"/>
      <c r="G204" s="36"/>
      <c r="H204" s="36"/>
      <c r="I204" s="40"/>
      <c r="J204" s="36"/>
      <c r="K204" s="71"/>
      <c r="L204" s="2"/>
      <c r="M204" s="72"/>
      <c r="N204" s="73"/>
      <c r="O204" s="41"/>
      <c r="P204" s="36"/>
      <c r="Q204" s="36"/>
    </row>
    <row r="205" spans="1:17" ht="16.5">
      <c r="A205" s="1"/>
      <c r="B205" s="1"/>
      <c r="C205" s="36"/>
      <c r="D205" s="36"/>
      <c r="E205" s="1"/>
      <c r="F205" s="1"/>
      <c r="G205" s="36"/>
      <c r="H205" s="36"/>
      <c r="I205" s="40"/>
      <c r="J205" s="36"/>
      <c r="K205" s="71"/>
      <c r="L205" s="2"/>
      <c r="M205" s="72"/>
      <c r="N205" s="73"/>
      <c r="O205" s="41"/>
      <c r="P205" s="36"/>
      <c r="Q205" s="36"/>
    </row>
    <row r="206" spans="1:17" ht="16.5">
      <c r="A206" s="1"/>
      <c r="B206" s="1"/>
      <c r="C206" s="36"/>
      <c r="D206" s="36"/>
      <c r="E206" s="1"/>
      <c r="F206" s="1"/>
      <c r="G206" s="36"/>
      <c r="H206" s="36"/>
      <c r="I206" s="40"/>
      <c r="J206" s="36"/>
      <c r="K206" s="71"/>
      <c r="L206" s="2"/>
      <c r="M206" s="72"/>
      <c r="N206" s="73"/>
      <c r="O206" s="41"/>
      <c r="P206" s="36"/>
      <c r="Q206" s="36"/>
    </row>
    <row r="207" spans="1:17" ht="16.5">
      <c r="A207" s="1"/>
      <c r="B207" s="1"/>
      <c r="C207" s="36"/>
      <c r="D207" s="36"/>
      <c r="E207" s="1"/>
      <c r="F207" s="1"/>
      <c r="G207" s="36"/>
      <c r="H207" s="36"/>
      <c r="I207" s="40"/>
      <c r="J207" s="36"/>
      <c r="K207" s="71"/>
      <c r="L207" s="2"/>
      <c r="M207" s="72"/>
      <c r="N207" s="73"/>
      <c r="O207" s="41"/>
      <c r="P207" s="36"/>
      <c r="Q207" s="36"/>
    </row>
    <row r="208" spans="1:17" ht="16.5">
      <c r="A208" s="1"/>
      <c r="B208" s="1"/>
      <c r="C208" s="36"/>
      <c r="D208" s="36"/>
      <c r="E208" s="1"/>
      <c r="F208" s="1"/>
      <c r="G208" s="36"/>
      <c r="H208" s="36"/>
      <c r="I208" s="40"/>
      <c r="J208" s="36"/>
      <c r="K208" s="71"/>
      <c r="L208" s="2"/>
      <c r="M208" s="72"/>
      <c r="N208" s="73"/>
      <c r="O208" s="41"/>
      <c r="P208" s="36"/>
      <c r="Q208" s="36"/>
    </row>
    <row r="209" spans="1:17" ht="16.5">
      <c r="A209" s="1"/>
      <c r="B209" s="1"/>
      <c r="C209" s="36"/>
      <c r="D209" s="36"/>
      <c r="E209" s="1"/>
      <c r="F209" s="1"/>
      <c r="G209" s="36"/>
      <c r="H209" s="36"/>
      <c r="I209" s="40"/>
      <c r="J209" s="36"/>
      <c r="K209" s="71"/>
      <c r="L209" s="2"/>
      <c r="M209" s="72"/>
      <c r="N209" s="73"/>
      <c r="O209" s="41"/>
      <c r="P209" s="36"/>
      <c r="Q209" s="36"/>
    </row>
    <row r="210" spans="1:17" ht="16.5">
      <c r="A210" s="1"/>
      <c r="B210" s="1"/>
      <c r="C210" s="36"/>
      <c r="D210" s="36"/>
      <c r="E210" s="1"/>
      <c r="F210" s="1"/>
      <c r="G210" s="36"/>
      <c r="H210" s="36"/>
      <c r="I210" s="40"/>
      <c r="J210" s="36"/>
      <c r="K210" s="71"/>
      <c r="L210" s="2"/>
      <c r="M210" s="72"/>
      <c r="N210" s="73"/>
      <c r="O210" s="41"/>
      <c r="P210" s="36"/>
      <c r="Q210" s="36"/>
    </row>
    <row r="211" spans="1:17" ht="16.5">
      <c r="A211" s="1"/>
      <c r="B211" s="1"/>
      <c r="C211" s="36"/>
      <c r="D211" s="36"/>
      <c r="E211" s="1"/>
      <c r="F211" s="1"/>
      <c r="G211" s="36"/>
      <c r="H211" s="36"/>
      <c r="I211" s="40"/>
      <c r="J211" s="36"/>
      <c r="K211" s="71"/>
      <c r="L211" s="2"/>
      <c r="M211" s="72"/>
      <c r="N211" s="73"/>
      <c r="O211" s="41"/>
      <c r="P211" s="36"/>
      <c r="Q211" s="36"/>
    </row>
    <row r="212" spans="1:17" ht="16.5">
      <c r="A212" s="1"/>
      <c r="B212" s="1"/>
      <c r="C212" s="36"/>
      <c r="D212" s="36"/>
      <c r="E212" s="1"/>
      <c r="F212" s="1"/>
      <c r="G212" s="36"/>
      <c r="H212" s="36"/>
      <c r="I212" s="40"/>
      <c r="J212" s="36"/>
      <c r="K212" s="71"/>
      <c r="L212" s="2"/>
      <c r="M212" s="72"/>
      <c r="N212" s="73"/>
      <c r="O212" s="41"/>
      <c r="P212" s="36"/>
      <c r="Q212" s="36"/>
    </row>
    <row r="213" spans="1:17" ht="16.5">
      <c r="A213" s="1"/>
      <c r="B213" s="1"/>
      <c r="C213" s="36"/>
      <c r="D213" s="36"/>
      <c r="E213" s="1"/>
      <c r="F213" s="1"/>
      <c r="G213" s="36"/>
      <c r="H213" s="36"/>
      <c r="I213" s="40"/>
      <c r="J213" s="36"/>
      <c r="K213" s="71"/>
      <c r="L213" s="2"/>
      <c r="M213" s="72"/>
      <c r="N213" s="73"/>
      <c r="O213" s="41"/>
      <c r="P213" s="36"/>
      <c r="Q213" s="36"/>
    </row>
    <row r="214" spans="1:17" ht="16.5">
      <c r="A214" s="1"/>
      <c r="B214" s="1"/>
      <c r="C214" s="36"/>
      <c r="D214" s="36"/>
      <c r="E214" s="1"/>
      <c r="F214" s="1"/>
      <c r="G214" s="36"/>
      <c r="H214" s="36"/>
      <c r="I214" s="40"/>
      <c r="J214" s="36"/>
      <c r="K214" s="71"/>
      <c r="L214" s="2"/>
      <c r="M214" s="72"/>
      <c r="N214" s="73"/>
      <c r="O214" s="41"/>
      <c r="P214" s="36"/>
      <c r="Q214" s="36"/>
    </row>
    <row r="215" spans="1:17" ht="16.5">
      <c r="A215" s="1"/>
      <c r="B215" s="1"/>
      <c r="C215" s="36"/>
      <c r="D215" s="36"/>
      <c r="E215" s="1"/>
      <c r="F215" s="1"/>
      <c r="G215" s="36"/>
      <c r="H215" s="36"/>
      <c r="I215" s="40"/>
      <c r="J215" s="36"/>
      <c r="K215" s="71"/>
      <c r="L215" s="2"/>
      <c r="M215" s="72"/>
      <c r="N215" s="73"/>
      <c r="O215" s="41"/>
      <c r="P215" s="36"/>
      <c r="Q215" s="36"/>
    </row>
  </sheetData>
  <mergeCells count="28">
    <mergeCell ref="D108:M108"/>
    <mergeCell ref="B1:K1"/>
    <mergeCell ref="C2:J2"/>
    <mergeCell ref="C3:F3"/>
    <mergeCell ref="C4:F4"/>
    <mergeCell ref="B6:L7"/>
    <mergeCell ref="C10:M10"/>
    <mergeCell ref="J101:L101"/>
    <mergeCell ref="A104:M104"/>
    <mergeCell ref="B105:M105"/>
    <mergeCell ref="D106:M106"/>
    <mergeCell ref="D107:M107"/>
    <mergeCell ref="G102:L102"/>
    <mergeCell ref="B116:C116"/>
    <mergeCell ref="D109:M109"/>
    <mergeCell ref="D110:E110"/>
    <mergeCell ref="F110:G110"/>
    <mergeCell ref="H110:I110"/>
    <mergeCell ref="J110:L110"/>
    <mergeCell ref="D111:E111"/>
    <mergeCell ref="F111:G111"/>
    <mergeCell ref="H111:I111"/>
    <mergeCell ref="J111:L111"/>
    <mergeCell ref="M111:M112"/>
    <mergeCell ref="D112:E112"/>
    <mergeCell ref="F112:G112"/>
    <mergeCell ref="H112:I112"/>
    <mergeCell ref="J112:L112"/>
  </mergeCells>
  <conditionalFormatting sqref="R107">
    <cfRule type="expression" dxfId="0" priority="1">
      <formula>#REF!&lt;&gt;0</formula>
    </cfRule>
  </conditionalFormatting>
  <dataValidations count="3">
    <dataValidation type="list" allowBlank="1" showInputMessage="1" showErrorMessage="1" sqref="R107" xr:uid="{9C722340-6F10-4205-8FCB-D9747FA58439}">
      <formula1>"KH, Lê Gia,khác"</formula1>
    </dataValidation>
    <dataValidation type="list" allowBlank="1" showInputMessage="1" showErrorMessage="1" sqref="R106" xr:uid="{09486329-E0FF-4262-8821-0ADE3F3D73E4}">
      <formula1>"đã,chưa,khác"</formula1>
    </dataValidation>
    <dataValidation type="list" allowBlank="1" showInputMessage="1" showErrorMessage="1" sqref="Q6" xr:uid="{BCEFF33F-2954-481F-8A7F-4A4CD76756C0}">
      <formula1>"DANH MỤC HÀNG HÓA,CHÀO GIÁ"</formula1>
    </dataValidation>
  </dataValidations>
  <hyperlinks>
    <hyperlink ref="Q1" location="THop!A1" display="Tổng hop" xr:uid="{41CBF8BD-803D-46E2-810F-47A0A25D00B5}"/>
    <hyperlink ref="Q2" location="'MKH2'!A1" display="Mã khách hàng" xr:uid="{043210F7-29AC-41C7-9868-E54B59497198}"/>
    <hyperlink ref="R1" r:id="rId1" xr:uid="{312F1C69-AC03-430C-9E3A-88A3BE07DF8A}"/>
  </hyperlinks>
  <pageMargins left="0.31496062992125984" right="0.11811023622047245" top="0.15748031496062992" bottom="1.1023622047244095" header="0.11811023622047245" footer="0"/>
  <pageSetup paperSize="9" scale="73" fitToHeight="0" orientation="portrait" r:id="rId2"/>
  <headerFooter>
    <oddHeader>&amp;C&amp;G</oddHeader>
    <oddFooter xml:space="preserve">&amp;L==============================================================================================================================
&amp;G&amp;R&amp;G    </oddFooter>
  </headerFooter>
  <drawing r:id="rId3"/>
  <legacyDrawing r:id="rId4"/>
  <legacyDrawingHF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756C-ECCD-4DA2-AE74-F4F340795D60}">
  <dimension ref="B2:I18"/>
  <sheetViews>
    <sheetView workbookViewId="0">
      <selection activeCell="A2" sqref="A2:I18"/>
    </sheetView>
  </sheetViews>
  <sheetFormatPr defaultRowHeight="15"/>
  <cols>
    <col min="2" max="2" width="13.140625" customWidth="1"/>
    <col min="4" max="4" width="20.5703125" customWidth="1"/>
    <col min="8" max="8" width="12.7109375" customWidth="1"/>
    <col min="9" max="9" width="12.5703125" customWidth="1"/>
  </cols>
  <sheetData>
    <row r="2" spans="2:9">
      <c r="B2" s="211"/>
      <c r="H2" s="212"/>
      <c r="I2" s="212"/>
    </row>
    <row r="3" spans="2:9">
      <c r="B3" s="211"/>
      <c r="H3" s="212"/>
      <c r="I3" s="212"/>
    </row>
    <row r="4" spans="2:9">
      <c r="B4" s="211"/>
      <c r="H4" s="212"/>
      <c r="I4" s="212"/>
    </row>
    <row r="5" spans="2:9">
      <c r="B5" s="211"/>
      <c r="H5" s="212"/>
      <c r="I5" s="212"/>
    </row>
    <row r="6" spans="2:9">
      <c r="B6" s="211"/>
      <c r="H6" s="212"/>
      <c r="I6" s="212"/>
    </row>
    <row r="7" spans="2:9">
      <c r="B7" s="211"/>
      <c r="H7" s="212"/>
      <c r="I7" s="212"/>
    </row>
    <row r="8" spans="2:9">
      <c r="B8" s="211"/>
      <c r="H8" s="212"/>
      <c r="I8" s="212"/>
    </row>
    <row r="9" spans="2:9">
      <c r="B9" s="211"/>
      <c r="H9" s="212"/>
      <c r="I9" s="212"/>
    </row>
    <row r="10" spans="2:9">
      <c r="B10" s="211"/>
      <c r="H10" s="212"/>
      <c r="I10" s="212"/>
    </row>
    <row r="11" spans="2:9">
      <c r="B11" s="211"/>
      <c r="H11" s="212"/>
      <c r="I11" s="212"/>
    </row>
    <row r="12" spans="2:9">
      <c r="B12" s="211"/>
      <c r="H12" s="212"/>
      <c r="I12" s="212"/>
    </row>
    <row r="13" spans="2:9" ht="27.75" customHeight="1">
      <c r="B13" s="211"/>
      <c r="D13" s="213"/>
      <c r="H13" s="212"/>
      <c r="I13" s="212"/>
    </row>
    <row r="14" spans="2:9">
      <c r="B14" s="211"/>
      <c r="H14" s="212"/>
      <c r="I14" s="212"/>
    </row>
    <row r="15" spans="2:9">
      <c r="B15" s="211"/>
      <c r="H15" s="212"/>
      <c r="I15" s="212"/>
    </row>
    <row r="16" spans="2:9">
      <c r="B16" s="211"/>
      <c r="H16" s="212"/>
      <c r="I16" s="212"/>
    </row>
    <row r="17" spans="2:9">
      <c r="B17" s="211"/>
      <c r="H17" s="212"/>
      <c r="I17" s="212"/>
    </row>
    <row r="18" spans="2:9">
      <c r="B18" s="211"/>
      <c r="H18" s="212"/>
      <c r="I18" s="2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Form BG-2020</vt:lpstr>
      <vt:lpstr>Sheet1</vt:lpstr>
      <vt:lpstr>'Form BG-2020'!Print_Area</vt:lpstr>
      <vt:lpstr>'Form BG-2020'!Print_Titles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cp:lastPrinted>2023-09-12T02:25:23Z</cp:lastPrinted>
  <dcterms:created xsi:type="dcterms:W3CDTF">2021-11-26T02:56:16Z</dcterms:created>
  <dcterms:modified xsi:type="dcterms:W3CDTF">2023-11-07T04:58:38Z</dcterms:modified>
</cp:coreProperties>
</file>