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40"/>
  </bookViews>
  <sheets>
    <sheet name="Project Profit Plan" sheetId="1" r:id="rId1"/>
  </sheets>
  <calcPr calcId="144525"/>
</workbook>
</file>

<file path=xl/sharedStrings.xml><?xml version="1.0" encoding="utf-8"?>
<sst xmlns="http://schemas.openxmlformats.org/spreadsheetml/2006/main" count="146" uniqueCount="74">
  <si>
    <r>
      <rPr>
        <sz val="10"/>
        <color rgb="FFFFFF00"/>
        <rFont val="Arial"/>
        <charset val="134"/>
      </rPr>
      <t>Project A</t>
    </r>
    <r>
      <rPr>
        <sz val="10"/>
        <color theme="0"/>
        <rFont val="Arial"/>
        <charset val="134"/>
      </rPr>
      <t xml:space="preserve">
Contract Valuation
Section III - Project Profit Plan</t>
    </r>
  </si>
  <si>
    <t>Project Ref</t>
  </si>
  <si>
    <t>Review Date</t>
  </si>
  <si>
    <t>Report Period</t>
  </si>
  <si>
    <t>Region</t>
  </si>
  <si>
    <t>ACA Central</t>
  </si>
  <si>
    <t>Progress Claim</t>
  </si>
  <si>
    <t>Forecast Type</t>
  </si>
  <si>
    <t>Monthly Forecast</t>
  </si>
  <si>
    <t>Current</t>
  </si>
  <si>
    <t>BTW Delta</t>
  </si>
  <si>
    <r>
      <rPr>
        <b/>
        <sz val="10"/>
        <color theme="1"/>
        <rFont val="Arial"/>
        <charset val="134"/>
      </rPr>
      <t>BTW Forecast at Completion</t>
    </r>
  </si>
  <si>
    <t>Item</t>
  </si>
  <si>
    <r>
      <rPr>
        <b/>
        <sz val="10"/>
        <color theme="1"/>
        <rFont val="Arial"/>
        <charset val="134"/>
      </rPr>
      <t>Original Budget</t>
    </r>
  </si>
  <si>
    <r>
      <rPr>
        <b/>
        <sz val="10"/>
        <color theme="1"/>
        <rFont val="Arial"/>
        <charset val="134"/>
      </rPr>
      <t>FAC</t>
    </r>
  </si>
  <si>
    <t>Contingency in FAC</t>
  </si>
  <si>
    <r>
      <rPr>
        <b/>
        <sz val="10"/>
        <color theme="1"/>
        <rFont val="Arial"/>
        <charset val="134"/>
      </rPr>
      <t>Best</t>
    </r>
  </si>
  <si>
    <r>
      <rPr>
        <b/>
        <sz val="10"/>
        <color theme="1"/>
        <rFont val="Arial"/>
        <charset val="134"/>
      </rPr>
      <t>Target</t>
    </r>
  </si>
  <si>
    <r>
      <rPr>
        <b/>
        <sz val="10"/>
        <color theme="1"/>
        <rFont val="Arial"/>
        <charset val="134"/>
      </rPr>
      <t>Worst</t>
    </r>
  </si>
  <si>
    <t>Comments</t>
  </si>
  <si>
    <r>
      <rPr>
        <sz val="10"/>
        <color theme="1"/>
        <rFont val="Arial"/>
        <charset val="134"/>
      </rPr>
      <t>Initial Contract</t>
    </r>
  </si>
  <si>
    <r>
      <rPr>
        <sz val="10"/>
        <color theme="1"/>
        <rFont val="Arial"/>
        <charset val="134"/>
      </rPr>
      <t>Approved Variations</t>
    </r>
  </si>
  <si>
    <r>
      <rPr>
        <sz val="10"/>
        <color theme="1"/>
        <rFont val="Arial"/>
        <charset val="134"/>
      </rPr>
      <t>-</t>
    </r>
  </si>
  <si>
    <r>
      <rPr>
        <sz val="10"/>
        <color theme="1"/>
        <rFont val="Arial"/>
        <charset val="134"/>
      </rPr>
      <t>Approved Claims</t>
    </r>
  </si>
  <si>
    <r>
      <rPr>
        <sz val="10"/>
        <color theme="1"/>
        <rFont val="Arial"/>
        <charset val="134"/>
      </rPr>
      <t>SoR Quantity Adjustment</t>
    </r>
  </si>
  <si>
    <r>
      <rPr>
        <sz val="10"/>
        <color theme="1"/>
        <rFont val="Arial"/>
        <charset val="134"/>
      </rPr>
      <t>Provisional Sum</t>
    </r>
  </si>
  <si>
    <r>
      <rPr>
        <sz val="10"/>
        <color theme="1"/>
        <rFont val="Arial"/>
        <charset val="134"/>
      </rPr>
      <t>PS works scheduled to start newt month</t>
    </r>
  </si>
  <si>
    <r>
      <rPr>
        <sz val="10"/>
        <color theme="1"/>
        <rFont val="Arial"/>
        <charset val="134"/>
      </rPr>
      <t>Rise and Fall</t>
    </r>
  </si>
  <si>
    <r>
      <rPr>
        <sz val="10"/>
        <color theme="1"/>
        <rFont val="Arial"/>
        <charset val="134"/>
      </rPr>
      <t>Incentive Payment</t>
    </r>
  </si>
  <si>
    <r>
      <rPr>
        <sz val="10"/>
        <color theme="1"/>
        <rFont val="Arial"/>
        <charset val="134"/>
      </rPr>
      <t>Tracking tow ards 80X achievement</t>
    </r>
  </si>
  <si>
    <r>
      <rPr>
        <sz val="10"/>
        <color theme="1"/>
        <rFont val="Arial"/>
        <charset val="134"/>
      </rPr>
      <t>KRA</t>
    </r>
  </si>
  <si>
    <r>
      <rPr>
        <sz val="10"/>
        <color theme="1"/>
        <rFont val="Arial"/>
        <charset val="134"/>
      </rPr>
      <t>KPIs</t>
    </r>
  </si>
  <si>
    <r>
      <rPr>
        <sz val="10"/>
        <color theme="1"/>
        <rFont val="Arial"/>
        <charset val="134"/>
      </rPr>
      <t>Share of Cost Savings</t>
    </r>
  </si>
  <si>
    <r>
      <rPr>
        <b/>
        <sz val="10"/>
        <color theme="1"/>
        <rFont val="Arial"/>
        <charset val="134"/>
      </rPr>
      <t>Sub Total - Approved Income</t>
    </r>
  </si>
  <si>
    <r>
      <rPr>
        <sz val="10"/>
        <color theme="1"/>
        <rFont val="Arial"/>
        <charset val="134"/>
      </rPr>
      <t>Unapproved Variations (Valued)</t>
    </r>
  </si>
  <si>
    <t>Clent verbally approved 500k, negotiations continuing</t>
  </si>
  <si>
    <r>
      <rPr>
        <sz val="10"/>
        <color theme="1"/>
        <rFont val="Arial"/>
        <charset val="134"/>
      </rPr>
      <t>Unapproved Claims (Valued)</t>
    </r>
  </si>
  <si>
    <r>
      <rPr>
        <b/>
        <sz val="10"/>
        <color theme="1"/>
        <rFont val="Arial"/>
        <charset val="134"/>
      </rPr>
      <t>Sub Total - Unapproved Income</t>
    </r>
  </si>
  <si>
    <r>
      <rPr>
        <b/>
        <sz val="10"/>
        <color theme="1"/>
        <rFont val="Arial"/>
        <charset val="134"/>
      </rPr>
      <t>Subtotal - Approved + Unapproved</t>
    </r>
  </si>
  <si>
    <r>
      <rPr>
        <sz val="10"/>
        <color theme="1"/>
        <rFont val="Arial"/>
        <charset val="134"/>
      </rPr>
      <t>Adjustment lor Under I Over Cairns</t>
    </r>
  </si>
  <si>
    <t>-</t>
  </si>
  <si>
    <r>
      <rPr>
        <b/>
        <sz val="10"/>
        <color theme="1"/>
        <rFont val="Arial"/>
        <charset val="134"/>
      </rPr>
      <t>PROJECT REVENUE</t>
    </r>
  </si>
  <si>
    <r>
      <rPr>
        <sz val="10"/>
        <color theme="1"/>
        <rFont val="Arial"/>
        <charset val="134"/>
      </rPr>
      <t>Other Income-Insurance Recoveries</t>
    </r>
  </si>
  <si>
    <r>
      <rPr>
        <sz val="10"/>
        <color theme="1"/>
        <rFont val="Arial"/>
        <charset val="134"/>
      </rPr>
      <t>Other Income-Outside Head Contract</t>
    </r>
  </si>
  <si>
    <t>TOTAL REVENUE</t>
  </si>
  <si>
    <t>COST AND CONTNGENCY</t>
  </si>
  <si>
    <r>
      <rPr>
        <sz val="10"/>
        <color theme="1"/>
        <rFont val="Arial"/>
        <charset val="134"/>
      </rPr>
      <t>Recurring Indirect Cost</t>
    </r>
  </si>
  <si>
    <r>
      <rPr>
        <sz val="10"/>
        <color theme="1"/>
        <rFont val="Arial"/>
        <charset val="134"/>
      </rPr>
      <t>Northern compound closure 3 months early</t>
    </r>
  </si>
  <si>
    <r>
      <rPr>
        <sz val="10"/>
        <color theme="1"/>
        <rFont val="Arial"/>
        <charset val="134"/>
      </rPr>
      <t>Non Recurring Indirect Cost</t>
    </r>
  </si>
  <si>
    <r>
      <rPr>
        <sz val="10"/>
        <color theme="1"/>
        <rFont val="Arial"/>
        <charset val="134"/>
      </rPr>
      <t>Direct Cost</t>
    </r>
  </si>
  <si>
    <t>EW 500k poductivity, 1m revised commissioning strategy</t>
  </si>
  <si>
    <r>
      <rPr>
        <b/>
        <sz val="10"/>
        <color theme="1"/>
        <rFont val="Arial"/>
        <charset val="134"/>
      </rPr>
      <t>Subtotal Cost</t>
    </r>
  </si>
  <si>
    <r>
      <rPr>
        <sz val="10"/>
        <color theme="1"/>
        <rFont val="Arial"/>
        <charset val="134"/>
      </rPr>
      <t>Finance Contingencies</t>
    </r>
  </si>
  <si>
    <r>
      <rPr>
        <sz val="10"/>
        <color theme="1"/>
        <rFont val="Arial"/>
        <charset val="134"/>
      </rPr>
      <t>Design Growth</t>
    </r>
  </si>
  <si>
    <t>5/55 packages reman not at IFC</t>
  </si>
  <si>
    <r>
      <rPr>
        <sz val="10"/>
        <color theme="1"/>
        <rFont val="Arial"/>
        <charset val="134"/>
      </rPr>
      <t>Unallocated Contingencies</t>
    </r>
  </si>
  <si>
    <t>Escalation</t>
  </si>
  <si>
    <r>
      <rPr>
        <sz val="10"/>
        <color theme="1"/>
        <rFont val="Arial"/>
        <charset val="134"/>
      </rPr>
      <t>Structures procurement ongoing</t>
    </r>
  </si>
  <si>
    <r>
      <rPr>
        <sz val="10"/>
        <color theme="1"/>
        <rFont val="Arial"/>
        <charset val="134"/>
      </rPr>
      <t>Risk &amp; Opportunities</t>
    </r>
  </si>
  <si>
    <t>Algned to R&amp;O register</t>
  </si>
  <si>
    <r>
      <rPr>
        <sz val="10"/>
        <color theme="1"/>
        <rFont val="Arial"/>
        <charset val="134"/>
      </rPr>
      <t>Inclement Weather</t>
    </r>
  </si>
  <si>
    <r>
      <rPr>
        <sz val="10"/>
        <color theme="1"/>
        <rFont val="Arial"/>
        <charset val="134"/>
      </rPr>
      <t>Approaching wet season</t>
    </r>
  </si>
  <si>
    <t>Contingencies</t>
  </si>
  <si>
    <t>Additional revenue coverd by 250k additional cost</t>
  </si>
  <si>
    <t>Additional Costs lor Unapproved Income</t>
  </si>
  <si>
    <t xml:space="preserve"> </t>
  </si>
  <si>
    <t>TOTAL PROJECT COST</t>
  </si>
  <si>
    <t>% OF FORECAST</t>
  </si>
  <si>
    <t>FINANCIAL STATUS</t>
  </si>
  <si>
    <t>Gross Profit Marain ($)</t>
  </si>
  <si>
    <t>Gross Profit Margin (X)</t>
  </si>
  <si>
    <t>Previous Gross Profit Margin ($)</t>
  </si>
  <si>
    <t>Previous Gross Profit Margin (X)</t>
  </si>
  <si>
    <t>Movement from lost Period</t>
  </si>
</sst>
</file>

<file path=xl/styles.xml><?xml version="1.0" encoding="utf-8"?>
<styleSheet xmlns="http://schemas.openxmlformats.org/spreadsheetml/2006/main">
  <numFmts count="6">
    <numFmt numFmtId="176" formatCode="dd\-mmm"/>
    <numFmt numFmtId="177" formatCode="dd\-mmm\-yy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32">
    <font>
      <sz val="10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Calibri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0"/>
      <name val="Arial"/>
      <charset val="134"/>
    </font>
    <font>
      <b/>
      <sz val="10"/>
      <name val="Calibri"/>
      <charset val="134"/>
    </font>
    <font>
      <sz val="10"/>
      <color theme="1"/>
      <name val="Calibri"/>
      <charset val="134"/>
      <scheme val="minor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color rgb="FFFFFF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darkUp"/>
    </fill>
    <fill>
      <patternFill patternType="solid">
        <fgColor rgb="FFF0FF2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50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tted">
        <color rgb="FF000000"/>
      </left>
      <right style="dotted">
        <color rgb="FF000000"/>
      </right>
      <top style="double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double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rgb="FF000000"/>
      </left>
      <right style="dotted">
        <color rgb="FF000000"/>
      </right>
      <top style="double">
        <color rgb="FF000000"/>
      </top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7" fillId="0" borderId="4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20" fillId="11" borderId="4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3" fillId="9" borderId="46" applyNumberFormat="0" applyFont="0" applyAlignment="0" applyProtection="0">
      <alignment vertical="center"/>
    </xf>
    <xf numFmtId="0" fontId="19" fillId="8" borderId="4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1" borderId="45" applyNumberFormat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8" fillId="0" borderId="4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43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7" borderId="42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80"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3" fontId="0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6" fillId="0" borderId="9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3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6" fillId="0" borderId="9" xfId="0" applyFont="1" applyBorder="1" applyAlignment="1">
      <alignment horizontal="left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wrapText="1"/>
    </xf>
    <xf numFmtId="0" fontId="6" fillId="0" borderId="13" xfId="0" applyFont="1" applyBorder="1" applyAlignment="1"/>
    <xf numFmtId="0" fontId="0" fillId="0" borderId="0" xfId="0" applyFont="1" applyBorder="1" applyAlignment="1">
      <alignment vertical="top"/>
    </xf>
    <xf numFmtId="3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3" fontId="5" fillId="0" borderId="1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3" fontId="5" fillId="0" borderId="15" xfId="0" applyNumberFormat="1" applyFont="1" applyBorder="1" applyAlignment="1">
      <alignment wrapText="1"/>
    </xf>
    <xf numFmtId="3" fontId="5" fillId="0" borderId="2" xfId="0" applyNumberFormat="1" applyFont="1" applyBorder="1" applyAlignment="1">
      <alignment vertical="center"/>
    </xf>
    <xf numFmtId="3" fontId="5" fillId="0" borderId="2" xfId="0" applyNumberFormat="1" applyFont="1" applyBorder="1" applyAlignment="1">
      <alignment horizontal="center" wrapText="1"/>
    </xf>
    <xf numFmtId="0" fontId="5" fillId="0" borderId="4" xfId="0" applyFont="1" applyBorder="1" applyAlignment="1">
      <alignment horizontal="center" vertical="top"/>
    </xf>
    <xf numFmtId="3" fontId="2" fillId="0" borderId="3" xfId="0" applyNumberFormat="1" applyFont="1" applyBorder="1" applyAlignment="1"/>
    <xf numFmtId="3" fontId="2" fillId="0" borderId="3" xfId="0" applyNumberFormat="1" applyFont="1" applyBorder="1" applyAlignment="1">
      <alignment horizontal="right"/>
    </xf>
    <xf numFmtId="3" fontId="2" fillId="3" borderId="16" xfId="0" applyNumberFormat="1" applyFont="1" applyFill="1" applyBorder="1" applyAlignment="1">
      <alignment horizontal="left" vertical="top"/>
    </xf>
    <xf numFmtId="3" fontId="2" fillId="0" borderId="4" xfId="0" applyNumberFormat="1" applyFont="1" applyBorder="1" applyAlignment="1">
      <alignment horizontal="right"/>
    </xf>
    <xf numFmtId="3" fontId="2" fillId="3" borderId="10" xfId="0" applyNumberFormat="1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3" fontId="2" fillId="0" borderId="4" xfId="0" applyNumberFormat="1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top"/>
    </xf>
    <xf numFmtId="3" fontId="2" fillId="0" borderId="4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3" fontId="2" fillId="0" borderId="7" xfId="0" applyNumberFormat="1" applyFont="1" applyBorder="1" applyAlignment="1">
      <alignment horizontal="right" vertical="center"/>
    </xf>
    <xf numFmtId="3" fontId="6" fillId="0" borderId="5" xfId="0" applyNumberFormat="1" applyFont="1" applyBorder="1" applyAlignment="1"/>
    <xf numFmtId="3" fontId="6" fillId="0" borderId="10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3" fontId="2" fillId="0" borderId="6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left" vertical="top"/>
    </xf>
    <xf numFmtId="3" fontId="6" fillId="0" borderId="5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 vertical="center"/>
    </xf>
    <xf numFmtId="3" fontId="3" fillId="0" borderId="5" xfId="0" applyNumberFormat="1" applyFont="1" applyBorder="1" applyAlignment="1">
      <alignment horizontal="right" vertical="top"/>
    </xf>
    <xf numFmtId="3" fontId="2" fillId="0" borderId="6" xfId="0" applyNumberFormat="1" applyFont="1" applyBorder="1" applyAlignment="1">
      <alignment horizontal="right" vertical="center"/>
    </xf>
    <xf numFmtId="3" fontId="3" fillId="0" borderId="8" xfId="0" applyNumberFormat="1" applyFont="1" applyBorder="1" applyAlignment="1">
      <alignment horizontal="right" vertical="top"/>
    </xf>
    <xf numFmtId="3" fontId="6" fillId="0" borderId="9" xfId="0" applyNumberFormat="1" applyFont="1" applyBorder="1" applyAlignment="1">
      <alignment horizontal="right" vertical="top"/>
    </xf>
    <xf numFmtId="0" fontId="6" fillId="0" borderId="9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3" fontId="6" fillId="0" borderId="0" xfId="0" applyNumberFormat="1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3" fontId="2" fillId="0" borderId="18" xfId="0" applyNumberFormat="1" applyFont="1" applyBorder="1" applyAlignment="1">
      <alignment vertical="top"/>
    </xf>
    <xf numFmtId="3" fontId="2" fillId="0" borderId="19" xfId="0" applyNumberFormat="1" applyFont="1" applyBorder="1" applyAlignment="1">
      <alignment vertical="top"/>
    </xf>
    <xf numFmtId="3" fontId="2" fillId="0" borderId="20" xfId="0" applyNumberFormat="1" applyFont="1" applyBorder="1" applyAlignment="1">
      <alignment vertical="top"/>
    </xf>
    <xf numFmtId="3" fontId="2" fillId="0" borderId="5" xfId="0" applyNumberFormat="1" applyFont="1" applyBorder="1" applyAlignment="1">
      <alignment vertical="top"/>
    </xf>
    <xf numFmtId="3" fontId="9" fillId="0" borderId="0" xfId="0" applyNumberFormat="1" applyFont="1" applyBorder="1" applyAlignment="1">
      <alignment vertical="top"/>
    </xf>
    <xf numFmtId="3" fontId="5" fillId="0" borderId="21" xfId="0" applyNumberFormat="1" applyFont="1" applyBorder="1" applyAlignment="1">
      <alignment vertical="top"/>
    </xf>
    <xf numFmtId="3" fontId="2" fillId="0" borderId="22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/>
    </xf>
    <xf numFmtId="3" fontId="2" fillId="0" borderId="1" xfId="0" applyNumberFormat="1" applyFont="1" applyBorder="1" applyAlignment="1"/>
    <xf numFmtId="3" fontId="2" fillId="0" borderId="4" xfId="0" applyNumberFormat="1" applyFont="1" applyBorder="1" applyAlignment="1"/>
    <xf numFmtId="3" fontId="6" fillId="0" borderId="23" xfId="0" applyNumberFormat="1" applyFont="1" applyBorder="1" applyAlignment="1">
      <alignment vertical="top"/>
    </xf>
    <xf numFmtId="3" fontId="6" fillId="0" borderId="24" xfId="0" applyNumberFormat="1" applyFont="1" applyBorder="1" applyAlignment="1">
      <alignment vertical="top"/>
    </xf>
    <xf numFmtId="3" fontId="6" fillId="0" borderId="4" xfId="0" applyNumberFormat="1" applyFont="1" applyBorder="1" applyAlignment="1">
      <alignment vertical="top"/>
    </xf>
    <xf numFmtId="3" fontId="2" fillId="0" borderId="10" xfId="0" applyNumberFormat="1" applyFont="1" applyBorder="1" applyAlignment="1"/>
    <xf numFmtId="3" fontId="2" fillId="0" borderId="10" xfId="0" applyNumberFormat="1" applyFont="1" applyBorder="1" applyAlignment="1">
      <alignment horizontal="right"/>
    </xf>
    <xf numFmtId="3" fontId="6" fillId="0" borderId="9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left" vertical="top"/>
    </xf>
    <xf numFmtId="10" fontId="6" fillId="0" borderId="0" xfId="0" applyNumberFormat="1" applyFont="1" applyBorder="1" applyAlignment="1">
      <alignment vertical="top"/>
    </xf>
    <xf numFmtId="3" fontId="2" fillId="0" borderId="12" xfId="0" applyNumberFormat="1" applyFont="1" applyBorder="1" applyAlignment="1">
      <alignment vertical="top"/>
    </xf>
    <xf numFmtId="0" fontId="0" fillId="0" borderId="25" xfId="0" applyFont="1" applyBorder="1" applyAlignment="1">
      <alignment vertical="top"/>
    </xf>
    <xf numFmtId="10" fontId="2" fillId="0" borderId="13" xfId="0" applyNumberFormat="1" applyFont="1" applyBorder="1" applyAlignment="1">
      <alignment vertical="top"/>
    </xf>
    <xf numFmtId="0" fontId="2" fillId="0" borderId="0" xfId="0" applyFont="1" applyBorder="1" applyAlignment="1">
      <alignment vertical="top"/>
    </xf>
    <xf numFmtId="3" fontId="2" fillId="3" borderId="13" xfId="0" applyNumberFormat="1" applyFont="1" applyFill="1" applyBorder="1" applyAlignment="1">
      <alignment vertical="top"/>
    </xf>
    <xf numFmtId="3" fontId="2" fillId="0" borderId="13" xfId="0" applyNumberFormat="1" applyFont="1" applyBorder="1" applyAlignment="1"/>
    <xf numFmtId="3" fontId="2" fillId="3" borderId="13" xfId="0" applyNumberFormat="1" applyFont="1" applyFill="1" applyBorder="1" applyAlignment="1">
      <alignment horizontal="left" vertical="top"/>
    </xf>
    <xf numFmtId="10" fontId="2" fillId="0" borderId="13" xfId="0" applyNumberFormat="1" applyFont="1" applyBorder="1" applyAlignment="1">
      <alignment horizontal="right"/>
    </xf>
    <xf numFmtId="3" fontId="2" fillId="0" borderId="13" xfId="0" applyNumberFormat="1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left" vertical="top"/>
    </xf>
    <xf numFmtId="0" fontId="5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3" fontId="5" fillId="0" borderId="2" xfId="0" applyNumberFormat="1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/>
    </xf>
    <xf numFmtId="3" fontId="2" fillId="3" borderId="26" xfId="0" applyNumberFormat="1" applyFont="1" applyFill="1" applyBorder="1" applyAlignment="1">
      <alignment horizontal="left" vertical="top"/>
    </xf>
    <xf numFmtId="3" fontId="2" fillId="3" borderId="27" xfId="0" applyNumberFormat="1" applyFont="1" applyFill="1" applyBorder="1" applyAlignment="1">
      <alignment horizontal="left" vertical="top"/>
    </xf>
    <xf numFmtId="3" fontId="3" fillId="4" borderId="28" xfId="0" applyNumberFormat="1" applyFont="1" applyFill="1" applyBorder="1" applyAlignment="1">
      <alignment horizontal="left" vertical="top"/>
    </xf>
    <xf numFmtId="3" fontId="3" fillId="4" borderId="29" xfId="0" applyNumberFormat="1" applyFont="1" applyFill="1" applyBorder="1" applyAlignment="1">
      <alignment horizontal="left" vertical="top"/>
    </xf>
    <xf numFmtId="3" fontId="3" fillId="4" borderId="5" xfId="0" applyNumberFormat="1" applyFont="1" applyFill="1" applyBorder="1" applyAlignment="1">
      <alignment horizontal="right"/>
    </xf>
    <xf numFmtId="3" fontId="3" fillId="4" borderId="21" xfId="0" applyNumberFormat="1" applyFont="1" applyFill="1" applyBorder="1" applyAlignment="1">
      <alignment horizontal="right"/>
    </xf>
    <xf numFmtId="3" fontId="3" fillId="4" borderId="5" xfId="0" applyNumberFormat="1" applyFont="1" applyFill="1" applyBorder="1" applyAlignment="1">
      <alignment horizontal="left" vertical="top"/>
    </xf>
    <xf numFmtId="3" fontId="3" fillId="4" borderId="21" xfId="0" applyNumberFormat="1" applyFont="1" applyFill="1" applyBorder="1" applyAlignment="1">
      <alignment horizontal="left" vertical="top"/>
    </xf>
    <xf numFmtId="3" fontId="3" fillId="4" borderId="5" xfId="0" applyNumberFormat="1" applyFont="1" applyFill="1" applyBorder="1" applyAlignment="1">
      <alignment horizontal="right" vertical="top"/>
    </xf>
    <xf numFmtId="3" fontId="6" fillId="0" borderId="21" xfId="0" applyNumberFormat="1" applyFont="1" applyBorder="1" applyAlignment="1"/>
    <xf numFmtId="3" fontId="2" fillId="4" borderId="5" xfId="0" applyNumberFormat="1" applyFont="1" applyFill="1" applyBorder="1" applyAlignment="1">
      <alignment vertical="top"/>
    </xf>
    <xf numFmtId="3" fontId="2" fillId="4" borderId="21" xfId="0" applyNumberFormat="1" applyFont="1" applyFill="1" applyBorder="1" applyAlignment="1">
      <alignment horizontal="left" vertical="top"/>
    </xf>
    <xf numFmtId="3" fontId="6" fillId="0" borderId="21" xfId="0" applyNumberFormat="1" applyFont="1" applyBorder="1" applyAlignment="1">
      <alignment horizontal="right"/>
    </xf>
    <xf numFmtId="3" fontId="2" fillId="4" borderId="5" xfId="0" applyNumberFormat="1" applyFont="1" applyFill="1" applyBorder="1" applyAlignment="1">
      <alignment horizontal="left" vertical="top"/>
    </xf>
    <xf numFmtId="3" fontId="2" fillId="4" borderId="23" xfId="0" applyNumberFormat="1" applyFont="1" applyFill="1" applyBorder="1" applyAlignment="1">
      <alignment horizontal="left" vertical="top"/>
    </xf>
    <xf numFmtId="3" fontId="2" fillId="4" borderId="30" xfId="0" applyNumberFormat="1" applyFont="1" applyFill="1" applyBorder="1" applyAlignment="1">
      <alignment horizontal="left" vertical="top"/>
    </xf>
    <xf numFmtId="3" fontId="2" fillId="0" borderId="28" xfId="0" applyNumberFormat="1" applyFont="1" applyBorder="1" applyAlignment="1">
      <alignment vertical="top"/>
    </xf>
    <xf numFmtId="3" fontId="2" fillId="4" borderId="6" xfId="0" applyNumberFormat="1" applyFont="1" applyFill="1" applyBorder="1" applyAlignment="1">
      <alignment vertical="top"/>
    </xf>
    <xf numFmtId="3" fontId="6" fillId="0" borderId="31" xfId="0" applyNumberFormat="1" applyFont="1" applyBorder="1" applyAlignment="1">
      <alignment vertical="top"/>
    </xf>
    <xf numFmtId="3" fontId="6" fillId="0" borderId="32" xfId="0" applyNumberFormat="1" applyFont="1" applyBorder="1" applyAlignment="1">
      <alignment vertical="top"/>
    </xf>
    <xf numFmtId="3" fontId="2" fillId="4" borderId="33" xfId="0" applyNumberFormat="1" applyFont="1" applyFill="1" applyBorder="1" applyAlignment="1">
      <alignment vertical="top"/>
    </xf>
    <xf numFmtId="3" fontId="2" fillId="4" borderId="7" xfId="0" applyNumberFormat="1" applyFont="1" applyFill="1" applyBorder="1" applyAlignment="1">
      <alignment vertical="top"/>
    </xf>
    <xf numFmtId="3" fontId="2" fillId="4" borderId="0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3" fontId="2" fillId="0" borderId="25" xfId="0" applyNumberFormat="1" applyFont="1" applyBorder="1" applyAlignment="1">
      <alignment horizontal="left" vertical="top"/>
    </xf>
    <xf numFmtId="0" fontId="2" fillId="0" borderId="25" xfId="0" applyFont="1" applyBorder="1" applyAlignment="1">
      <alignment vertical="top"/>
    </xf>
    <xf numFmtId="3" fontId="2" fillId="0" borderId="0" xfId="0" applyNumberFormat="1" applyFont="1" applyBorder="1" applyAlignment="1">
      <alignment horizontal="left" vertical="top"/>
    </xf>
    <xf numFmtId="3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77" fontId="3" fillId="0" borderId="0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3" fontId="5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/>
    </xf>
    <xf numFmtId="3" fontId="5" fillId="0" borderId="34" xfId="0" applyNumberFormat="1" applyFont="1" applyBorder="1" applyAlignment="1">
      <alignment horizontal="center" vertical="center"/>
    </xf>
    <xf numFmtId="3" fontId="2" fillId="0" borderId="35" xfId="0" applyNumberFormat="1" applyFont="1" applyBorder="1" applyAlignment="1">
      <alignment horizontal="right"/>
    </xf>
    <xf numFmtId="0" fontId="2" fillId="4" borderId="19" xfId="0" applyFont="1" applyFill="1" applyBorder="1" applyAlignment="1">
      <alignment horizontal="left" vertical="top"/>
    </xf>
    <xf numFmtId="3" fontId="2" fillId="0" borderId="1" xfId="0" applyNumberFormat="1" applyFont="1" applyBorder="1" applyAlignment="1">
      <alignment horizontal="right"/>
    </xf>
    <xf numFmtId="0" fontId="2" fillId="4" borderId="5" xfId="0" applyFont="1" applyFill="1" applyBorder="1" applyAlignment="1">
      <alignment horizontal="left" vertical="top"/>
    </xf>
    <xf numFmtId="3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left" vertical="top"/>
    </xf>
    <xf numFmtId="3" fontId="2" fillId="0" borderId="7" xfId="0" applyNumberFormat="1" applyFont="1" applyBorder="1" applyAlignment="1">
      <alignment vertical="top"/>
    </xf>
    <xf numFmtId="0" fontId="3" fillId="4" borderId="5" xfId="0" applyFont="1" applyFill="1" applyBorder="1" applyAlignment="1">
      <alignment horizontal="left" vertical="top"/>
    </xf>
    <xf numFmtId="0" fontId="10" fillId="4" borderId="4" xfId="0" applyFont="1" applyFill="1" applyBorder="1" applyAlignment="1">
      <alignment vertical="top"/>
    </xf>
    <xf numFmtId="3" fontId="2" fillId="0" borderId="36" xfId="0" applyNumberFormat="1" applyFont="1" applyBorder="1" applyAlignment="1">
      <alignment horizontal="left" vertical="top"/>
    </xf>
    <xf numFmtId="3" fontId="2" fillId="0" borderId="5" xfId="0" applyNumberFormat="1" applyFont="1" applyBorder="1" applyAlignment="1">
      <alignment horizontal="left" vertical="top"/>
    </xf>
    <xf numFmtId="3" fontId="2" fillId="0" borderId="20" xfId="0" applyNumberFormat="1" applyFont="1" applyBorder="1" applyAlignment="1">
      <alignment horizontal="left" vertical="top"/>
    </xf>
    <xf numFmtId="3" fontId="2" fillId="0" borderId="37" xfId="0" applyNumberFormat="1" applyFont="1" applyBorder="1" applyAlignment="1">
      <alignment horizontal="left" vertical="top"/>
    </xf>
    <xf numFmtId="0" fontId="6" fillId="0" borderId="38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3" fontId="2" fillId="0" borderId="3" xfId="0" applyNumberFormat="1" applyFont="1" applyBorder="1" applyAlignment="1">
      <alignment horizontal="right" vertical="top"/>
    </xf>
    <xf numFmtId="0" fontId="2" fillId="4" borderId="39" xfId="0" applyFont="1" applyFill="1" applyBorder="1" applyAlignment="1">
      <alignment horizontal="left" vertical="top"/>
    </xf>
    <xf numFmtId="0" fontId="2" fillId="4" borderId="36" xfId="0" applyFont="1" applyFill="1" applyBorder="1" applyAlignment="1">
      <alignment horizontal="left" vertical="top"/>
    </xf>
    <xf numFmtId="0" fontId="3" fillId="4" borderId="36" xfId="0" applyFont="1" applyFill="1" applyBorder="1" applyAlignment="1">
      <alignment horizontal="left" vertical="top"/>
    </xf>
    <xf numFmtId="3" fontId="5" fillId="0" borderId="5" xfId="0" applyNumberFormat="1" applyFont="1" applyBorder="1" applyAlignment="1">
      <alignment vertical="top"/>
    </xf>
    <xf numFmtId="3" fontId="6" fillId="0" borderId="5" xfId="0" applyNumberFormat="1" applyFont="1" applyBorder="1" applyAlignment="1">
      <alignment vertical="top"/>
    </xf>
    <xf numFmtId="3" fontId="6" fillId="0" borderId="20" xfId="0" applyNumberFormat="1" applyFont="1" applyBorder="1" applyAlignment="1">
      <alignment vertical="top"/>
    </xf>
    <xf numFmtId="3" fontId="2" fillId="0" borderId="40" xfId="0" applyNumberFormat="1" applyFont="1" applyBorder="1" applyAlignment="1">
      <alignment horizontal="right" vertical="top"/>
    </xf>
    <xf numFmtId="3" fontId="2" fillId="0" borderId="8" xfId="0" applyNumberFormat="1" applyFont="1" applyBorder="1" applyAlignment="1">
      <alignment horizontal="right" vertical="top"/>
    </xf>
    <xf numFmtId="0" fontId="2" fillId="4" borderId="41" xfId="0" applyFont="1" applyFill="1" applyBorder="1" applyAlignment="1">
      <alignment horizontal="left" vertical="top"/>
    </xf>
    <xf numFmtId="3" fontId="6" fillId="0" borderId="9" xfId="0" applyNumberFormat="1" applyFont="1" applyBorder="1" applyAlignment="1">
      <alignment horizontal="right"/>
    </xf>
    <xf numFmtId="0" fontId="2" fillId="0" borderId="9" xfId="0" applyFont="1" applyBorder="1" applyAlignment="1">
      <alignment horizontal="left" vertical="top"/>
    </xf>
    <xf numFmtId="0" fontId="4" fillId="4" borderId="12" xfId="0" applyFont="1" applyFill="1" applyBorder="1" applyAlignment="1">
      <alignment vertical="top"/>
    </xf>
    <xf numFmtId="0" fontId="2" fillId="4" borderId="13" xfId="0" applyFont="1" applyFill="1" applyBorder="1" applyAlignment="1">
      <alignment horizontal="left" vertical="top"/>
    </xf>
    <xf numFmtId="3" fontId="2" fillId="0" borderId="6" xfId="0" applyNumberFormat="1" applyFont="1" applyBorder="1" applyAlignment="1" quotePrefix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0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37629</xdr:colOff>
      <xdr:row>1</xdr:row>
      <xdr:rowOff>37629</xdr:rowOff>
    </xdr:from>
    <xdr:to>
      <xdr:col>3</xdr:col>
      <xdr:colOff>1244599</xdr:colOff>
      <xdr:row>5</xdr:row>
      <xdr:rowOff>46566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8460" y="194945"/>
          <a:ext cx="1533525" cy="65913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0</xdr:row>
      <xdr:rowOff>141110</xdr:rowOff>
    </xdr:from>
    <xdr:to>
      <xdr:col>16</xdr:col>
      <xdr:colOff>28221</xdr:colOff>
      <xdr:row>7</xdr:row>
      <xdr:rowOff>37630</xdr:rowOff>
    </xdr:to>
    <xdr:sp>
      <xdr:nvSpPr>
        <xdr:cNvPr id="3" name="Rounded Rectangle 2"/>
        <xdr:cNvSpPr/>
      </xdr:nvSpPr>
      <xdr:spPr>
        <a:xfrm>
          <a:off x="9542780" y="140970"/>
          <a:ext cx="5063490" cy="101917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169333</xdr:colOff>
      <xdr:row>7</xdr:row>
      <xdr:rowOff>142992</xdr:rowOff>
    </xdr:from>
    <xdr:to>
      <xdr:col>16</xdr:col>
      <xdr:colOff>105361</xdr:colOff>
      <xdr:row>30</xdr:row>
      <xdr:rowOff>37629</xdr:rowOff>
    </xdr:to>
    <xdr:sp>
      <xdr:nvSpPr>
        <xdr:cNvPr id="4" name="Rounded Rectangle 3"/>
        <xdr:cNvSpPr/>
      </xdr:nvSpPr>
      <xdr:spPr>
        <a:xfrm>
          <a:off x="325120" y="1265555"/>
          <a:ext cx="14357985" cy="4110990"/>
        </a:xfrm>
        <a:prstGeom prst="roundRect">
          <a:avLst>
            <a:gd name="adj" fmla="val 3868"/>
          </a:avLst>
        </a:prstGeom>
        <a:noFill/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159925</xdr:colOff>
      <xdr:row>30</xdr:row>
      <xdr:rowOff>178740</xdr:rowOff>
    </xdr:from>
    <xdr:to>
      <xdr:col>16</xdr:col>
      <xdr:colOff>103480</xdr:colOff>
      <xdr:row>46</xdr:row>
      <xdr:rowOff>47037</xdr:rowOff>
    </xdr:to>
    <xdr:sp>
      <xdr:nvSpPr>
        <xdr:cNvPr id="5" name="Rounded Rectangle 4"/>
        <xdr:cNvSpPr/>
      </xdr:nvSpPr>
      <xdr:spPr>
        <a:xfrm>
          <a:off x="315595" y="5517515"/>
          <a:ext cx="14365605" cy="3068955"/>
        </a:xfrm>
        <a:prstGeom prst="roundRect">
          <a:avLst>
            <a:gd name="adj" fmla="val 3868"/>
          </a:avLst>
        </a:prstGeom>
        <a:noFill/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161807</xdr:colOff>
      <xdr:row>46</xdr:row>
      <xdr:rowOff>150520</xdr:rowOff>
    </xdr:from>
    <xdr:to>
      <xdr:col>16</xdr:col>
      <xdr:colOff>105362</xdr:colOff>
      <xdr:row>53</xdr:row>
      <xdr:rowOff>94075</xdr:rowOff>
    </xdr:to>
    <xdr:sp>
      <xdr:nvSpPr>
        <xdr:cNvPr id="6" name="Rounded Rectangle 5"/>
        <xdr:cNvSpPr/>
      </xdr:nvSpPr>
      <xdr:spPr>
        <a:xfrm>
          <a:off x="317500" y="8689975"/>
          <a:ext cx="14365605" cy="1343660"/>
        </a:xfrm>
        <a:prstGeom prst="roundRect">
          <a:avLst>
            <a:gd name="adj" fmla="val 3868"/>
          </a:avLst>
        </a:prstGeom>
        <a:noFill/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011"/>
  <sheetViews>
    <sheetView tabSelected="1" zoomScale="135" zoomScaleNormal="135" topLeftCell="B18" workbookViewId="0">
      <selection activeCell="P39" sqref="P39"/>
    </sheetView>
  </sheetViews>
  <sheetFormatPr defaultColWidth="14.4017857142857" defaultRowHeight="15" customHeight="1"/>
  <cols>
    <col min="1" max="1" width="2.19642857142857" customWidth="1"/>
    <col min="2" max="2" width="2.59821428571429" customWidth="1"/>
    <col min="3" max="3" width="4.59821428571429" customWidth="1"/>
    <col min="4" max="4" width="39.5982142857143" customWidth="1"/>
    <col min="5" max="5" width="10" style="2" customWidth="1"/>
    <col min="6" max="6" width="11.4017857142857" style="2" customWidth="1"/>
    <col min="7" max="7" width="15.5982142857143" style="2" customWidth="1"/>
    <col min="8" max="8" width="1.19642857142857" customWidth="1"/>
    <col min="9" max="9" width="8.40178571428571" style="2" customWidth="1"/>
    <col min="10" max="10" width="8" style="2" customWidth="1"/>
    <col min="11" max="11" width="7.19642857142857" style="2" customWidth="1"/>
    <col min="12" max="12" width="2.19642857142857" customWidth="1"/>
    <col min="13" max="14" width="10.5982142857143" style="2" customWidth="1"/>
    <col min="15" max="15" width="15.4017857142857" style="2" customWidth="1"/>
    <col min="16" max="16" width="55.4017857142857" customWidth="1"/>
  </cols>
  <sheetData>
    <row r="1" ht="12.4" spans="2:16">
      <c r="B1" s="3"/>
      <c r="C1" s="3"/>
      <c r="D1" s="3"/>
      <c r="E1" s="45"/>
      <c r="F1" s="46"/>
      <c r="G1" s="46"/>
      <c r="H1" s="8"/>
      <c r="I1" s="110"/>
      <c r="J1" s="110"/>
      <c r="K1" s="111"/>
      <c r="L1" s="8"/>
      <c r="M1" s="46"/>
      <c r="N1" s="46"/>
      <c r="O1" s="46"/>
      <c r="P1" s="3"/>
    </row>
    <row r="2" ht="14" customHeight="1" spans="2:16">
      <c r="B2" s="3"/>
      <c r="C2" s="4"/>
      <c r="D2" s="5"/>
      <c r="E2" s="5"/>
      <c r="F2" s="47" t="s">
        <v>0</v>
      </c>
      <c r="G2" s="48"/>
      <c r="H2" s="48"/>
      <c r="I2" s="48"/>
      <c r="J2" s="48"/>
      <c r="K2" s="48"/>
      <c r="L2" s="48"/>
      <c r="M2" s="48"/>
      <c r="N2" s="48"/>
      <c r="O2" s="144" t="s">
        <v>1</v>
      </c>
      <c r="P2" s="145">
        <v>12345</v>
      </c>
    </row>
    <row r="3" ht="12.4" spans="2:16">
      <c r="B3" s="3"/>
      <c r="C3" s="5"/>
      <c r="D3" s="5"/>
      <c r="E3" s="5"/>
      <c r="F3" s="48"/>
      <c r="G3" s="48"/>
      <c r="H3" s="48"/>
      <c r="I3" s="48"/>
      <c r="J3" s="48"/>
      <c r="K3" s="48"/>
      <c r="L3" s="48"/>
      <c r="M3" s="48"/>
      <c r="N3" s="48"/>
      <c r="O3" s="144" t="s">
        <v>2</v>
      </c>
      <c r="P3" s="146">
        <v>44424</v>
      </c>
    </row>
    <row r="4" ht="12.4" spans="2:16">
      <c r="B4" s="3"/>
      <c r="C4" s="5"/>
      <c r="D4" s="5"/>
      <c r="E4" s="5"/>
      <c r="F4" s="48"/>
      <c r="G4" s="48"/>
      <c r="H4" s="48"/>
      <c r="I4" s="48"/>
      <c r="J4" s="48"/>
      <c r="K4" s="48"/>
      <c r="L4" s="48"/>
      <c r="M4" s="48"/>
      <c r="N4" s="48"/>
      <c r="O4" s="144" t="s">
        <v>3</v>
      </c>
      <c r="P4" s="147">
        <v>44763</v>
      </c>
    </row>
    <row r="5" ht="12.4" spans="2:16">
      <c r="B5" s="3"/>
      <c r="C5" s="5"/>
      <c r="D5" s="5"/>
      <c r="E5" s="5"/>
      <c r="F5" s="48"/>
      <c r="G5" s="48"/>
      <c r="H5" s="48"/>
      <c r="I5" s="48"/>
      <c r="J5" s="48"/>
      <c r="K5" s="48"/>
      <c r="L5" s="48"/>
      <c r="M5" s="48"/>
      <c r="N5" s="48"/>
      <c r="O5" s="144" t="s">
        <v>4</v>
      </c>
      <c r="P5" s="145" t="s">
        <v>5</v>
      </c>
    </row>
    <row r="6" ht="12.4" spans="2:16">
      <c r="B6" s="3"/>
      <c r="C6" s="5"/>
      <c r="D6" s="5"/>
      <c r="E6" s="5"/>
      <c r="F6" s="48"/>
      <c r="G6" s="48"/>
      <c r="H6" s="48"/>
      <c r="I6" s="48"/>
      <c r="J6" s="48"/>
      <c r="K6" s="48"/>
      <c r="L6" s="48"/>
      <c r="M6" s="48"/>
      <c r="N6" s="48"/>
      <c r="O6" s="144" t="s">
        <v>6</v>
      </c>
      <c r="P6" s="145">
        <v>7</v>
      </c>
    </row>
    <row r="7" ht="12.4" spans="2:16">
      <c r="B7" s="3"/>
      <c r="C7" s="5"/>
      <c r="D7" s="5"/>
      <c r="E7" s="5"/>
      <c r="F7" s="48"/>
      <c r="G7" s="48"/>
      <c r="H7" s="48"/>
      <c r="I7" s="48"/>
      <c r="J7" s="48"/>
      <c r="K7" s="48"/>
      <c r="L7" s="48"/>
      <c r="M7" s="48"/>
      <c r="N7" s="48"/>
      <c r="O7" s="144" t="s">
        <v>7</v>
      </c>
      <c r="P7" s="145" t="s">
        <v>8</v>
      </c>
    </row>
    <row r="8" ht="12.4" spans="2:16">
      <c r="B8" s="3"/>
      <c r="C8" s="3"/>
      <c r="D8" s="3"/>
      <c r="E8" s="45"/>
      <c r="F8" s="46"/>
      <c r="G8" s="46"/>
      <c r="H8" s="8"/>
      <c r="I8" s="110"/>
      <c r="J8" s="110"/>
      <c r="K8" s="111"/>
      <c r="L8" s="8"/>
      <c r="M8" s="46"/>
      <c r="N8" s="46"/>
      <c r="O8" s="46"/>
      <c r="P8" s="3"/>
    </row>
    <row r="9" ht="13.15" spans="2:16">
      <c r="B9" s="3"/>
      <c r="C9" s="6"/>
      <c r="D9" s="7"/>
      <c r="E9" s="7"/>
      <c r="F9" s="49" t="s">
        <v>9</v>
      </c>
      <c r="G9" s="49"/>
      <c r="H9" s="50"/>
      <c r="I9" s="112" t="s">
        <v>10</v>
      </c>
      <c r="J9" s="112"/>
      <c r="K9" s="112"/>
      <c r="L9" s="113"/>
      <c r="M9" s="148" t="s">
        <v>11</v>
      </c>
      <c r="N9" s="148"/>
      <c r="O9" s="148"/>
      <c r="P9" s="149"/>
    </row>
    <row r="10" ht="29" customHeight="1" spans="2:16">
      <c r="B10" s="8"/>
      <c r="C10" s="9"/>
      <c r="D10" s="10" t="s">
        <v>12</v>
      </c>
      <c r="E10" s="51" t="s">
        <v>13</v>
      </c>
      <c r="F10" s="52" t="s">
        <v>14</v>
      </c>
      <c r="G10" s="53" t="s">
        <v>15</v>
      </c>
      <c r="H10" s="54"/>
      <c r="I10" s="114" t="s">
        <v>16</v>
      </c>
      <c r="J10" s="114" t="s">
        <v>17</v>
      </c>
      <c r="K10" s="115" t="s">
        <v>18</v>
      </c>
      <c r="L10" s="54"/>
      <c r="M10" s="150" t="s">
        <v>16</v>
      </c>
      <c r="N10" s="114" t="s">
        <v>17</v>
      </c>
      <c r="O10" s="114" t="s">
        <v>18</v>
      </c>
      <c r="P10" s="10" t="s">
        <v>19</v>
      </c>
    </row>
    <row r="11" spans="2:16">
      <c r="B11" s="11"/>
      <c r="C11" s="12">
        <v>1</v>
      </c>
      <c r="D11" s="13" t="s">
        <v>20</v>
      </c>
      <c r="E11" s="55"/>
      <c r="F11" s="56"/>
      <c r="G11" s="57"/>
      <c r="H11" s="29"/>
      <c r="I11" s="57"/>
      <c r="J11" s="57"/>
      <c r="K11" s="116"/>
      <c r="L11" s="29"/>
      <c r="M11" s="151">
        <v>553842</v>
      </c>
      <c r="N11" s="56">
        <v>553842</v>
      </c>
      <c r="O11" s="56">
        <v>553842</v>
      </c>
      <c r="P11" s="152"/>
    </row>
    <row r="12" ht="13.15" spans="2:16">
      <c r="B12" s="3"/>
      <c r="C12" s="12">
        <v>2</v>
      </c>
      <c r="D12" s="14" t="s">
        <v>21</v>
      </c>
      <c r="E12" s="58" t="s">
        <v>22</v>
      </c>
      <c r="F12" s="58">
        <v>22991</v>
      </c>
      <c r="G12" s="59"/>
      <c r="H12" s="60"/>
      <c r="I12" s="59"/>
      <c r="J12" s="59"/>
      <c r="K12" s="117"/>
      <c r="L12" s="60"/>
      <c r="M12" s="153">
        <v>22991</v>
      </c>
      <c r="N12" s="58">
        <v>22991</v>
      </c>
      <c r="O12" s="58">
        <v>22991</v>
      </c>
      <c r="P12" s="154"/>
    </row>
    <row r="13" ht="13.15" spans="2:16">
      <c r="B13" s="15"/>
      <c r="C13" s="12">
        <v>3</v>
      </c>
      <c r="D13" s="14" t="s">
        <v>23</v>
      </c>
      <c r="E13" s="61" t="s">
        <v>22</v>
      </c>
      <c r="F13" s="61" t="s">
        <v>22</v>
      </c>
      <c r="G13" s="59"/>
      <c r="H13" s="60"/>
      <c r="I13" s="59"/>
      <c r="J13" s="59"/>
      <c r="K13" s="117"/>
      <c r="L13" s="60"/>
      <c r="M13" s="155" t="s">
        <v>22</v>
      </c>
      <c r="N13" s="61" t="s">
        <v>22</v>
      </c>
      <c r="O13" s="61" t="s">
        <v>22</v>
      </c>
      <c r="P13" s="154"/>
    </row>
    <row r="14" ht="13.15" spans="2:16">
      <c r="B14" s="3"/>
      <c r="C14" s="12">
        <v>4</v>
      </c>
      <c r="D14" s="14" t="s">
        <v>24</v>
      </c>
      <c r="E14" s="61" t="s">
        <v>22</v>
      </c>
      <c r="F14" s="61" t="s">
        <v>22</v>
      </c>
      <c r="G14" s="59"/>
      <c r="H14" s="60"/>
      <c r="I14" s="118"/>
      <c r="J14" s="118"/>
      <c r="K14" s="119"/>
      <c r="L14" s="60"/>
      <c r="M14" s="156"/>
      <c r="N14" s="63"/>
      <c r="O14" s="62" t="s">
        <v>22</v>
      </c>
      <c r="P14" s="154"/>
    </row>
    <row r="15" spans="2:16">
      <c r="B15" s="11"/>
      <c r="C15" s="12">
        <v>5</v>
      </c>
      <c r="D15" s="14" t="s">
        <v>25</v>
      </c>
      <c r="E15" s="62" t="s">
        <v>22</v>
      </c>
      <c r="F15" s="58"/>
      <c r="G15" s="59"/>
      <c r="H15" s="60"/>
      <c r="I15" s="120">
        <v>218</v>
      </c>
      <c r="J15" s="120">
        <v>500</v>
      </c>
      <c r="K15" s="121">
        <v>187</v>
      </c>
      <c r="L15" s="60"/>
      <c r="M15" s="153">
        <v>1066</v>
      </c>
      <c r="N15" s="58">
        <v>1052</v>
      </c>
      <c r="O15" s="58">
        <v>1035</v>
      </c>
      <c r="P15" s="154" t="s">
        <v>26</v>
      </c>
    </row>
    <row r="16" ht="13.15" spans="2:16">
      <c r="B16" s="11"/>
      <c r="C16" s="12">
        <v>6</v>
      </c>
      <c r="D16" s="16" t="s">
        <v>27</v>
      </c>
      <c r="E16" s="61" t="s">
        <v>22</v>
      </c>
      <c r="F16" s="61" t="s">
        <v>22</v>
      </c>
      <c r="G16" s="59"/>
      <c r="H16" s="60"/>
      <c r="I16" s="122"/>
      <c r="J16" s="122"/>
      <c r="K16" s="123"/>
      <c r="L16" s="60"/>
      <c r="M16" s="155" t="s">
        <v>22</v>
      </c>
      <c r="N16" s="61" t="s">
        <v>22</v>
      </c>
      <c r="O16" s="62" t="s">
        <v>22</v>
      </c>
      <c r="P16" s="154"/>
    </row>
    <row r="17" ht="13.15" spans="2:16">
      <c r="B17" s="3"/>
      <c r="C17" s="12">
        <v>7</v>
      </c>
      <c r="D17" s="14" t="s">
        <v>28</v>
      </c>
      <c r="E17" s="63"/>
      <c r="F17" s="58">
        <v>2418</v>
      </c>
      <c r="G17" s="59"/>
      <c r="H17" s="64"/>
      <c r="I17" s="124">
        <v>108</v>
      </c>
      <c r="J17" s="120">
        <v>98</v>
      </c>
      <c r="K17" s="123"/>
      <c r="L17" s="60"/>
      <c r="M17" s="153">
        <v>2526</v>
      </c>
      <c r="N17" s="58">
        <v>2516</v>
      </c>
      <c r="O17" s="58">
        <v>2418</v>
      </c>
      <c r="P17" s="154" t="s">
        <v>29</v>
      </c>
    </row>
    <row r="18" ht="13.15" spans="2:16">
      <c r="B18" s="11"/>
      <c r="C18" s="12">
        <v>8</v>
      </c>
      <c r="D18" s="16" t="s">
        <v>30</v>
      </c>
      <c r="E18" s="61" t="s">
        <v>22</v>
      </c>
      <c r="F18" s="61" t="s">
        <v>22</v>
      </c>
      <c r="G18" s="59"/>
      <c r="H18" s="64"/>
      <c r="I18" s="122"/>
      <c r="J18" s="122"/>
      <c r="K18" s="123"/>
      <c r="L18" s="60"/>
      <c r="M18" s="155" t="s">
        <v>22</v>
      </c>
      <c r="N18" s="61" t="s">
        <v>22</v>
      </c>
      <c r="O18" s="62" t="s">
        <v>22</v>
      </c>
      <c r="P18" s="154"/>
    </row>
    <row r="19" ht="13.15" spans="2:16">
      <c r="B19" s="15"/>
      <c r="C19" s="12">
        <v>9</v>
      </c>
      <c r="D19" s="16" t="s">
        <v>31</v>
      </c>
      <c r="E19" s="61" t="s">
        <v>22</v>
      </c>
      <c r="F19" s="61" t="s">
        <v>22</v>
      </c>
      <c r="G19" s="59"/>
      <c r="H19" s="64"/>
      <c r="I19" s="122"/>
      <c r="J19" s="122"/>
      <c r="K19" s="123"/>
      <c r="L19" s="60"/>
      <c r="M19" s="155" t="s">
        <v>22</v>
      </c>
      <c r="N19" s="61" t="s">
        <v>22</v>
      </c>
      <c r="O19" s="62" t="s">
        <v>22</v>
      </c>
      <c r="P19" s="154"/>
    </row>
    <row r="20" ht="13.15" spans="2:16">
      <c r="B20" s="3"/>
      <c r="C20" s="12">
        <v>10</v>
      </c>
      <c r="D20" s="14" t="s">
        <v>32</v>
      </c>
      <c r="E20" s="65" t="s">
        <v>22</v>
      </c>
      <c r="F20" s="65" t="s">
        <v>22</v>
      </c>
      <c r="G20" s="59"/>
      <c r="H20" s="64"/>
      <c r="I20" s="122"/>
      <c r="J20" s="122"/>
      <c r="K20" s="123"/>
      <c r="L20" s="60"/>
      <c r="M20" s="156"/>
      <c r="N20" s="63"/>
      <c r="O20" s="61" t="s">
        <v>22</v>
      </c>
      <c r="P20" s="154"/>
    </row>
    <row r="21" ht="13.15" spans="2:16">
      <c r="B21" s="8"/>
      <c r="C21" s="12"/>
      <c r="D21" s="17" t="s">
        <v>33</v>
      </c>
      <c r="E21" s="66">
        <f>SUM(E11:E20)</f>
        <v>0</v>
      </c>
      <c r="F21" s="66">
        <f>SUM(F11:F20)</f>
        <v>25409</v>
      </c>
      <c r="G21" s="67"/>
      <c r="H21" s="68"/>
      <c r="I21" s="66">
        <f>SUM(I11:I20)</f>
        <v>0</v>
      </c>
      <c r="J21" s="66">
        <f t="shared" ref="J21:K21" si="0">SUM(J11:J20)</f>
        <v>0</v>
      </c>
      <c r="K21" s="125">
        <f t="shared" si="0"/>
        <v>0</v>
      </c>
      <c r="L21" s="68"/>
      <c r="M21" s="125">
        <f>SUM(M11:M20)</f>
        <v>0</v>
      </c>
      <c r="N21" s="125">
        <f t="shared" ref="N21:O21" si="1">SUM(N11:N20)</f>
        <v>0</v>
      </c>
      <c r="O21" s="66">
        <f t="shared" si="1"/>
        <v>0</v>
      </c>
      <c r="P21" s="154"/>
    </row>
    <row r="22" ht="13.15" spans="2:16">
      <c r="B22" s="3"/>
      <c r="C22" s="12">
        <v>11</v>
      </c>
      <c r="D22" s="18" t="s">
        <v>34</v>
      </c>
      <c r="E22" s="69" t="s">
        <v>22</v>
      </c>
      <c r="F22" s="69" t="s">
        <v>22</v>
      </c>
      <c r="G22" s="59"/>
      <c r="H22" s="60"/>
      <c r="I22" s="126">
        <v>846</v>
      </c>
      <c r="J22" s="126">
        <v>500</v>
      </c>
      <c r="K22" s="127"/>
      <c r="L22" s="60"/>
      <c r="M22" s="89">
        <v>846</v>
      </c>
      <c r="N22" s="157">
        <v>500</v>
      </c>
      <c r="O22" s="58" t="s">
        <v>22</v>
      </c>
      <c r="P22" s="158" t="s">
        <v>35</v>
      </c>
    </row>
    <row r="23" ht="13.15" spans="2:16">
      <c r="B23" s="3"/>
      <c r="C23" s="12">
        <v>12</v>
      </c>
      <c r="D23" s="19" t="s">
        <v>36</v>
      </c>
      <c r="E23" s="65" t="s">
        <v>22</v>
      </c>
      <c r="F23" s="70"/>
      <c r="G23" s="59"/>
      <c r="H23" s="60"/>
      <c r="I23" s="126"/>
      <c r="J23" s="126"/>
      <c r="K23" s="127"/>
      <c r="L23" s="60"/>
      <c r="M23" s="153" t="s">
        <v>22</v>
      </c>
      <c r="N23" s="58" t="s">
        <v>22</v>
      </c>
      <c r="O23" s="58" t="s">
        <v>22</v>
      </c>
      <c r="P23" s="159"/>
    </row>
    <row r="24" spans="2:16">
      <c r="B24" s="8"/>
      <c r="C24" s="12"/>
      <c r="D24" s="17" t="s">
        <v>37</v>
      </c>
      <c r="E24" s="71">
        <f>IF(SUM(E22:E23)&gt;0,SUM(E22:E23),"-")</f>
        <v>0</v>
      </c>
      <c r="F24" s="71">
        <f>IF(SUM(F22:F23)&gt;0,SUM(F22:F23),"-")</f>
        <v>0</v>
      </c>
      <c r="G24" s="67"/>
      <c r="H24" s="68"/>
      <c r="I24" s="71">
        <f>IF(SUM(I22:I23)&gt;0,SUM(I22:I23),"-")</f>
        <v>0</v>
      </c>
      <c r="J24" s="71">
        <f t="shared" ref="J24:M24" si="2">IF(SUM(J22:J23)&gt;0,SUM(J22:J23),"-")</f>
        <v>0</v>
      </c>
      <c r="K24" s="128">
        <f t="shared" si="2"/>
        <v>0</v>
      </c>
      <c r="L24" s="68"/>
      <c r="M24" s="71">
        <f t="shared" si="2"/>
        <v>0</v>
      </c>
      <c r="N24" s="71">
        <f t="shared" ref="N24" si="3">IF(SUM(N22:N23)&gt;0,SUM(N22:N23),"-")</f>
        <v>0</v>
      </c>
      <c r="O24" s="71">
        <f t="shared" ref="O24" si="4">IF(SUM(O22:O23)&gt;0,SUM(O22:O23),"-")</f>
        <v>0</v>
      </c>
      <c r="P24" s="154"/>
    </row>
    <row r="25" spans="2:16">
      <c r="B25" s="8"/>
      <c r="C25" s="12"/>
      <c r="D25" s="17" t="s">
        <v>38</v>
      </c>
      <c r="E25" s="71">
        <f>E21+IF(ISNUMBER(E24),E24,0)</f>
        <v>0</v>
      </c>
      <c r="F25" s="71">
        <f>F21+IF(ISNUMBER(F24),F24,0)</f>
        <v>25409</v>
      </c>
      <c r="G25" s="67"/>
      <c r="H25" s="68"/>
      <c r="I25" s="71">
        <f t="shared" ref="I25:K25" si="5">I21+IF(ISNUMBER(I24),I24,0)</f>
        <v>0</v>
      </c>
      <c r="J25" s="71">
        <f t="shared" si="5"/>
        <v>0</v>
      </c>
      <c r="K25" s="128">
        <f t="shared" si="5"/>
        <v>0</v>
      </c>
      <c r="L25" s="68"/>
      <c r="M25" s="71">
        <f t="shared" ref="M25:O25" si="6">M21+IF(ISNUMBER(M24),M24,0)</f>
        <v>0</v>
      </c>
      <c r="N25" s="71">
        <f t="shared" si="6"/>
        <v>0</v>
      </c>
      <c r="O25" s="71">
        <f t="shared" si="6"/>
        <v>0</v>
      </c>
      <c r="P25" s="154"/>
    </row>
    <row r="26" spans="2:16">
      <c r="B26" s="20"/>
      <c r="C26" s="12">
        <v>13</v>
      </c>
      <c r="D26" s="21" t="s">
        <v>39</v>
      </c>
      <c r="E26" s="72" t="s">
        <v>22</v>
      </c>
      <c r="F26" s="73" t="s">
        <v>40</v>
      </c>
      <c r="G26" s="59"/>
      <c r="H26" s="60"/>
      <c r="I26" s="129" t="s">
        <v>40</v>
      </c>
      <c r="J26" s="129" t="s">
        <v>22</v>
      </c>
      <c r="K26" s="127" t="s">
        <v>22</v>
      </c>
      <c r="L26" s="60"/>
      <c r="M26" s="160" t="s">
        <v>22</v>
      </c>
      <c r="N26" s="161" t="s">
        <v>22</v>
      </c>
      <c r="O26" s="162" t="s">
        <v>22</v>
      </c>
      <c r="P26" s="154"/>
    </row>
    <row r="27" ht="13.15" spans="2:16">
      <c r="B27" s="8"/>
      <c r="C27" s="12"/>
      <c r="D27" s="17" t="s">
        <v>41</v>
      </c>
      <c r="E27" s="66">
        <f>SUM(E25:E26)</f>
        <v>0</v>
      </c>
      <c r="F27" s="66">
        <f>SUM(F25:F26)</f>
        <v>25409</v>
      </c>
      <c r="G27" s="67"/>
      <c r="H27" s="68"/>
      <c r="I27" s="66">
        <f t="shared" ref="I27:K27" si="7">SUM(I25:I26)</f>
        <v>0</v>
      </c>
      <c r="J27" s="66">
        <f t="shared" si="7"/>
        <v>0</v>
      </c>
      <c r="K27" s="125">
        <f t="shared" si="7"/>
        <v>0</v>
      </c>
      <c r="L27" s="68"/>
      <c r="M27" s="125">
        <f t="shared" ref="M27:O27" si="8">SUM(M25:M26)</f>
        <v>0</v>
      </c>
      <c r="N27" s="125">
        <f t="shared" si="8"/>
        <v>0</v>
      </c>
      <c r="O27" s="66">
        <f t="shared" si="8"/>
        <v>0</v>
      </c>
      <c r="P27" s="154"/>
    </row>
    <row r="28" ht="13.15" spans="2:16">
      <c r="B28" s="20"/>
      <c r="C28" s="12">
        <v>14</v>
      </c>
      <c r="D28" s="22" t="s">
        <v>42</v>
      </c>
      <c r="E28" s="180" t="s">
        <v>22</v>
      </c>
      <c r="F28" s="180" t="s">
        <v>22</v>
      </c>
      <c r="G28" s="59"/>
      <c r="H28" s="60"/>
      <c r="I28" s="129"/>
      <c r="J28" s="129"/>
      <c r="K28" s="127"/>
      <c r="L28" s="60"/>
      <c r="M28" s="163" t="s">
        <v>22</v>
      </c>
      <c r="N28" s="70" t="s">
        <v>22</v>
      </c>
      <c r="O28" s="156" t="s">
        <v>22</v>
      </c>
      <c r="P28" s="154"/>
    </row>
    <row r="29" ht="15.75" customHeight="1" spans="2:16">
      <c r="B29" s="3"/>
      <c r="C29" s="12">
        <v>15</v>
      </c>
      <c r="D29" s="23" t="s">
        <v>43</v>
      </c>
      <c r="E29" s="75" t="s">
        <v>40</v>
      </c>
      <c r="F29" s="75" t="s">
        <v>40</v>
      </c>
      <c r="G29" s="59"/>
      <c r="H29" s="60"/>
      <c r="I29" s="130"/>
      <c r="J29" s="130"/>
      <c r="K29" s="131"/>
      <c r="L29" s="60"/>
      <c r="M29" s="163" t="s">
        <v>22</v>
      </c>
      <c r="N29" s="161" t="s">
        <v>22</v>
      </c>
      <c r="O29" s="162" t="s">
        <v>22</v>
      </c>
      <c r="P29" s="154"/>
    </row>
    <row r="30" ht="15.75" customHeight="1" spans="2:16">
      <c r="B30" s="11"/>
      <c r="C30" s="24"/>
      <c r="D30" s="25" t="s">
        <v>44</v>
      </c>
      <c r="E30" s="76">
        <f>SUM(E27:E29)</f>
        <v>0</v>
      </c>
      <c r="F30" s="76">
        <f>SUM(F27:F29)</f>
        <v>25409</v>
      </c>
      <c r="G30" s="77"/>
      <c r="H30" s="78"/>
      <c r="I30" s="76">
        <f t="shared" ref="I30:K30" si="9">SUM(I27:I29)</f>
        <v>0</v>
      </c>
      <c r="J30" s="76">
        <f t="shared" si="9"/>
        <v>0</v>
      </c>
      <c r="K30" s="76">
        <f t="shared" si="9"/>
        <v>0</v>
      </c>
      <c r="L30" s="78"/>
      <c r="M30" s="76">
        <f t="shared" ref="M30:O30" si="10">SUM(M27:M29)</f>
        <v>0</v>
      </c>
      <c r="N30" s="76">
        <f t="shared" si="10"/>
        <v>0</v>
      </c>
      <c r="O30" s="76">
        <f t="shared" si="10"/>
        <v>0</v>
      </c>
      <c r="P30" s="164"/>
    </row>
    <row r="31" ht="15.75" customHeight="1" spans="2:16">
      <c r="B31" s="11"/>
      <c r="C31" s="24"/>
      <c r="D31" s="26"/>
      <c r="E31" s="79"/>
      <c r="F31" s="79"/>
      <c r="G31" s="80"/>
      <c r="H31" s="78"/>
      <c r="I31" s="79"/>
      <c r="J31" s="79"/>
      <c r="K31" s="79"/>
      <c r="L31" s="78"/>
      <c r="M31" s="79"/>
      <c r="N31" s="79"/>
      <c r="O31" s="79"/>
      <c r="P31" s="165"/>
    </row>
    <row r="32" ht="15.75" customHeight="1" spans="2:16">
      <c r="B32" s="3"/>
      <c r="C32" s="27"/>
      <c r="D32" s="28" t="s">
        <v>45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ht="15.75" customHeight="1" spans="2:16">
      <c r="B33" s="11"/>
      <c r="C33" s="12">
        <v>16</v>
      </c>
      <c r="D33" s="29" t="s">
        <v>46</v>
      </c>
      <c r="E33" s="81">
        <v>110386</v>
      </c>
      <c r="F33" s="82">
        <v>99895</v>
      </c>
      <c r="G33" s="82">
        <v>750</v>
      </c>
      <c r="H33" s="29"/>
      <c r="I33" s="57"/>
      <c r="J33" s="57"/>
      <c r="K33" s="57"/>
      <c r="L33" s="29"/>
      <c r="M33" s="166">
        <v>99895</v>
      </c>
      <c r="N33" s="166">
        <v>99895</v>
      </c>
      <c r="O33" s="166">
        <v>99895</v>
      </c>
      <c r="P33" s="167" t="s">
        <v>47</v>
      </c>
    </row>
    <row r="34" ht="15.75" customHeight="1" spans="2:16">
      <c r="B34" s="15"/>
      <c r="C34" s="12">
        <v>17</v>
      </c>
      <c r="D34" s="14" t="s">
        <v>48</v>
      </c>
      <c r="E34" s="83"/>
      <c r="F34" s="84"/>
      <c r="G34" s="84"/>
      <c r="H34" s="60"/>
      <c r="I34" s="59"/>
      <c r="J34" s="59"/>
      <c r="K34" s="59"/>
      <c r="L34" s="60"/>
      <c r="M34" s="155" t="s">
        <v>22</v>
      </c>
      <c r="N34" s="62" t="s">
        <v>40</v>
      </c>
      <c r="O34" s="62" t="s">
        <v>22</v>
      </c>
      <c r="P34" s="168"/>
    </row>
    <row r="35" ht="15.75" customHeight="1" spans="2:16">
      <c r="B35" s="3"/>
      <c r="C35" s="12">
        <v>18</v>
      </c>
      <c r="D35" s="30" t="s">
        <v>49</v>
      </c>
      <c r="E35" s="85">
        <v>335022</v>
      </c>
      <c r="F35" s="84">
        <v>364295</v>
      </c>
      <c r="G35" s="84">
        <v>1500</v>
      </c>
      <c r="H35" s="60"/>
      <c r="I35" s="59"/>
      <c r="J35" s="59"/>
      <c r="K35" s="59"/>
      <c r="L35" s="60"/>
      <c r="M35" s="153">
        <v>364295</v>
      </c>
      <c r="N35" s="153">
        <v>364295</v>
      </c>
      <c r="O35" s="153">
        <v>364295</v>
      </c>
      <c r="P35" s="169" t="s">
        <v>50</v>
      </c>
    </row>
    <row r="36" ht="15.75" customHeight="1" spans="2:16">
      <c r="B36" s="8"/>
      <c r="C36" s="12"/>
      <c r="D36" s="31" t="s">
        <v>51</v>
      </c>
      <c r="E36" s="86">
        <f>SUM(E33:E35)</f>
        <v>0</v>
      </c>
      <c r="F36" s="86">
        <f t="shared" ref="F36:G36" si="11">SUM(F33:F35)</f>
        <v>0</v>
      </c>
      <c r="G36" s="86">
        <f t="shared" si="11"/>
        <v>0</v>
      </c>
      <c r="H36" s="60"/>
      <c r="I36" s="132" t="s">
        <v>22</v>
      </c>
      <c r="J36" s="132" t="s">
        <v>22</v>
      </c>
      <c r="K36" s="132" t="s">
        <v>22</v>
      </c>
      <c r="L36" s="60"/>
      <c r="M36" s="86">
        <f t="shared" ref="M36:O36" si="12">SUM(M33:M35)</f>
        <v>0</v>
      </c>
      <c r="N36" s="86">
        <f t="shared" si="12"/>
        <v>0</v>
      </c>
      <c r="O36" s="170">
        <f t="shared" si="12"/>
        <v>0</v>
      </c>
      <c r="P36" s="168"/>
    </row>
    <row r="37" ht="15.75" customHeight="1" spans="2:16">
      <c r="B37" s="11"/>
      <c r="C37" s="12">
        <v>19</v>
      </c>
      <c r="D37" s="32" t="s">
        <v>52</v>
      </c>
      <c r="E37" s="87"/>
      <c r="F37" s="88" t="s">
        <v>22</v>
      </c>
      <c r="G37" s="61" t="s">
        <v>22</v>
      </c>
      <c r="H37" s="60"/>
      <c r="I37" s="126"/>
      <c r="J37" s="126"/>
      <c r="K37" s="126"/>
      <c r="L37" s="60"/>
      <c r="M37" s="155" t="s">
        <v>22</v>
      </c>
      <c r="N37" s="61" t="s">
        <v>22</v>
      </c>
      <c r="O37" s="61" t="s">
        <v>22</v>
      </c>
      <c r="P37" s="168"/>
    </row>
    <row r="38" ht="15.75" customHeight="1" spans="2:16">
      <c r="B38" s="3"/>
      <c r="C38" s="12">
        <v>20</v>
      </c>
      <c r="D38" s="32" t="s">
        <v>53</v>
      </c>
      <c r="E38" s="89">
        <v>4296</v>
      </c>
      <c r="F38" s="90">
        <v>1298</v>
      </c>
      <c r="G38" s="58">
        <v>1298</v>
      </c>
      <c r="H38" s="60"/>
      <c r="I38" s="126">
        <v>1298</v>
      </c>
      <c r="J38" s="126">
        <v>2000</v>
      </c>
      <c r="K38" s="126" t="s">
        <v>22</v>
      </c>
      <c r="L38" s="60"/>
      <c r="M38" s="156"/>
      <c r="N38" s="58">
        <v>-702</v>
      </c>
      <c r="O38" s="58">
        <v>1298</v>
      </c>
      <c r="P38" s="169" t="s">
        <v>54</v>
      </c>
    </row>
    <row r="39" ht="15.75" customHeight="1" spans="2:16">
      <c r="B39" s="11"/>
      <c r="C39" s="12">
        <v>21</v>
      </c>
      <c r="D39" s="32" t="s">
        <v>55</v>
      </c>
      <c r="E39" s="89">
        <v>34583</v>
      </c>
      <c r="F39" s="90">
        <v>37450</v>
      </c>
      <c r="G39" s="58">
        <v>37450</v>
      </c>
      <c r="H39" s="60"/>
      <c r="I39" s="126">
        <v>18725</v>
      </c>
      <c r="J39" s="126">
        <v>9362</v>
      </c>
      <c r="K39" s="126">
        <v>3500</v>
      </c>
      <c r="L39" s="60"/>
      <c r="M39" s="153">
        <v>18725</v>
      </c>
      <c r="N39" s="58">
        <v>28067</v>
      </c>
      <c r="O39" s="58">
        <v>33950</v>
      </c>
      <c r="P39" s="168"/>
    </row>
    <row r="40" ht="15.75" customHeight="1" spans="2:16">
      <c r="B40" s="3"/>
      <c r="C40" s="12">
        <v>22</v>
      </c>
      <c r="D40" s="32" t="s">
        <v>56</v>
      </c>
      <c r="E40" s="89"/>
      <c r="F40" s="90">
        <v>5140</v>
      </c>
      <c r="G40" s="58">
        <v>5140</v>
      </c>
      <c r="H40" s="60"/>
      <c r="I40" s="126">
        <v>2500</v>
      </c>
      <c r="J40" s="126" t="s">
        <v>22</v>
      </c>
      <c r="K40" s="126">
        <v>500</v>
      </c>
      <c r="L40" s="60"/>
      <c r="M40" s="153">
        <v>2640</v>
      </c>
      <c r="N40" s="58">
        <v>5140</v>
      </c>
      <c r="O40" s="58">
        <v>5640</v>
      </c>
      <c r="P40" s="168" t="s">
        <v>57</v>
      </c>
    </row>
    <row r="41" ht="15.75" customHeight="1" spans="2:16">
      <c r="B41" s="3"/>
      <c r="C41" s="12">
        <v>23</v>
      </c>
      <c r="D41" s="32" t="s">
        <v>58</v>
      </c>
      <c r="E41" s="89">
        <v>2014</v>
      </c>
      <c r="F41" s="90">
        <v>6014</v>
      </c>
      <c r="G41" s="58">
        <v>6014</v>
      </c>
      <c r="H41" s="60"/>
      <c r="I41" s="126">
        <v>2000</v>
      </c>
      <c r="J41" s="126" t="s">
        <v>40</v>
      </c>
      <c r="K41" s="126">
        <v>2000</v>
      </c>
      <c r="L41" s="60"/>
      <c r="M41" s="153">
        <v>4014</v>
      </c>
      <c r="N41" s="58">
        <v>6014</v>
      </c>
      <c r="O41" s="58">
        <v>8014</v>
      </c>
      <c r="P41" s="169" t="s">
        <v>59</v>
      </c>
    </row>
    <row r="42" ht="15.75" customHeight="1" spans="2:16">
      <c r="B42" s="3"/>
      <c r="C42" s="12">
        <v>24</v>
      </c>
      <c r="D42" s="33" t="s">
        <v>60</v>
      </c>
      <c r="E42" s="89">
        <v>3723</v>
      </c>
      <c r="F42" s="90">
        <v>2723</v>
      </c>
      <c r="G42" s="58">
        <v>2723</v>
      </c>
      <c r="H42" s="60"/>
      <c r="I42" s="133" t="s">
        <v>40</v>
      </c>
      <c r="J42" s="133">
        <v>500</v>
      </c>
      <c r="K42" s="133">
        <v>1000</v>
      </c>
      <c r="L42" s="60"/>
      <c r="M42" s="153">
        <v>2723</v>
      </c>
      <c r="N42" s="58">
        <v>3223</v>
      </c>
      <c r="O42" s="58">
        <v>3723</v>
      </c>
      <c r="P42" s="168" t="s">
        <v>61</v>
      </c>
    </row>
    <row r="43" s="1" customFormat="1" ht="15.75" customHeight="1" spans="2:16">
      <c r="B43" s="34"/>
      <c r="C43" s="35"/>
      <c r="D43" s="36" t="s">
        <v>62</v>
      </c>
      <c r="E43" s="91">
        <f>SUM(E37:E42)</f>
        <v>44616</v>
      </c>
      <c r="F43" s="92">
        <f t="shared" ref="F43:K43" si="13">SUM(F37:F42)</f>
        <v>0</v>
      </c>
      <c r="G43" s="92">
        <f t="shared" si="13"/>
        <v>0</v>
      </c>
      <c r="H43" s="93"/>
      <c r="I43" s="134">
        <f t="shared" si="13"/>
        <v>0</v>
      </c>
      <c r="J43" s="135">
        <f t="shared" si="13"/>
        <v>0</v>
      </c>
      <c r="K43" s="135">
        <f t="shared" si="13"/>
        <v>0</v>
      </c>
      <c r="L43" s="68"/>
      <c r="M43" s="171">
        <f>SUM(M37:M42)</f>
        <v>0</v>
      </c>
      <c r="N43" s="172">
        <f t="shared" ref="N43:O43" si="14">SUM(N37:N42)</f>
        <v>0</v>
      </c>
      <c r="O43" s="172">
        <f t="shared" si="14"/>
        <v>0</v>
      </c>
      <c r="P43" s="169" t="s">
        <v>63</v>
      </c>
    </row>
    <row r="44" ht="15.75" customHeight="1" spans="2:16">
      <c r="B44" s="8"/>
      <c r="C44" s="12">
        <v>25</v>
      </c>
      <c r="D44" s="37" t="s">
        <v>64</v>
      </c>
      <c r="E44" s="59"/>
      <c r="F44" s="94" t="s">
        <v>22</v>
      </c>
      <c r="G44" s="95" t="s">
        <v>22</v>
      </c>
      <c r="H44" s="60"/>
      <c r="I44" s="136">
        <v>250</v>
      </c>
      <c r="J44" s="137">
        <v>250</v>
      </c>
      <c r="K44" s="138" t="s">
        <v>65</v>
      </c>
      <c r="L44" s="139"/>
      <c r="M44" s="173">
        <v>250</v>
      </c>
      <c r="N44" s="174">
        <v>250</v>
      </c>
      <c r="O44" s="174" t="s">
        <v>22</v>
      </c>
      <c r="P44" s="175"/>
    </row>
    <row r="45" ht="15.75" customHeight="1" spans="2:16">
      <c r="B45" s="8"/>
      <c r="C45" s="38"/>
      <c r="D45" s="39" t="s">
        <v>66</v>
      </c>
      <c r="E45" s="96">
        <f>SUM(E36,E43)-IF(ISNUMBER(E44),E44,0)</f>
        <v>44616</v>
      </c>
      <c r="F45" s="96">
        <f t="shared" ref="F45:J45" si="15">SUM(F36,F43)-IF(ISNUMBER(F44),F44,0)</f>
        <v>0</v>
      </c>
      <c r="G45" s="96">
        <f t="shared" si="15"/>
        <v>0</v>
      </c>
      <c r="H45" s="97"/>
      <c r="I45" s="96">
        <f t="shared" si="15"/>
        <v>0</v>
      </c>
      <c r="J45" s="96">
        <f t="shared" si="15"/>
        <v>0</v>
      </c>
      <c r="K45" s="96"/>
      <c r="L45" s="140"/>
      <c r="M45" s="176">
        <f>M43+M36</f>
        <v>0</v>
      </c>
      <c r="N45" s="176">
        <f t="shared" ref="N45:O45" si="16">N43+N36</f>
        <v>0</v>
      </c>
      <c r="O45" s="176">
        <f t="shared" si="16"/>
        <v>0</v>
      </c>
      <c r="P45" s="177"/>
    </row>
    <row r="46" ht="15.75" customHeight="1" spans="2:16">
      <c r="B46" s="8"/>
      <c r="C46" s="38"/>
      <c r="D46" s="26" t="s">
        <v>67</v>
      </c>
      <c r="E46" s="98"/>
      <c r="F46" s="98"/>
      <c r="G46" s="99">
        <f>G45/F45</f>
        <v>0</v>
      </c>
      <c r="H46" s="78"/>
      <c r="I46" s="99">
        <f>I45/$F$45</f>
        <v>0</v>
      </c>
      <c r="J46" s="99">
        <f t="shared" ref="J46:K46" si="17">J45/$F$45</f>
        <v>0</v>
      </c>
      <c r="K46" s="99">
        <f t="shared" si="17"/>
        <v>0</v>
      </c>
      <c r="L46" s="78"/>
      <c r="M46" s="98"/>
      <c r="N46" s="98"/>
      <c r="O46" s="98"/>
      <c r="P46" s="38"/>
    </row>
    <row r="47" ht="15.75" customHeight="1" spans="2:16">
      <c r="B47" s="8"/>
      <c r="C47" s="38"/>
      <c r="D47" s="26"/>
      <c r="E47" s="98"/>
      <c r="F47" s="98"/>
      <c r="G47" s="80"/>
      <c r="H47" s="78"/>
      <c r="I47" s="98"/>
      <c r="J47" s="79"/>
      <c r="K47" s="80"/>
      <c r="L47" s="78"/>
      <c r="M47" s="98"/>
      <c r="N47" s="98"/>
      <c r="O47" s="98"/>
      <c r="P47" s="38"/>
    </row>
    <row r="48" ht="15.75" customHeight="1" spans="2:16">
      <c r="B48" s="8"/>
      <c r="C48" s="38"/>
      <c r="D48" s="40" t="s">
        <v>68</v>
      </c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</row>
    <row r="49" ht="15.75" customHeight="1" spans="2:16">
      <c r="B49" s="8"/>
      <c r="C49" s="38"/>
      <c r="D49" s="41" t="s">
        <v>69</v>
      </c>
      <c r="E49" s="100">
        <f>E30-E45</f>
        <v>-44616</v>
      </c>
      <c r="F49" s="100">
        <f>F30-F45</f>
        <v>25409</v>
      </c>
      <c r="G49" s="101"/>
      <c r="H49" s="101"/>
      <c r="I49" s="141"/>
      <c r="J49" s="141"/>
      <c r="K49" s="142"/>
      <c r="L49" s="101"/>
      <c r="M49" s="100">
        <f>M30-M45</f>
        <v>0</v>
      </c>
      <c r="N49" s="100">
        <f t="shared" ref="N49:O49" si="18">N30-N45</f>
        <v>0</v>
      </c>
      <c r="O49" s="100">
        <f t="shared" si="18"/>
        <v>0</v>
      </c>
      <c r="P49" s="178"/>
    </row>
    <row r="50" ht="15.75" customHeight="1" spans="2:16">
      <c r="B50" s="8"/>
      <c r="C50" s="38"/>
      <c r="D50" s="42" t="s">
        <v>70</v>
      </c>
      <c r="E50" s="102" t="e">
        <f>E49/E30</f>
        <v>#DIV/0!</v>
      </c>
      <c r="F50" s="102">
        <f>F49/F30</f>
        <v>1</v>
      </c>
      <c r="G50" s="103"/>
      <c r="H50" s="44"/>
      <c r="I50" s="143"/>
      <c r="J50" s="143"/>
      <c r="K50" s="103"/>
      <c r="L50" s="44"/>
      <c r="M50" s="102">
        <f>M49/M30</f>
        <v>0</v>
      </c>
      <c r="N50" s="102">
        <f t="shared" ref="N50:O50" si="19">N49/N30</f>
        <v>0</v>
      </c>
      <c r="O50" s="102">
        <f t="shared" si="19"/>
        <v>0</v>
      </c>
      <c r="P50" s="179"/>
    </row>
    <row r="51" ht="15.75" customHeight="1" spans="2:16">
      <c r="B51" s="8"/>
      <c r="C51" s="38"/>
      <c r="D51" s="43" t="s">
        <v>71</v>
      </c>
      <c r="E51" s="104"/>
      <c r="F51" s="105">
        <f>F30-E45</f>
        <v>-19207</v>
      </c>
      <c r="G51" s="103"/>
      <c r="H51" s="44"/>
      <c r="I51" s="143"/>
      <c r="J51" s="143"/>
      <c r="K51" s="103"/>
      <c r="L51" s="44"/>
      <c r="M51" s="105">
        <f>M30-L45</f>
        <v>0</v>
      </c>
      <c r="N51" s="105">
        <f t="shared" ref="N51:O51" si="20">N30-M45</f>
        <v>0</v>
      </c>
      <c r="O51" s="105">
        <f t="shared" si="20"/>
        <v>0</v>
      </c>
      <c r="P51" s="179"/>
    </row>
    <row r="52" ht="15.75" customHeight="1" spans="2:16">
      <c r="B52" s="3"/>
      <c r="C52" s="44"/>
      <c r="D52" s="43" t="s">
        <v>72</v>
      </c>
      <c r="E52" s="106"/>
      <c r="F52" s="107">
        <f>F51/F30</f>
        <v>-0.755913259081428</v>
      </c>
      <c r="G52" s="103"/>
      <c r="H52" s="44"/>
      <c r="I52" s="143"/>
      <c r="J52" s="143"/>
      <c r="K52" s="103"/>
      <c r="L52" s="44"/>
      <c r="M52" s="107">
        <f>M51/M30</f>
        <v>0</v>
      </c>
      <c r="N52" s="107">
        <f t="shared" ref="N52:O52" si="21">N51/N30</f>
        <v>0</v>
      </c>
      <c r="O52" s="107">
        <f t="shared" si="21"/>
        <v>0</v>
      </c>
      <c r="P52" s="179"/>
    </row>
    <row r="53" ht="15.75" customHeight="1" spans="2:16">
      <c r="B53" s="8"/>
      <c r="C53" s="38"/>
      <c r="D53" s="43" t="s">
        <v>73</v>
      </c>
      <c r="E53" s="106"/>
      <c r="F53" s="108">
        <f>F49-F51</f>
        <v>44616</v>
      </c>
      <c r="G53" s="103"/>
      <c r="H53" s="7"/>
      <c r="I53" s="143"/>
      <c r="J53" s="143"/>
      <c r="K53" s="103"/>
      <c r="L53" s="7"/>
      <c r="M53" s="108">
        <f>M49-M51</f>
        <v>0</v>
      </c>
      <c r="N53" s="108">
        <f t="shared" ref="N53:O53" si="22">N49-N51</f>
        <v>0</v>
      </c>
      <c r="O53" s="108">
        <f t="shared" si="22"/>
        <v>0</v>
      </c>
      <c r="P53" s="179"/>
    </row>
    <row r="54" ht="15.75" customHeight="1" spans="3:16">
      <c r="C54" s="44"/>
      <c r="D54" s="44"/>
      <c r="E54" s="109"/>
      <c r="F54" s="109"/>
      <c r="G54" s="109"/>
      <c r="H54" s="44"/>
      <c r="I54" s="109"/>
      <c r="J54" s="109"/>
      <c r="K54" s="109"/>
      <c r="L54" s="44"/>
      <c r="M54" s="109"/>
      <c r="N54" s="109"/>
      <c r="O54" s="109"/>
      <c r="P54" s="4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6">
    <mergeCell ref="F9:G9"/>
    <mergeCell ref="I9:K9"/>
    <mergeCell ref="M9:O9"/>
    <mergeCell ref="D32:P32"/>
    <mergeCell ref="D48:P48"/>
    <mergeCell ref="F2:N7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 Profit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enouvo</cp:lastModifiedBy>
  <dcterms:created xsi:type="dcterms:W3CDTF">2022-06-01T15:33:27Z</dcterms:created>
  <dcterms:modified xsi:type="dcterms:W3CDTF">2022-06-01T15:34:02Z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1033-4.0.0.7421</vt:lpwstr>
  </property>
</Properties>
</file>