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lIT\Desktop\Decision Making &amp; Business Information\"/>
    </mc:Choice>
  </mc:AlternateContent>
  <xr:revisionPtr revIDLastSave="0" documentId="13_ncr:1_{878E8D64-E119-404F-9965-34284A21FDD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aw data" sheetId="2" r:id="rId1"/>
    <sheet name="Optimization" sheetId="3" r:id="rId2"/>
    <sheet name="Guideline" sheetId="4" r:id="rId3"/>
  </sheets>
  <definedNames>
    <definedName name="chartTableData">'Raw data'!#REF!</definedName>
    <definedName name="chartTableHeader">'Raw data'!#REF!</definedName>
    <definedName name="chartTableName">'Raw data'!#REF!</definedName>
    <definedName name="chartTableTotal">'Raw data'!#REF!</definedName>
    <definedName name="CLS">'Raw data'!#REF!</definedName>
    <definedName name="DAT">'Raw data'!$A$5:$A$266</definedName>
    <definedName name="filterValues">'Raw data'!#REF!</definedName>
    <definedName name="FLOW">'Raw data'!#REF!</definedName>
    <definedName name="HIG">'Raw data'!#REF!</definedName>
    <definedName name="HLR">'Raw data'!#REF!</definedName>
    <definedName name="LOW">'Raw data'!$E$5:$E$266</definedName>
    <definedName name="NET">'Raw data'!#REF!</definedName>
    <definedName name="OCR">'Raw data'!$I$5:$I$265</definedName>
    <definedName name="OPN">'Raw data'!#REF!</definedName>
    <definedName name="PCC">'Raw data'!$C$5:$C$266</definedName>
    <definedName name="PCT">'Raw data'!#REF!</definedName>
    <definedName name="PCV">'Raw data'!$K$5:$K$265</definedName>
    <definedName name="phTableData">'Raw data'!$A$5:$K$266</definedName>
    <definedName name="phTableHeader">'Raw data'!$A$4:$K$4</definedName>
    <definedName name="phTableName">'Raw data'!$A$3:$A$3</definedName>
    <definedName name="sheetHeader">'Raw data'!$A$1:$A$1</definedName>
    <definedName name="solver_adj" localSheetId="1" hidden="1">Optimization!$L$4:$L$10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Optimization!$L$11</definedName>
    <definedName name="solver_lhs2" localSheetId="1" hidden="1">Optimization!$L$13</definedName>
    <definedName name="solver_lhs3" localSheetId="1" hidden="1">Optimization!$L$13</definedName>
    <definedName name="solver_lhs4" localSheetId="1" hidden="1">Optimization!#REF!</definedName>
    <definedName name="solver_lhs5" localSheetId="1" hidden="1">Optimization!$L$13</definedName>
    <definedName name="solver_lhs6" localSheetId="1" hidden="1">Optimization!$L$13</definedName>
    <definedName name="solver_lhs7" localSheetId="1" hidden="1">Optimization!$J$6</definedName>
    <definedName name="solver_lhs8" localSheetId="1" hidden="1">Optimization!$J$9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Optimization!$L$13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el6" localSheetId="1" hidden="1">1</definedName>
    <definedName name="solver_rel7" localSheetId="1" hidden="1">3</definedName>
    <definedName name="solver_rel8" localSheetId="1" hidden="1">1</definedName>
    <definedName name="solver_rhs1" localSheetId="1" hidden="1">1</definedName>
    <definedName name="solver_rhs2" localSheetId="1" hidden="1">0.03</definedName>
    <definedName name="solver_rhs3" localSheetId="1" hidden="1">0.03</definedName>
    <definedName name="solver_rhs4" localSheetId="1" hidden="1">Optimization!#REF!</definedName>
    <definedName name="solver_rhs5" localSheetId="1" hidden="1">0.03</definedName>
    <definedName name="solver_rhs6" localSheetId="1" hidden="1">0.03</definedName>
    <definedName name="solver_rhs7" localSheetId="1" hidden="1">0.15</definedName>
    <definedName name="solver_rhs8" localSheetId="1" hidden="1">0.15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tatPriceChangeTableData">'Raw data'!#REF!</definedName>
    <definedName name="statPriceChangeTableHeader">'Raw data'!#REF!</definedName>
    <definedName name="statPriceTableData">'Raw data'!#REF!</definedName>
    <definedName name="statPriceTableHeader">'Raw data'!#REF!</definedName>
    <definedName name="statTableName">'Raw data'!#REF!</definedName>
    <definedName name="statTurnoverTableData">'Raw data'!#REF!</definedName>
    <definedName name="statTurnoverTableHeader">'Raw data'!#REF!</definedName>
    <definedName name="statUpDownTableData">'Raw data'!#REF!</definedName>
    <definedName name="statUpDownTableHeader">'Raw data'!#REF!</definedName>
    <definedName name="statVolumeTableData">'Raw data'!#REF!</definedName>
    <definedName name="statVolumeTableHeader">'Raw data'!#REF!</definedName>
    <definedName name="TOV">'Raw data'!#REF!</definedName>
    <definedName name="VOL">'Raw data'!$G$5:$G$265</definedName>
  </definedNames>
  <calcPr calcId="191029"/>
</workbook>
</file>

<file path=xl/calcChain.xml><?xml version="1.0" encoding="utf-8"?>
<calcChain xmlns="http://schemas.openxmlformats.org/spreadsheetml/2006/main">
  <c r="C268" i="2" l="1"/>
  <c r="L11" i="3"/>
  <c r="K11" i="3"/>
  <c r="J11" i="3" l="1"/>
  <c r="I11" i="3"/>
  <c r="H11" i="3"/>
  <c r="E268" i="2"/>
  <c r="G268" i="2"/>
  <c r="I268" i="2"/>
  <c r="K268" i="2"/>
  <c r="M268" i="2"/>
  <c r="O268" i="2"/>
  <c r="B267" i="2"/>
  <c r="D267" i="2"/>
  <c r="F267" i="2"/>
  <c r="H267" i="2"/>
  <c r="G267" i="2"/>
  <c r="J267" i="2"/>
  <c r="L267" i="2"/>
  <c r="N267" i="2"/>
  <c r="E19" i="3"/>
  <c r="G11" i="3"/>
  <c r="F11" i="3"/>
  <c r="E11" i="3"/>
  <c r="D11" i="3"/>
  <c r="C11" i="3"/>
  <c r="C267" i="2"/>
  <c r="E267" i="2"/>
  <c r="I267" i="2"/>
  <c r="K267" i="2"/>
  <c r="M267" i="2"/>
  <c r="O267" i="2"/>
  <c r="B10" i="3"/>
  <c r="B9" i="3"/>
  <c r="B8" i="3"/>
  <c r="B7" i="3"/>
  <c r="B6" i="3"/>
  <c r="B5" i="3"/>
  <c r="B4" i="3"/>
  <c r="H29" i="3"/>
  <c r="G29" i="3"/>
  <c r="F29" i="3"/>
  <c r="E29" i="3"/>
  <c r="D29" i="3"/>
  <c r="C29" i="3"/>
  <c r="H28" i="3"/>
  <c r="G28" i="3"/>
  <c r="F28" i="3"/>
  <c r="E28" i="3"/>
  <c r="D28" i="3"/>
  <c r="C28" i="3"/>
  <c r="B29" i="3"/>
  <c r="B28" i="3"/>
  <c r="H24" i="3"/>
  <c r="G24" i="3"/>
  <c r="F24" i="3"/>
  <c r="E24" i="3"/>
  <c r="D24" i="3"/>
  <c r="C24" i="3"/>
  <c r="H23" i="3"/>
  <c r="G23" i="3"/>
  <c r="F23" i="3"/>
  <c r="E23" i="3"/>
  <c r="D23" i="3"/>
  <c r="C23" i="3"/>
  <c r="H22" i="3"/>
  <c r="G22" i="3"/>
  <c r="F22" i="3"/>
  <c r="E22" i="3"/>
  <c r="D22" i="3"/>
  <c r="C22" i="3"/>
  <c r="H21" i="3"/>
  <c r="G21" i="3"/>
  <c r="F21" i="3"/>
  <c r="E21" i="3"/>
  <c r="D21" i="3"/>
  <c r="C21" i="3"/>
  <c r="H20" i="3"/>
  <c r="G20" i="3"/>
  <c r="F20" i="3"/>
  <c r="E20" i="3"/>
  <c r="D20" i="3"/>
  <c r="C20" i="3"/>
  <c r="B24" i="3"/>
  <c r="B23" i="3"/>
  <c r="B22" i="3"/>
  <c r="B21" i="3"/>
  <c r="B20" i="3"/>
  <c r="B19" i="3"/>
  <c r="H19" i="3"/>
  <c r="G19" i="3"/>
  <c r="F19" i="3"/>
  <c r="D19" i="3"/>
  <c r="C19" i="3"/>
  <c r="B18" i="3"/>
  <c r="H18" i="3"/>
  <c r="G18" i="3"/>
  <c r="F18" i="3"/>
  <c r="E18" i="3"/>
  <c r="D18" i="3"/>
  <c r="C18" i="3"/>
  <c r="L13" i="3" l="1" a="1"/>
  <c r="L13" i="3" s="1"/>
  <c r="K13" i="3" a="1"/>
  <c r="K13" i="3" s="1"/>
  <c r="K12" i="3" a="1"/>
  <c r="K12" i="3" s="1"/>
  <c r="I12" i="3"/>
  <c r="H12" i="3" a="1"/>
  <c r="H12" i="3" s="1"/>
  <c r="I13" i="3" a="1"/>
  <c r="I13" i="3" s="1"/>
  <c r="H13" i="3" a="1"/>
  <c r="H13" i="3" s="1"/>
  <c r="J12" i="3" a="1"/>
  <c r="J12" i="3" s="1"/>
  <c r="J13" i="3" a="1"/>
  <c r="J13" i="3" s="1"/>
  <c r="D12" i="3" a="1"/>
  <c r="D12" i="3" s="1"/>
  <c r="I29" i="3"/>
  <c r="G13" i="3" a="1"/>
  <c r="G13" i="3" s="1"/>
  <c r="B11" i="3"/>
  <c r="F12" i="3" a="1"/>
  <c r="F12" i="3" s="1"/>
  <c r="C13" i="3" a="1"/>
  <c r="C13" i="3" s="1"/>
  <c r="E12" i="3" a="1"/>
  <c r="E12" i="3" s="1"/>
  <c r="B13" i="3" a="1"/>
  <c r="B13" i="3" s="1"/>
  <c r="I28" i="3"/>
  <c r="G12" i="3" a="1"/>
  <c r="G12" i="3" s="1"/>
  <c r="L12" i="3" s="1" a="1"/>
  <c r="L12" i="3" s="1"/>
  <c r="C12" i="3" a="1"/>
  <c r="C12" i="3" s="1"/>
  <c r="D13" i="3" a="1"/>
  <c r="D13" i="3" s="1"/>
  <c r="E13" i="3" a="1"/>
  <c r="E13" i="3" s="1"/>
  <c r="F13" i="3" a="1"/>
  <c r="F13" i="3" s="1"/>
  <c r="B12" i="3" a="1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SellIT</author>
  </authors>
  <commentList>
    <comment ref="M3" authorId="0" shapeId="0" xr:uid="{88D45398-B3A4-48A7-925E-D2BCAEC53862}">
      <text>
        <r>
          <rPr>
            <b/>
            <sz val="9"/>
            <color indexed="81"/>
            <rFont val="Tahoma"/>
            <family val="2"/>
          </rPr>
          <t>SellIT:</t>
        </r>
        <r>
          <rPr>
            <sz val="9"/>
            <color indexed="81"/>
            <rFont val="Tahoma"/>
            <family val="2"/>
          </rPr>
          <t xml:space="preserve">
Editable field: Adjust your the transaction costs of your broker &amp; it will either give you your mean after transaction costs or a rejection due to too high transaction costs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<sst xmlns="http://schemas.openxmlformats.org/spreadsheetml/2006/main" count="120" uniqueCount="78">
  <si>
    <t>Exchange Date</t>
  </si>
  <si>
    <t>%Chg</t>
  </si>
  <si>
    <t>Top 7 USA companies | Price History                                          14-Dec-2022 18:40</t>
  </si>
  <si>
    <t>Microsoft | MSFT.O</t>
  </si>
  <si>
    <t>Amazon.com Inc | AMZN.O</t>
  </si>
  <si>
    <t>Alphabet Inc | GOOG.O</t>
  </si>
  <si>
    <t>Apple Inc | APPL.O</t>
  </si>
  <si>
    <t>Meta Platforms Inc | META.O</t>
  </si>
  <si>
    <t>Tesla Inc | TSLA.O</t>
  </si>
  <si>
    <t>Berkshire Hathaway Inc | BRKa</t>
  </si>
  <si>
    <t>Weekly                                           5 Years</t>
  </si>
  <si>
    <t>Mean</t>
  </si>
  <si>
    <t>Std Dev</t>
  </si>
  <si>
    <t>APPL</t>
  </si>
  <si>
    <t>MSFT</t>
  </si>
  <si>
    <t>GOOG</t>
  </si>
  <si>
    <t>AMZN</t>
  </si>
  <si>
    <t>META</t>
  </si>
  <si>
    <t>TSLA</t>
  </si>
  <si>
    <t>BRKa</t>
  </si>
  <si>
    <t>Covariance Matrix</t>
  </si>
  <si>
    <t>Total weight</t>
  </si>
  <si>
    <t>Average</t>
  </si>
  <si>
    <t>STD &lt; 0.05</t>
  </si>
  <si>
    <t>STD &lt; 0.04</t>
  </si>
  <si>
    <t>STD &lt; 0.03</t>
  </si>
  <si>
    <t>Using Solver</t>
  </si>
  <si>
    <t>Demo</t>
  </si>
  <si>
    <t>No limit STD</t>
  </si>
  <si>
    <t>Min STD</t>
  </si>
  <si>
    <t>Stock</t>
  </si>
  <si>
    <t>Close</t>
  </si>
  <si>
    <t>Additional Constraints</t>
  </si>
  <si>
    <t>Min STD and r &gt;= 0.005</t>
  </si>
  <si>
    <t>Min STD and w BRKa &lt;= 0.1</t>
  </si>
  <si>
    <t>Data source: refinitiv.com &amp; US Top 10 Companies by Market Cap (Stocks Listed on NASDAQ) (electronicsandyou.com)</t>
  </si>
  <si>
    <t>Min STD, r &gt;= 0.003, w TSLA &lt;= 0.1, w GOOG &gt;= 0.15</t>
  </si>
  <si>
    <t>Min STD, r&gt;=0.003; w TSLA &gt;= 0.1, w BRKa &lt;= 0.2, w GOOGL &gt;= BRKa</t>
  </si>
  <si>
    <t>Max r, STD &lt; 0.03 w Transaction costs =</t>
  </si>
  <si>
    <t>Real-life case: Transaction Costs</t>
  </si>
  <si>
    <t>"Raw data"</t>
  </si>
  <si>
    <t>● Includes the raw stock data in the close in a weekly interval over the last 5 years of the top 7 US companies by market cap</t>
  </si>
  <si>
    <t>"Optimization"</t>
  </si>
  <si>
    <t>● Columns C; E; G; I; K; M; O: Gives the percentage change of the stock value to the previous one, afterwards relevant for the determination of the standard deviation</t>
  </si>
  <si>
    <t>● Row 267: Outputs the mean value of the individual company stock in the close</t>
  </si>
  <si>
    <t>● Row 268: Outputs the value of the standard deviation for the individual company stock, computed using the formula for the standard deviation with the percentage change in share value</t>
  </si>
  <si>
    <t>Orange Table</t>
  </si>
  <si>
    <t>Green Table</t>
  </si>
  <si>
    <t>Blue Table</t>
  </si>
  <si>
    <t>● For the sake of clarity, the mean &amp; standard deviation values calculated from the raw data are transferred from the "Raw data" sheet</t>
  </si>
  <si>
    <t>● The coviarances of the individual stocks with each other and with themselves are calculated using the covariance formula, of course from the raw data for the sake of exactness</t>
  </si>
  <si>
    <t>● For various standard deviation restrictions, the portfolio with the highest mean is output</t>
  </si>
  <si>
    <t>● If standard deviation was irrelevant, i.e. the investor was risk-seeking, it would suggest a Tesla-only portfolio</t>
  </si>
  <si>
    <t>● Column G: The lowest possible standard deviation is output here. It can be seen that the minimum standard deviation in a composite portfolio of the 7 stocks is smaller than any standard deviation of the individual stocks - a good illustration of risk-minimising diversification</t>
  </si>
  <si>
    <t>● Here the standard deviation is minimised, but under additional constraints: A minimum mean value and minimum respectively maximum stake of individual stocks in the overall portfolio are varied</t>
  </si>
  <si>
    <t>Real-life case: Transaction costs</t>
  </si>
  <si>
    <t>● In reality, as a private investor you are exposed to certain transaction costs both when buying and selling stocks. These transaction costs are usually a hurdle to steady portfolio optimisation, because sometimes it is not worthwhile to slightly upgrade one's portfolio due to the higher transaction costs</t>
  </si>
  <si>
    <t>● Based on this, you can have your optimal portfolio issued here under the same constraints, only this time taking into account the transaction costs</t>
  </si>
  <si>
    <t>● If the mean falls below the mean of the minimum variance portfolio with a self-defined maximum for the standard deviation, the program recognises this and recommends against a portfolio adjustment</t>
  </si>
  <si>
    <t>● Transaction costs are measured as a variable proportion of the additional theoretical mean over each stock purchase</t>
  </si>
  <si>
    <t xml:space="preserve">Both an orientation and a guide for the next user: </t>
  </si>
  <si>
    <t>"Guideline"</t>
  </si>
  <si>
    <t>This is where one's own portfolio is built. The portfolio is made up of percentages, so all stock stakes must add up to one hundred percent. Mean &amp; standard deviation result from this, for these or also percentage value limits or targets of individual company shares, own constraints can be set using the Excel solver tool</t>
  </si>
  <si>
    <t>Expand the raw data with your target companies in which you plan to invest.</t>
  </si>
  <si>
    <t>Expand the covariance matrix by simply dragging your added target companies.</t>
  </si>
  <si>
    <t>Translate your individual constraints into the Excel solver and get your optimal portfolio diversification from your target companies.</t>
  </si>
  <si>
    <t>1.</t>
  </si>
  <si>
    <t>2.</t>
  </si>
  <si>
    <t>3.</t>
  </si>
  <si>
    <t>4.</t>
  </si>
  <si>
    <t>5.</t>
  </si>
  <si>
    <t>6.</t>
  </si>
  <si>
    <t>7.</t>
  </si>
  <si>
    <t>Set the transaction costs from your broker and get advice for your steady portfolio optimisation whether the rebalancing is actually worthwhile considering the transaction costs.</t>
  </si>
  <si>
    <t>Consider what minimum portfolio return at what maximum standard deviation you are looking for.</t>
  </si>
  <si>
    <t>Set your own historical period and measurement interval.</t>
  </si>
  <si>
    <t>You can optimise your own portfolio.</t>
  </si>
  <si>
    <t>"Click on it to get to the corresponding sheet"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</si>
</sst>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dd\-mmm\-yyyy"/>
    <numFmt numFmtId="165" formatCode="\+#,##0.00%;\-#,##0.00%;#,##0.00%;&quot;--&quot;"/>
    <numFmt numFmtId="166" formatCode="#,##0.00;\-#,##0.00;#,##0.00;&quot;--&quot;"/>
    <numFmt numFmtId="167" formatCode="_-[$$-409]* #,##0.00_ ;_-[$$-409]* \-#,##0.00\ ;_-[$$-409]* &quot;-&quot;??_ ;_-@_ "/>
  </numFmts>
  <fonts count="1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i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 applyNumberFormat="0" applyBorder="0" applyAlignment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164" fontId="1" fillId="0" borderId="1" xfId="0" applyNumberFormat="1" applyFont="1" applyBorder="1"/>
    <xf numFmtId="165" fontId="1" fillId="0" borderId="1" xfId="0" applyNumberFormat="1" applyFont="1" applyBorder="1"/>
    <xf numFmtId="10" fontId="1" fillId="0" borderId="0" xfId="1" applyNumberFormat="1" applyFont="1"/>
    <xf numFmtId="166" fontId="1" fillId="0" borderId="1" xfId="0" applyNumberFormat="1" applyFont="1" applyBorder="1"/>
    <xf numFmtId="0" fontId="7" fillId="0" borderId="0" xfId="3"/>
    <xf numFmtId="167" fontId="2" fillId="0" borderId="0" xfId="0" applyNumberFormat="1" applyFont="1"/>
    <xf numFmtId="165" fontId="2" fillId="0" borderId="0" xfId="0" applyNumberFormat="1" applyFont="1"/>
    <xf numFmtId="10" fontId="2" fillId="0" borderId="0" xfId="1" applyNumberFormat="1" applyFont="1"/>
    <xf numFmtId="167" fontId="2" fillId="0" borderId="0" xfId="1" applyNumberFormat="1" applyFont="1"/>
    <xf numFmtId="167" fontId="2" fillId="0" borderId="0" xfId="2" applyNumberFormat="1" applyFont="1"/>
    <xf numFmtId="0" fontId="5" fillId="9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9" fontId="0" fillId="0" borderId="0" xfId="1" applyFont="1" applyBorder="1" applyAlignment="1">
      <alignment vertical="center"/>
    </xf>
    <xf numFmtId="9" fontId="0" fillId="0" borderId="7" xfId="1" applyFont="1" applyBorder="1" applyAlignment="1">
      <alignment vertical="center"/>
    </xf>
    <xf numFmtId="0" fontId="7" fillId="0" borderId="3" xfId="3" applyBorder="1" applyAlignment="1">
      <alignment vertical="center"/>
    </xf>
    <xf numFmtId="0" fontId="5" fillId="4" borderId="3" xfId="0" applyFont="1" applyFill="1" applyBorder="1" applyAlignment="1">
      <alignment vertical="center"/>
    </xf>
    <xf numFmtId="9" fontId="0" fillId="0" borderId="4" xfId="1" applyFont="1" applyBorder="1" applyAlignment="1">
      <alignment vertical="center"/>
    </xf>
    <xf numFmtId="9" fontId="0" fillId="0" borderId="5" xfId="1" applyFont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10" fontId="0" fillId="0" borderId="0" xfId="1" applyNumberFormat="1" applyFont="1" applyBorder="1" applyAlignment="1">
      <alignment vertical="center"/>
    </xf>
    <xf numFmtId="10" fontId="0" fillId="0" borderId="7" xfId="1" applyNumberFormat="1" applyFont="1" applyBorder="1" applyAlignment="1">
      <alignment vertical="center"/>
    </xf>
    <xf numFmtId="10" fontId="5" fillId="0" borderId="7" xfId="1" applyNumberFormat="1" applyFont="1" applyBorder="1" applyAlignment="1">
      <alignment horizontal="right" vertical="center"/>
    </xf>
    <xf numFmtId="0" fontId="5" fillId="4" borderId="8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0" fillId="8" borderId="6" xfId="0" applyFill="1" applyBorder="1" applyAlignment="1">
      <alignment vertical="center"/>
    </xf>
    <xf numFmtId="10" fontId="0" fillId="3" borderId="7" xfId="0" applyNumberFormat="1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2" fillId="12" borderId="0" xfId="0" applyFont="1" applyFill="1" applyAlignment="1">
      <alignment horizontal="left" vertical="center"/>
    </xf>
    <xf numFmtId="0" fontId="12" fillId="7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13" borderId="0" xfId="0" applyFont="1" applyFill="1" applyAlignment="1">
      <alignment horizontal="right" vertical="center"/>
    </xf>
    <xf numFmtId="0" fontId="11" fillId="0" borderId="9" xfId="0" applyFont="1" applyBorder="1" applyAlignment="1">
      <alignment horizontal="left" vertical="center"/>
    </xf>
    <xf numFmtId="0" fontId="11" fillId="13" borderId="8" xfId="0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1" fillId="13" borderId="0" xfId="0" applyFont="1" applyFill="1" applyAlignment="1">
      <alignment horizontal="left" vertical="center"/>
    </xf>
    <xf numFmtId="0" fontId="11" fillId="13" borderId="9" xfId="0" applyFont="1" applyFill="1" applyBorder="1" applyAlignment="1">
      <alignment horizontal="left" vertical="center"/>
    </xf>
    <xf numFmtId="0" fontId="13" fillId="13" borderId="13" xfId="3" applyFont="1" applyFill="1" applyBorder="1" applyAlignment="1">
      <alignment horizontal="center" vertical="center"/>
    </xf>
    <xf numFmtId="0" fontId="13" fillId="13" borderId="14" xfId="3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11" fillId="11" borderId="0" xfId="0" applyFont="1" applyFill="1" applyAlignment="1">
      <alignment horizontal="left" vertical="center"/>
    </xf>
    <xf numFmtId="0" fontId="11" fillId="13" borderId="3" xfId="0" applyFont="1" applyFill="1" applyBorder="1" applyAlignment="1">
      <alignment horizontal="left" vertical="center"/>
    </xf>
    <xf numFmtId="0" fontId="11" fillId="13" borderId="4" xfId="0" applyFont="1" applyFill="1" applyBorder="1" applyAlignment="1">
      <alignment horizontal="left" vertical="center"/>
    </xf>
    <xf numFmtId="0" fontId="11" fillId="13" borderId="8" xfId="0" applyFont="1" applyFill="1" applyBorder="1" applyAlignment="1">
      <alignment horizontal="left" vertical="center"/>
    </xf>
    <xf numFmtId="0" fontId="12" fillId="12" borderId="0" xfId="0" applyFont="1" applyFill="1" applyAlignment="1">
      <alignment horizontal="left" vertical="center"/>
    </xf>
    <xf numFmtId="0" fontId="12" fillId="12" borderId="0" xfId="0" applyFont="1" applyFill="1" applyBorder="1" applyAlignment="1">
      <alignment horizontal="left" vertical="center"/>
    </xf>
    <xf numFmtId="0" fontId="12" fillId="12" borderId="9" xfId="0" applyFont="1" applyFill="1" applyBorder="1" applyAlignment="1">
      <alignment horizontal="left" vertical="center"/>
    </xf>
    <xf numFmtId="0" fontId="13" fillId="10" borderId="12" xfId="3" applyFont="1" applyFill="1" applyBorder="1" applyAlignment="1">
      <alignment horizontal="center" vertical="center"/>
    </xf>
    <xf numFmtId="0" fontId="13" fillId="10" borderId="13" xfId="3" applyFont="1" applyFill="1" applyBorder="1" applyAlignment="1">
      <alignment horizontal="center" vertical="center"/>
    </xf>
    <xf numFmtId="0" fontId="13" fillId="10" borderId="14" xfId="3" applyFont="1" applyFill="1" applyBorder="1" applyAlignment="1">
      <alignment horizontal="center" vertical="center"/>
    </xf>
    <xf numFmtId="0" fontId="13" fillId="3" borderId="12" xfId="3" applyFont="1" applyFill="1" applyBorder="1" applyAlignment="1">
      <alignment horizontal="center" vertical="center"/>
    </xf>
    <xf numFmtId="0" fontId="13" fillId="3" borderId="13" xfId="3" applyFont="1" applyFill="1" applyBorder="1" applyAlignment="1">
      <alignment horizontal="center" vertical="center"/>
    </xf>
    <xf numFmtId="0" fontId="13" fillId="3" borderId="14" xfId="3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8"/>
  <sheetViews>
    <sheetView showGridLines="0" zoomScale="58" zoomScaleNormal="115" workbookViewId="0">
      <selection sqref="A1:A2"/>
    </sheetView>
  </sheetViews>
  <sheetFormatPr defaultColWidth="9.1796875" defaultRowHeight="13" x14ac:dyDescent="0.3"/>
  <cols>
    <col min="1" max="1" width="28.7265625" style="1" customWidth="1"/>
    <col min="2" max="2" width="15" style="1" customWidth="1"/>
    <col min="3" max="4" width="8.1796875" style="1" customWidth="1"/>
    <col min="5" max="6" width="12" style="1" customWidth="1"/>
    <col min="7" max="8" width="13.81640625" style="1" customWidth="1"/>
    <col min="9" max="9" width="9.54296875" style="1" customWidth="1"/>
    <col min="10" max="10" width="14.36328125" style="1" customWidth="1"/>
    <col min="11" max="12" width="13" style="1" customWidth="1"/>
    <col min="13" max="14" width="17.26953125" style="1" customWidth="1"/>
    <col min="15" max="15" width="11.54296875" style="1" customWidth="1"/>
    <col min="16" max="16384" width="9.1796875" style="1"/>
  </cols>
  <sheetData>
    <row r="1" spans="1:18" ht="14.5" customHeight="1" x14ac:dyDescent="0.3">
      <c r="A1" s="54" t="s">
        <v>2</v>
      </c>
      <c r="B1" s="55" t="s">
        <v>35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8" ht="14.5" customHeight="1" x14ac:dyDescent="0.3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8" ht="14.5" customHeight="1" x14ac:dyDescent="0.35">
      <c r="A3" s="2" t="s">
        <v>10</v>
      </c>
      <c r="B3" s="57" t="s">
        <v>6</v>
      </c>
      <c r="C3" s="57"/>
      <c r="D3" s="56" t="s">
        <v>3</v>
      </c>
      <c r="E3" s="56"/>
      <c r="F3" s="56" t="s">
        <v>5</v>
      </c>
      <c r="G3" s="56"/>
      <c r="H3" s="56" t="s">
        <v>4</v>
      </c>
      <c r="I3" s="56"/>
      <c r="J3" s="56" t="s">
        <v>7</v>
      </c>
      <c r="K3" s="56"/>
      <c r="L3" s="56" t="s">
        <v>8</v>
      </c>
      <c r="M3" s="56"/>
      <c r="N3" s="56" t="s">
        <v>9</v>
      </c>
      <c r="O3" s="56"/>
      <c r="P3" s="8"/>
    </row>
    <row r="4" spans="1:18" ht="14.5" x14ac:dyDescent="0.35">
      <c r="A4" s="3" t="s">
        <v>0</v>
      </c>
      <c r="B4" s="3" t="s">
        <v>31</v>
      </c>
      <c r="C4" s="3" t="s">
        <v>1</v>
      </c>
      <c r="D4" s="3" t="s">
        <v>31</v>
      </c>
      <c r="E4" s="3" t="s">
        <v>1</v>
      </c>
      <c r="F4" s="3" t="s">
        <v>31</v>
      </c>
      <c r="G4" s="3" t="s">
        <v>1</v>
      </c>
      <c r="H4" s="3" t="s">
        <v>31</v>
      </c>
      <c r="I4" s="3" t="s">
        <v>1</v>
      </c>
      <c r="J4" s="3" t="s">
        <v>31</v>
      </c>
      <c r="K4" s="3" t="s">
        <v>1</v>
      </c>
      <c r="L4" s="3" t="s">
        <v>31</v>
      </c>
      <c r="M4" s="3" t="s">
        <v>1</v>
      </c>
      <c r="N4" s="3" t="s">
        <v>31</v>
      </c>
      <c r="O4" s="3" t="s">
        <v>1</v>
      </c>
      <c r="R4" s="8"/>
    </row>
    <row r="5" spans="1:18" x14ac:dyDescent="0.3">
      <c r="A5" s="4">
        <v>44911</v>
      </c>
      <c r="B5" s="7">
        <v>145.47</v>
      </c>
      <c r="C5" s="5">
        <v>2.3283624085537399E-2</v>
      </c>
      <c r="D5" s="7">
        <v>256.92</v>
      </c>
      <c r="E5" s="5">
        <v>4.6858446744356699E-2</v>
      </c>
      <c r="F5" s="7">
        <v>53.209499999999998</v>
      </c>
      <c r="G5" s="5">
        <v>-3.8245050225993202E-3</v>
      </c>
      <c r="H5" s="7">
        <v>58.957000000000001</v>
      </c>
      <c r="I5" s="5">
        <v>-9.1422562206354002E-3</v>
      </c>
      <c r="J5" s="7">
        <v>180.18</v>
      </c>
      <c r="K5" s="5">
        <v>-1.6539016539016599E-2</v>
      </c>
      <c r="L5" s="7">
        <v>22.896643999999998</v>
      </c>
      <c r="M5" s="5">
        <v>-5.3137306934588298E-2</v>
      </c>
      <c r="N5" s="7">
        <v>296280</v>
      </c>
      <c r="O5" s="5">
        <v>4.06034831915716E-4</v>
      </c>
    </row>
    <row r="6" spans="1:18" x14ac:dyDescent="0.3">
      <c r="A6" s="4">
        <v>44904</v>
      </c>
      <c r="B6" s="7">
        <v>142.16</v>
      </c>
      <c r="C6" s="5">
        <v>-3.8224747987281003E-2</v>
      </c>
      <c r="D6" s="7">
        <v>245.42</v>
      </c>
      <c r="E6" s="5">
        <v>-3.7644106344600498E-2</v>
      </c>
      <c r="F6" s="7">
        <v>53.006</v>
      </c>
      <c r="G6" s="5">
        <v>-1.29419311021394E-2</v>
      </c>
      <c r="H6" s="7">
        <v>58.417999999999999</v>
      </c>
      <c r="I6" s="5">
        <v>9.5004964223359401E-4</v>
      </c>
      <c r="J6" s="7">
        <v>177.2</v>
      </c>
      <c r="K6" s="5">
        <v>-4.17607223476287E-3</v>
      </c>
      <c r="L6" s="7">
        <v>21.679977999999998</v>
      </c>
      <c r="M6" s="5">
        <v>-4.2589157608923699E-2</v>
      </c>
      <c r="N6" s="7">
        <v>296400.3</v>
      </c>
      <c r="O6" s="5">
        <v>4.0476004916324996E-3</v>
      </c>
      <c r="Q6" s="6"/>
    </row>
    <row r="7" spans="1:18" x14ac:dyDescent="0.3">
      <c r="A7" s="4">
        <v>44897</v>
      </c>
      <c r="B7" s="7">
        <v>147.81</v>
      </c>
      <c r="C7" s="5">
        <v>-2.0255215718048198E-3</v>
      </c>
      <c r="D7" s="7">
        <v>255.02</v>
      </c>
      <c r="E7" s="5">
        <v>3.04254717362318E-2</v>
      </c>
      <c r="F7" s="7">
        <v>52.32</v>
      </c>
      <c r="G7" s="5">
        <v>5.3354357798165102E-2</v>
      </c>
      <c r="H7" s="7">
        <v>58.473500000000001</v>
      </c>
      <c r="I7" s="5">
        <v>5.1023113034109502E-2</v>
      </c>
      <c r="J7" s="7">
        <v>176.46</v>
      </c>
      <c r="K7" s="5">
        <v>5.8880199478635299E-2</v>
      </c>
      <c r="L7" s="7">
        <v>20.756646</v>
      </c>
      <c r="M7" s="5">
        <v>1.6797800569514E-2</v>
      </c>
      <c r="N7" s="7">
        <v>297600.01</v>
      </c>
      <c r="O7" s="5">
        <v>1.3188810040698599E-2</v>
      </c>
      <c r="Q7" s="6"/>
    </row>
    <row r="8" spans="1:18" x14ac:dyDescent="0.3">
      <c r="A8" s="4">
        <v>44890</v>
      </c>
      <c r="B8" s="7">
        <v>148.11000000000001</v>
      </c>
      <c r="C8" s="5">
        <v>-2.1019234582589599E-2</v>
      </c>
      <c r="D8" s="7">
        <v>247.49</v>
      </c>
      <c r="E8" s="5">
        <v>2.5992869579636899E-2</v>
      </c>
      <c r="F8" s="7">
        <v>55.111499999999999</v>
      </c>
      <c r="G8" s="5">
        <v>1.81722508006496E-2</v>
      </c>
      <c r="H8" s="7">
        <v>61.457000000000001</v>
      </c>
      <c r="I8" s="5">
        <v>6.1880664529671198E-2</v>
      </c>
      <c r="J8" s="7">
        <v>186.85</v>
      </c>
      <c r="K8" s="5">
        <v>-4.0032111319239998E-2</v>
      </c>
      <c r="L8" s="7">
        <v>21.105312000000001</v>
      </c>
      <c r="M8" s="5">
        <v>6.2038030994282303E-2</v>
      </c>
      <c r="N8" s="7">
        <v>301525</v>
      </c>
      <c r="O8" s="5">
        <v>4.5435701848934598E-2</v>
      </c>
      <c r="Q8" s="6"/>
    </row>
    <row r="9" spans="1:18" x14ac:dyDescent="0.3">
      <c r="A9" s="4">
        <v>44883</v>
      </c>
      <c r="B9" s="7">
        <v>151.29</v>
      </c>
      <c r="C9" s="5">
        <v>1.0621242484969999E-2</v>
      </c>
      <c r="D9" s="7">
        <v>241.22</v>
      </c>
      <c r="E9" s="5">
        <v>-2.3835538828861701E-2</v>
      </c>
      <c r="F9" s="7">
        <v>56.113</v>
      </c>
      <c r="G9" s="5">
        <v>1.3588651471138601E-2</v>
      </c>
      <c r="H9" s="7">
        <v>65.260000000000005</v>
      </c>
      <c r="I9" s="5">
        <v>-8.1366840330984597E-3</v>
      </c>
      <c r="J9" s="7">
        <v>179.37</v>
      </c>
      <c r="K9" s="5">
        <v>1.0704131125606199E-2</v>
      </c>
      <c r="L9" s="7">
        <v>22.414643999999999</v>
      </c>
      <c r="M9" s="5">
        <v>4.1044551053320402E-2</v>
      </c>
      <c r="N9" s="7">
        <v>315225</v>
      </c>
      <c r="O9" s="5">
        <v>1.5902926481084899E-2</v>
      </c>
      <c r="Q9" s="6"/>
    </row>
    <row r="10" spans="1:18" x14ac:dyDescent="0.3">
      <c r="A10" s="4">
        <v>44876</v>
      </c>
      <c r="B10" s="7">
        <v>149.69999999999999</v>
      </c>
      <c r="C10" s="5">
        <v>8.18037288625523E-2</v>
      </c>
      <c r="D10" s="7">
        <v>247.11</v>
      </c>
      <c r="E10" s="5">
        <v>0.116175075658341</v>
      </c>
      <c r="F10" s="7">
        <v>56.875500000000002</v>
      </c>
      <c r="G10" s="5">
        <v>3.3696407064553298E-2</v>
      </c>
      <c r="H10" s="7">
        <v>64.728999999999999</v>
      </c>
      <c r="I10" s="5">
        <v>8.3015340882757499E-2</v>
      </c>
      <c r="J10" s="7">
        <v>181.29</v>
      </c>
      <c r="K10" s="5">
        <v>4.8044569474323E-2</v>
      </c>
      <c r="L10" s="7">
        <v>23.334643</v>
      </c>
      <c r="M10" s="5">
        <v>-2.0484521661634201E-2</v>
      </c>
      <c r="N10" s="7">
        <v>320238</v>
      </c>
      <c r="O10" s="5">
        <v>1.77274402163391E-2</v>
      </c>
      <c r="Q10" s="6"/>
    </row>
    <row r="11" spans="1:18" x14ac:dyDescent="0.3">
      <c r="A11" s="4">
        <v>44869</v>
      </c>
      <c r="B11" s="7">
        <v>138.38</v>
      </c>
      <c r="C11" s="5">
        <v>-0.111467831000385</v>
      </c>
      <c r="D11" s="7">
        <v>221.39</v>
      </c>
      <c r="E11" s="5">
        <v>-6.1389748590325303E-2</v>
      </c>
      <c r="F11" s="7">
        <v>58.792000000000002</v>
      </c>
      <c r="G11" s="5">
        <v>-5.43781466866241E-2</v>
      </c>
      <c r="H11" s="7">
        <v>70.102500000000006</v>
      </c>
      <c r="I11" s="5">
        <v>1.9899432973146398E-2</v>
      </c>
      <c r="J11" s="7">
        <v>190</v>
      </c>
      <c r="K11" s="5">
        <v>1.47368421052632E-3</v>
      </c>
      <c r="L11" s="7">
        <v>22.856643999999999</v>
      </c>
      <c r="M11" s="5">
        <v>2.62505729187549E-3</v>
      </c>
      <c r="N11" s="7">
        <v>325915</v>
      </c>
      <c r="O11" s="5">
        <v>-3.55157019468266E-2</v>
      </c>
      <c r="Q11" s="6"/>
    </row>
    <row r="12" spans="1:18" x14ac:dyDescent="0.3">
      <c r="A12" s="4">
        <v>44862</v>
      </c>
      <c r="B12" s="7">
        <v>155.74</v>
      </c>
      <c r="C12" s="5">
        <v>5.7513410742174198E-2</v>
      </c>
      <c r="D12" s="7">
        <v>235.87</v>
      </c>
      <c r="E12" s="5">
        <v>-2.5813646125888001E-2</v>
      </c>
      <c r="F12" s="7">
        <v>55.594999999999999</v>
      </c>
      <c r="G12" s="5">
        <v>-6.6660670923644097E-2</v>
      </c>
      <c r="H12" s="7">
        <v>71.497500000000002</v>
      </c>
      <c r="I12" s="5">
        <v>-6.3184027413545896E-2</v>
      </c>
      <c r="J12" s="7">
        <v>190.28</v>
      </c>
      <c r="K12" s="5">
        <v>-7.4469203279377699E-2</v>
      </c>
      <c r="L12" s="7">
        <v>22.916644000000002</v>
      </c>
      <c r="M12" s="5">
        <v>-9.6960008629535896E-2</v>
      </c>
      <c r="N12" s="7">
        <v>314339.90000000002</v>
      </c>
      <c r="O12" s="5">
        <v>-6.4261298040751494E-2</v>
      </c>
      <c r="Q12" s="6"/>
    </row>
    <row r="13" spans="1:18" x14ac:dyDescent="0.3">
      <c r="A13" s="4">
        <v>44855</v>
      </c>
      <c r="B13" s="7">
        <v>147.27000000000001</v>
      </c>
      <c r="C13" s="5">
        <v>6.4243387772799601E-2</v>
      </c>
      <c r="D13" s="7">
        <v>242.12</v>
      </c>
      <c r="E13" s="5">
        <v>5.9327966398319901E-2</v>
      </c>
      <c r="F13" s="7">
        <v>51.889000000000003</v>
      </c>
      <c r="G13" s="5">
        <v>5.4944207828248701E-2</v>
      </c>
      <c r="H13" s="7">
        <v>66.98</v>
      </c>
      <c r="I13" s="5">
        <v>8.1434756643774198E-2</v>
      </c>
      <c r="J13" s="7">
        <v>176.11</v>
      </c>
      <c r="K13" s="5">
        <v>7.0978365794105904E-3</v>
      </c>
      <c r="L13" s="7">
        <v>20.694645999999999</v>
      </c>
      <c r="M13" s="5">
        <v>8.0761565092729803E-2</v>
      </c>
      <c r="N13" s="7">
        <v>294140.01</v>
      </c>
      <c r="O13" s="5">
        <v>4.0320900240671101E-2</v>
      </c>
      <c r="Q13" s="6"/>
    </row>
    <row r="14" spans="1:18" x14ac:dyDescent="0.3">
      <c r="A14" s="4">
        <v>44848</v>
      </c>
      <c r="B14" s="7">
        <v>138.38</v>
      </c>
      <c r="C14" s="5">
        <v>-1.2206438717967101E-2</v>
      </c>
      <c r="D14" s="7">
        <v>228.56</v>
      </c>
      <c r="E14" s="5">
        <v>-2.4248633879781399E-2</v>
      </c>
      <c r="F14" s="7">
        <v>54.74</v>
      </c>
      <c r="G14" s="5">
        <v>2.9219948849104799E-2</v>
      </c>
      <c r="H14" s="7">
        <v>72.4345</v>
      </c>
      <c r="I14" s="5">
        <v>3.5418205413166398E-2</v>
      </c>
      <c r="J14" s="7">
        <v>177.36</v>
      </c>
      <c r="K14" s="5">
        <v>3.3434821831303398E-2</v>
      </c>
      <c r="L14" s="7">
        <v>22.365977999999998</v>
      </c>
      <c r="M14" s="5">
        <v>4.9360640522851398E-2</v>
      </c>
      <c r="N14" s="7">
        <v>306000</v>
      </c>
      <c r="O14" s="5">
        <v>-6.4705555555555298E-3</v>
      </c>
      <c r="Q14" s="6"/>
    </row>
    <row r="15" spans="1:18" x14ac:dyDescent="0.3">
      <c r="A15" s="4">
        <v>44841</v>
      </c>
      <c r="B15" s="7">
        <v>140.09</v>
      </c>
      <c r="C15" s="5">
        <v>1.36758321273518E-2</v>
      </c>
      <c r="D15" s="7">
        <v>234.24</v>
      </c>
      <c r="E15" s="5">
        <v>5.7535422928295596E-3</v>
      </c>
      <c r="F15" s="7">
        <v>56.339500000000001</v>
      </c>
      <c r="G15" s="5">
        <v>-4.24835151181676E-2</v>
      </c>
      <c r="H15" s="7">
        <v>75</v>
      </c>
      <c r="I15" s="5">
        <v>1.6666666666670499E-4</v>
      </c>
      <c r="J15" s="7">
        <v>183.29</v>
      </c>
      <c r="K15" s="5">
        <v>-3.6390419553712597E-2</v>
      </c>
      <c r="L15" s="7">
        <v>23.469977</v>
      </c>
      <c r="M15" s="5">
        <v>-4.8089778698973497E-2</v>
      </c>
      <c r="N15" s="7">
        <v>304020.01</v>
      </c>
      <c r="O15" s="5">
        <v>-3.0261494958835401E-3</v>
      </c>
      <c r="Q15" s="6"/>
    </row>
    <row r="16" spans="1:18" x14ac:dyDescent="0.3">
      <c r="A16" s="4">
        <v>44834</v>
      </c>
      <c r="B16" s="7">
        <v>138.19999999999999</v>
      </c>
      <c r="C16" s="5">
        <v>-8.1300272552017702E-2</v>
      </c>
      <c r="D16" s="7">
        <v>232.9</v>
      </c>
      <c r="E16" s="5">
        <v>-2.1099529253530501E-2</v>
      </c>
      <c r="F16" s="7">
        <v>53.945999999999998</v>
      </c>
      <c r="G16" s="5">
        <v>7.5186297408519703E-2</v>
      </c>
      <c r="H16" s="7">
        <v>75.012500000000003</v>
      </c>
      <c r="I16" s="5">
        <v>5.24179303449425E-2</v>
      </c>
      <c r="J16" s="7">
        <v>176.62</v>
      </c>
      <c r="K16" s="5">
        <v>4.8748726078586699E-2</v>
      </c>
      <c r="L16" s="7">
        <v>22.341311000000001</v>
      </c>
      <c r="M16" s="5">
        <v>-2.37228245021073E-2</v>
      </c>
      <c r="N16" s="7">
        <v>303100</v>
      </c>
      <c r="O16" s="5">
        <v>5.44374793797427E-2</v>
      </c>
      <c r="Q16" s="6"/>
    </row>
    <row r="17" spans="1:17" x14ac:dyDescent="0.3">
      <c r="A17" s="4">
        <v>44827</v>
      </c>
      <c r="B17" s="7">
        <v>150.43</v>
      </c>
      <c r="C17" s="5">
        <v>-1.7916390179162701E-3</v>
      </c>
      <c r="D17" s="7">
        <v>237.92</v>
      </c>
      <c r="E17" s="5">
        <v>-2.7866307101413801E-2</v>
      </c>
      <c r="F17" s="7">
        <v>58.002000000000002</v>
      </c>
      <c r="G17" s="5">
        <v>-2.0956173925037201E-2</v>
      </c>
      <c r="H17" s="7">
        <v>78.944500000000005</v>
      </c>
      <c r="I17" s="5">
        <v>-4.5664992494727497E-3</v>
      </c>
      <c r="J17" s="7">
        <v>185.23</v>
      </c>
      <c r="K17" s="5">
        <v>-7.5581709226359899E-4</v>
      </c>
      <c r="L17" s="7">
        <v>21.811312000000001</v>
      </c>
      <c r="M17" s="5">
        <v>-1.7788934475835402E-2</v>
      </c>
      <c r="N17" s="7">
        <v>319600</v>
      </c>
      <c r="O17" s="5">
        <v>-2.8066332916145201E-2</v>
      </c>
      <c r="Q17" s="6"/>
    </row>
    <row r="18" spans="1:17" x14ac:dyDescent="0.3">
      <c r="A18" s="4">
        <v>44820</v>
      </c>
      <c r="B18" s="7">
        <v>150.69999999999999</v>
      </c>
      <c r="C18" s="5">
        <v>-4.2384190125182797E-2</v>
      </c>
      <c r="D18" s="7">
        <v>244.74</v>
      </c>
      <c r="E18" s="5">
        <v>-7.4567042274824094E-2</v>
      </c>
      <c r="F18" s="7">
        <v>56.786499999999997</v>
      </c>
      <c r="G18" s="5">
        <v>-0.100516848194553</v>
      </c>
      <c r="H18" s="7">
        <v>78.584000000000003</v>
      </c>
      <c r="I18" s="5">
        <v>-4.8432250839865597E-2</v>
      </c>
      <c r="J18" s="7">
        <v>185.09</v>
      </c>
      <c r="K18" s="5">
        <v>-0.13885136960397701</v>
      </c>
      <c r="L18" s="7">
        <v>21.423311999999999</v>
      </c>
      <c r="M18" s="5">
        <v>-6.1646163767768401E-2</v>
      </c>
      <c r="N18" s="7">
        <v>310630</v>
      </c>
      <c r="O18" s="5">
        <v>-7.0421401667578806E-2</v>
      </c>
      <c r="Q18" s="6"/>
    </row>
    <row r="19" spans="1:17" x14ac:dyDescent="0.3">
      <c r="A19" s="4">
        <v>44813</v>
      </c>
      <c r="B19" s="7">
        <v>157.37</v>
      </c>
      <c r="C19" s="5">
        <v>1.00121943392594E-2</v>
      </c>
      <c r="D19" s="7">
        <v>264.45999999999998</v>
      </c>
      <c r="E19" s="5">
        <v>3.28048113723345E-2</v>
      </c>
      <c r="F19" s="7">
        <v>51.078499999999998</v>
      </c>
      <c r="G19" s="5">
        <v>1.0004209207396499E-2</v>
      </c>
      <c r="H19" s="7">
        <v>74.778000000000006</v>
      </c>
      <c r="I19" s="5">
        <v>-3.22421032924122E-2</v>
      </c>
      <c r="J19" s="7">
        <v>159.38999999999999</v>
      </c>
      <c r="K19" s="5">
        <v>2.5095677269590701E-3</v>
      </c>
      <c r="L19" s="7">
        <v>20.102647000000001</v>
      </c>
      <c r="M19" s="5">
        <v>-0.11743055528956001</v>
      </c>
      <c r="N19" s="7">
        <v>288755</v>
      </c>
      <c r="O19" s="5">
        <v>3.58262194594033E-2</v>
      </c>
      <c r="Q19" s="6"/>
    </row>
    <row r="20" spans="1:17" x14ac:dyDescent="0.3">
      <c r="A20" s="4">
        <v>44806</v>
      </c>
      <c r="B20" s="7">
        <v>155.81</v>
      </c>
      <c r="C20" s="5">
        <v>-4.7732551032881099E-2</v>
      </c>
      <c r="D20" s="7">
        <v>256.06</v>
      </c>
      <c r="E20" s="5">
        <v>-4.4872990413666998E-2</v>
      </c>
      <c r="F20" s="7">
        <v>51.589500000000001</v>
      </c>
      <c r="G20" s="5">
        <v>-2.3987439304509701E-2</v>
      </c>
      <c r="H20" s="7">
        <v>72.367000000000004</v>
      </c>
      <c r="I20" s="5">
        <v>-2.9094753133334299E-2</v>
      </c>
      <c r="J20" s="7">
        <v>159.79</v>
      </c>
      <c r="K20" s="5">
        <v>-1.6208774015895901E-2</v>
      </c>
      <c r="L20" s="7">
        <v>17.741982</v>
      </c>
      <c r="M20" s="5">
        <v>0.124638329584598</v>
      </c>
      <c r="N20" s="7">
        <v>299100</v>
      </c>
      <c r="O20" s="5">
        <v>-1.7051186894015399E-2</v>
      </c>
      <c r="Q20" s="6"/>
    </row>
    <row r="21" spans="1:17" x14ac:dyDescent="0.3">
      <c r="A21" s="4">
        <v>44799</v>
      </c>
      <c r="B21" s="7">
        <v>163.62</v>
      </c>
      <c r="C21" s="5">
        <v>-4.6058768656716403E-2</v>
      </c>
      <c r="D21" s="7">
        <v>268.08999999999997</v>
      </c>
      <c r="E21" s="5">
        <v>-6.3113751528918405E-2</v>
      </c>
      <c r="F21" s="7">
        <v>50.351999999999997</v>
      </c>
      <c r="G21" s="5">
        <v>2.2074594852240399E-2</v>
      </c>
      <c r="H21" s="7">
        <v>70.261499999999998</v>
      </c>
      <c r="I21" s="5">
        <v>1.8189193228154901E-2</v>
      </c>
      <c r="J21" s="7">
        <v>157.19999999999999</v>
      </c>
      <c r="K21" s="5">
        <v>4.6564885496183303E-2</v>
      </c>
      <c r="L21" s="7">
        <v>19.953313000000001</v>
      </c>
      <c r="M21" s="5">
        <v>3.4748114260522902E-3</v>
      </c>
      <c r="N21" s="7">
        <v>293999.99</v>
      </c>
      <c r="O21" s="5">
        <v>6.4320070214968703E-3</v>
      </c>
      <c r="Q21" s="6"/>
    </row>
    <row r="22" spans="1:17" x14ac:dyDescent="0.3">
      <c r="A22" s="4">
        <v>44792</v>
      </c>
      <c r="B22" s="7">
        <v>171.52</v>
      </c>
      <c r="C22" s="5">
        <v>-3.3701336432305899E-3</v>
      </c>
      <c r="D22" s="7">
        <v>286.14999999999998</v>
      </c>
      <c r="E22" s="5">
        <v>-1.9732109211743499E-2</v>
      </c>
      <c r="F22" s="7">
        <v>51.463500000000003</v>
      </c>
      <c r="G22" s="5">
        <v>4.2447559921109101E-2</v>
      </c>
      <c r="H22" s="7">
        <v>71.539500000000004</v>
      </c>
      <c r="I22" s="5">
        <v>6.7585040432208698E-2</v>
      </c>
      <c r="J22" s="7">
        <v>164.52</v>
      </c>
      <c r="K22" s="5">
        <v>1.06977875030391E-2</v>
      </c>
      <c r="L22" s="7">
        <v>20.022646999999999</v>
      </c>
      <c r="M22" s="5">
        <v>-3.3628570687981398E-2</v>
      </c>
      <c r="N22" s="7">
        <v>295891</v>
      </c>
      <c r="O22" s="5">
        <v>1.4360017709224E-2</v>
      </c>
      <c r="Q22" s="6"/>
    </row>
    <row r="23" spans="1:17" x14ac:dyDescent="0.3">
      <c r="A23" s="4">
        <v>44785</v>
      </c>
      <c r="B23" s="7">
        <v>172.1</v>
      </c>
      <c r="C23" s="5">
        <v>4.0822497732083497E-2</v>
      </c>
      <c r="D23" s="7">
        <v>291.91000000000003</v>
      </c>
      <c r="E23" s="5">
        <v>3.1812237107207202E-2</v>
      </c>
      <c r="F23" s="7">
        <v>53.648000000000003</v>
      </c>
      <c r="G23" s="5">
        <v>-3.9992171189979199E-2</v>
      </c>
      <c r="H23" s="7">
        <v>76.374499999999998</v>
      </c>
      <c r="I23" s="5">
        <v>2.9545201605247901E-2</v>
      </c>
      <c r="J23" s="7">
        <v>166.28</v>
      </c>
      <c r="K23" s="5">
        <v>4.3961991821024803E-2</v>
      </c>
      <c r="L23" s="7">
        <v>19.349314</v>
      </c>
      <c r="M23" s="5">
        <v>1.3213181614604099E-2</v>
      </c>
      <c r="N23" s="7">
        <v>300140</v>
      </c>
      <c r="O23" s="5">
        <v>-1.38102218964483E-2</v>
      </c>
      <c r="Q23" s="6"/>
    </row>
    <row r="24" spans="1:17" x14ac:dyDescent="0.3">
      <c r="A24" s="4">
        <v>44778</v>
      </c>
      <c r="B24" s="7">
        <v>165.35</v>
      </c>
      <c r="C24" s="5">
        <v>1.74758476401452E-2</v>
      </c>
      <c r="D24" s="7">
        <v>282.91000000000003</v>
      </c>
      <c r="E24" s="5">
        <v>7.7295718458360602E-3</v>
      </c>
      <c r="F24" s="7">
        <v>51.502499999999998</v>
      </c>
      <c r="G24" s="5">
        <v>1.7630212125624999E-2</v>
      </c>
      <c r="H24" s="7">
        <v>78.631</v>
      </c>
      <c r="I24" s="5">
        <v>5.2968930828807903E-3</v>
      </c>
      <c r="J24" s="7">
        <v>173.59</v>
      </c>
      <c r="K24" s="5">
        <v>1.7397315513566498E-2</v>
      </c>
      <c r="L24" s="7">
        <v>19.604980000000001</v>
      </c>
      <c r="M24" s="5">
        <v>5.10074481074538E-5</v>
      </c>
      <c r="N24" s="7">
        <v>295995</v>
      </c>
      <c r="O24" s="5">
        <v>-1.1469788341019299E-2</v>
      </c>
      <c r="Q24" s="6"/>
    </row>
    <row r="25" spans="1:17" x14ac:dyDescent="0.3">
      <c r="A25" s="4">
        <v>44771</v>
      </c>
      <c r="B25" s="7">
        <v>162.51</v>
      </c>
      <c r="C25" s="5">
        <v>5.4643390226490902E-2</v>
      </c>
      <c r="D25" s="7">
        <v>280.74</v>
      </c>
      <c r="E25" s="5">
        <v>7.8276232908280799E-2</v>
      </c>
      <c r="F25" s="7">
        <v>52.410499999999999</v>
      </c>
      <c r="G25" s="5">
        <v>4.7748065750183602E-2</v>
      </c>
      <c r="H25" s="7">
        <v>79.047499999999999</v>
      </c>
      <c r="I25" s="5">
        <v>1.3890382365033699E-2</v>
      </c>
      <c r="J25" s="7">
        <v>176.61</v>
      </c>
      <c r="K25" s="5">
        <v>5.8773568880584298E-2</v>
      </c>
      <c r="L25" s="7">
        <v>19.605979999999999</v>
      </c>
      <c r="M25" s="5">
        <v>2.37002689995604E-2</v>
      </c>
      <c r="N25" s="7">
        <v>292600</v>
      </c>
      <c r="O25" s="5">
        <v>2.1086807928913199E-2</v>
      </c>
      <c r="Q25" s="6"/>
    </row>
    <row r="26" spans="1:17" x14ac:dyDescent="0.3">
      <c r="A26" s="4">
        <v>44764</v>
      </c>
      <c r="B26" s="7">
        <v>154.09</v>
      </c>
      <c r="C26" s="5">
        <v>2.61037490843712E-2</v>
      </c>
      <c r="D26" s="7">
        <v>260.36</v>
      </c>
      <c r="E26" s="5">
        <v>1.4178871922717299E-2</v>
      </c>
      <c r="F26" s="7">
        <v>54.912999999999997</v>
      </c>
      <c r="G26" s="5">
        <v>-2.9045945404548999E-2</v>
      </c>
      <c r="H26" s="7">
        <v>80.145499999999998</v>
      </c>
      <c r="I26" s="5">
        <v>-1.78051169435588E-2</v>
      </c>
      <c r="J26" s="7">
        <v>186.99</v>
      </c>
      <c r="K26" s="5">
        <v>-2.3049360928391899E-2</v>
      </c>
      <c r="L26" s="7">
        <v>20.070647000000001</v>
      </c>
      <c r="M26" s="5">
        <v>-8.0515540928999596E-2</v>
      </c>
      <c r="N26" s="7">
        <v>298770</v>
      </c>
      <c r="O26" s="5">
        <v>-1.4693576999029401E-2</v>
      </c>
      <c r="Q26" s="6"/>
    </row>
    <row r="27" spans="1:17" x14ac:dyDescent="0.3">
      <c r="A27" s="4">
        <v>44757</v>
      </c>
      <c r="B27" s="7">
        <v>150.16999999999999</v>
      </c>
      <c r="C27" s="5">
        <v>2.1286724700761699E-2</v>
      </c>
      <c r="D27" s="7">
        <v>256.72000000000003</v>
      </c>
      <c r="E27" s="5">
        <v>-4.0872749009938002E-2</v>
      </c>
      <c r="F27" s="7">
        <v>53.317999999999998</v>
      </c>
      <c r="G27" s="5">
        <v>8.7212573614914891E-3</v>
      </c>
      <c r="H27" s="7">
        <v>78.718500000000006</v>
      </c>
      <c r="I27" s="5">
        <v>2.2726550937835301E-2</v>
      </c>
      <c r="J27" s="7">
        <v>182.68</v>
      </c>
      <c r="K27" s="5">
        <v>1.22618786949857E-2</v>
      </c>
      <c r="L27" s="7">
        <v>18.454647999999999</v>
      </c>
      <c r="M27" s="5">
        <v>7.3332745224944304E-3</v>
      </c>
      <c r="N27" s="7">
        <v>294380</v>
      </c>
      <c r="O27" s="5">
        <v>-1.18690128405462E-2</v>
      </c>
      <c r="Q27" s="6"/>
    </row>
    <row r="28" spans="1:17" x14ac:dyDescent="0.3">
      <c r="A28" s="4">
        <v>44750</v>
      </c>
      <c r="B28" s="7">
        <v>147.04</v>
      </c>
      <c r="C28" s="5">
        <v>5.8374721082559498E-2</v>
      </c>
      <c r="D28" s="7">
        <v>267.66000000000003</v>
      </c>
      <c r="E28" s="5">
        <v>3.11272054857849E-2</v>
      </c>
      <c r="F28" s="7">
        <v>53.783000000000001</v>
      </c>
      <c r="G28" s="5">
        <v>4.07563728315639E-2</v>
      </c>
      <c r="H28" s="7">
        <v>80.507499999999993</v>
      </c>
      <c r="I28" s="5">
        <v>1.9495078098313901E-2</v>
      </c>
      <c r="J28" s="7">
        <v>184.92</v>
      </c>
      <c r="K28" s="5">
        <v>4.9048237075492197E-2</v>
      </c>
      <c r="L28" s="7">
        <v>18.589981000000002</v>
      </c>
      <c r="M28" s="5">
        <v>4.6512473573802997E-2</v>
      </c>
      <c r="N28" s="7">
        <v>290886</v>
      </c>
      <c r="O28" s="5">
        <v>-5.7960850642519704E-3</v>
      </c>
      <c r="Q28" s="6"/>
    </row>
    <row r="29" spans="1:17" x14ac:dyDescent="0.3">
      <c r="A29" s="4">
        <v>44743</v>
      </c>
      <c r="B29" s="7">
        <v>138.93</v>
      </c>
      <c r="C29" s="5">
        <v>-1.9271495129182501E-2</v>
      </c>
      <c r="D29" s="7">
        <v>259.58</v>
      </c>
      <c r="E29" s="5">
        <v>-3.0332461710870399E-2</v>
      </c>
      <c r="F29" s="7">
        <v>55.975000000000001</v>
      </c>
      <c r="G29" s="5">
        <v>1.2237606074140301E-3</v>
      </c>
      <c r="H29" s="7">
        <v>82.076999999999998</v>
      </c>
      <c r="I29" s="5">
        <v>2.5859863299097199E-2</v>
      </c>
      <c r="J29" s="7">
        <v>193.99</v>
      </c>
      <c r="K29" s="5">
        <v>-2.5207484921903299E-2</v>
      </c>
      <c r="L29" s="7">
        <v>19.454647000000001</v>
      </c>
      <c r="M29" s="5">
        <v>8.8547738748485094E-2</v>
      </c>
      <c r="N29" s="7">
        <v>289200</v>
      </c>
      <c r="O29" s="5">
        <v>1.67876901798064E-2</v>
      </c>
      <c r="Q29" s="6"/>
    </row>
    <row r="30" spans="1:17" x14ac:dyDescent="0.3">
      <c r="A30" s="4">
        <v>44736</v>
      </c>
      <c r="B30" s="7">
        <v>141.66</v>
      </c>
      <c r="C30" s="5">
        <v>7.6771055031924607E-2</v>
      </c>
      <c r="D30" s="7">
        <v>267.7</v>
      </c>
      <c r="E30" s="5">
        <v>8.0961033716939204E-2</v>
      </c>
      <c r="F30" s="7">
        <v>56.043500000000002</v>
      </c>
      <c r="G30" s="5">
        <v>2.80050318056509E-2</v>
      </c>
      <c r="H30" s="7">
        <v>84.1995</v>
      </c>
      <c r="I30" s="5">
        <v>1.8990611583204201E-2</v>
      </c>
      <c r="J30" s="7">
        <v>189.1</v>
      </c>
      <c r="K30" s="5">
        <v>3.5695399259650998E-2</v>
      </c>
      <c r="L30" s="7">
        <v>21.177312000000001</v>
      </c>
      <c r="M30" s="5">
        <v>0.12752628851102499</v>
      </c>
      <c r="N30" s="7">
        <v>294055</v>
      </c>
      <c r="O30" s="5">
        <v>-2.1863256873714099E-2</v>
      </c>
      <c r="Q30" s="6"/>
    </row>
    <row r="31" spans="1:17" x14ac:dyDescent="0.3">
      <c r="A31" s="4">
        <v>44729</v>
      </c>
      <c r="B31" s="7">
        <v>131.56</v>
      </c>
      <c r="C31" s="5">
        <v>-4.0618391307518403E-2</v>
      </c>
      <c r="D31" s="7">
        <v>247.65</v>
      </c>
      <c r="E31" s="5">
        <v>-2.1107553658247399E-2</v>
      </c>
      <c r="F31" s="7">
        <v>57.613</v>
      </c>
      <c r="G31" s="5">
        <v>2.7945081839168499E-3</v>
      </c>
      <c r="H31" s="7">
        <v>85.798500000000004</v>
      </c>
      <c r="I31" s="5">
        <v>-1.7482823126279101E-4</v>
      </c>
      <c r="J31" s="7">
        <v>195.85</v>
      </c>
      <c r="K31" s="5">
        <v>3.0074036252233899E-2</v>
      </c>
      <c r="L31" s="7">
        <v>23.877976</v>
      </c>
      <c r="M31" s="5">
        <v>-6.8514936106812405E-2</v>
      </c>
      <c r="N31" s="7">
        <v>287626</v>
      </c>
      <c r="O31" s="5">
        <v>-3.7719469032701301E-3</v>
      </c>
      <c r="Q31" s="6"/>
    </row>
    <row r="32" spans="1:17" x14ac:dyDescent="0.3">
      <c r="A32" s="4">
        <v>44722</v>
      </c>
      <c r="B32" s="7">
        <v>137.13</v>
      </c>
      <c r="C32" s="5">
        <v>-5.6747833264548103E-2</v>
      </c>
      <c r="D32" s="7">
        <v>252.99</v>
      </c>
      <c r="E32" s="5">
        <v>-6.3069402266498695E-2</v>
      </c>
      <c r="F32" s="7">
        <v>57.774000000000001</v>
      </c>
      <c r="G32" s="5">
        <v>-3.4470523072662497E-2</v>
      </c>
      <c r="H32" s="7">
        <v>85.783500000000004</v>
      </c>
      <c r="I32" s="5">
        <v>-9.2500306002903706E-3</v>
      </c>
      <c r="J32" s="7">
        <v>201.74</v>
      </c>
      <c r="K32" s="5">
        <v>-3.6780013879250603E-2</v>
      </c>
      <c r="L32" s="7">
        <v>22.241978</v>
      </c>
      <c r="M32" s="5">
        <v>2.7935105411937701E-2</v>
      </c>
      <c r="N32" s="7">
        <v>286541.09000000003</v>
      </c>
      <c r="O32" s="5">
        <v>-1.57083230192222E-2</v>
      </c>
      <c r="Q32" s="6"/>
    </row>
    <row r="33" spans="1:17" x14ac:dyDescent="0.3">
      <c r="A33" s="4">
        <v>44715</v>
      </c>
      <c r="B33" s="7">
        <v>145.38</v>
      </c>
      <c r="C33" s="5">
        <v>-2.84683239775461E-2</v>
      </c>
      <c r="D33" s="7">
        <v>270.02</v>
      </c>
      <c r="E33" s="5">
        <v>-1.1784511784511899E-2</v>
      </c>
      <c r="F33" s="7">
        <v>55.782499999999999</v>
      </c>
      <c r="G33" s="5">
        <v>2.19782189754851E-2</v>
      </c>
      <c r="H33" s="7">
        <v>84.99</v>
      </c>
      <c r="I33" s="5">
        <v>6.3713378044475697E-3</v>
      </c>
      <c r="J33" s="7">
        <v>194.32</v>
      </c>
      <c r="K33" s="5">
        <v>4.5852202552490701E-2</v>
      </c>
      <c r="L33" s="7">
        <v>22.863309999999998</v>
      </c>
      <c r="M33" s="5">
        <v>-9.9285580259376296E-2</v>
      </c>
      <c r="N33" s="7">
        <v>282040.01</v>
      </c>
      <c r="O33" s="5">
        <v>5.8856543084081997E-3</v>
      </c>
      <c r="Q33" s="6"/>
    </row>
    <row r="34" spans="1:17" x14ac:dyDescent="0.3">
      <c r="A34" s="4">
        <v>44708</v>
      </c>
      <c r="B34" s="7">
        <v>149.63999999999999</v>
      </c>
      <c r="C34" s="5">
        <v>8.7579039174358497E-2</v>
      </c>
      <c r="D34" s="7">
        <v>273.24</v>
      </c>
      <c r="E34" s="5">
        <v>8.1881533101045303E-2</v>
      </c>
      <c r="F34" s="7">
        <v>57.008499999999998</v>
      </c>
      <c r="G34" s="5">
        <v>4.2669075664155398E-2</v>
      </c>
      <c r="H34" s="7">
        <v>85.531499999999994</v>
      </c>
      <c r="I34" s="5">
        <v>5.9860986887871802E-2</v>
      </c>
      <c r="J34" s="7">
        <v>203.23</v>
      </c>
      <c r="K34" s="5">
        <v>2.0124981547999798E-2</v>
      </c>
      <c r="L34" s="7">
        <v>20.593312999999998</v>
      </c>
      <c r="M34" s="5">
        <v>3.2275816912023803E-2</v>
      </c>
      <c r="N34" s="7">
        <v>283700</v>
      </c>
      <c r="O34" s="5">
        <v>2.2206591469862601E-2</v>
      </c>
      <c r="Q34" s="6"/>
    </row>
    <row r="35" spans="1:17" x14ac:dyDescent="0.3">
      <c r="A35" s="4">
        <v>44701</v>
      </c>
      <c r="B35" s="7">
        <v>137.59</v>
      </c>
      <c r="C35" s="5">
        <v>-6.47134797090613E-2</v>
      </c>
      <c r="D35" s="7">
        <v>252.56</v>
      </c>
      <c r="E35" s="5">
        <v>-3.2781862745097999E-2</v>
      </c>
      <c r="F35" s="7">
        <v>59.441000000000003</v>
      </c>
      <c r="G35" s="5">
        <v>-3.2889756228865999E-3</v>
      </c>
      <c r="H35" s="7">
        <v>90.651499999999999</v>
      </c>
      <c r="I35" s="5">
        <v>3.6954711174115899E-4</v>
      </c>
      <c r="J35" s="7">
        <v>207.32</v>
      </c>
      <c r="K35" s="5">
        <v>1.2637468647501499E-2</v>
      </c>
      <c r="L35" s="7">
        <v>21.257978999999999</v>
      </c>
      <c r="M35" s="5">
        <v>-1.6589864916133401E-2</v>
      </c>
      <c r="N35" s="7">
        <v>290000.01</v>
      </c>
      <c r="O35" s="5">
        <v>3.2344791988110598E-2</v>
      </c>
      <c r="Q35" s="6"/>
    </row>
    <row r="36" spans="1:17" x14ac:dyDescent="0.3">
      <c r="A36" s="4">
        <v>44694</v>
      </c>
      <c r="B36" s="7">
        <v>147.11000000000001</v>
      </c>
      <c r="C36" s="5">
        <v>-6.46617497456764E-2</v>
      </c>
      <c r="D36" s="7">
        <v>261.12</v>
      </c>
      <c r="E36" s="5">
        <v>-4.95395479197758E-2</v>
      </c>
      <c r="F36" s="7">
        <v>59.2455</v>
      </c>
      <c r="G36" s="5">
        <v>4.52270636588432E-2</v>
      </c>
      <c r="H36" s="7">
        <v>90.685000000000002</v>
      </c>
      <c r="I36" s="5">
        <v>1.9683519876495499E-3</v>
      </c>
      <c r="J36" s="7">
        <v>209.94</v>
      </c>
      <c r="K36" s="5">
        <v>-0.16695246260836399</v>
      </c>
      <c r="L36" s="7">
        <v>20.905311999999999</v>
      </c>
      <c r="M36" s="5">
        <v>-5.2299243369340803E-2</v>
      </c>
      <c r="N36" s="7">
        <v>299380</v>
      </c>
      <c r="O36" s="5">
        <v>8.7514196005077198E-3</v>
      </c>
      <c r="Q36" s="6"/>
    </row>
    <row r="37" spans="1:17" x14ac:dyDescent="0.3">
      <c r="A37" s="4">
        <v>44687</v>
      </c>
      <c r="B37" s="7">
        <v>157.28</v>
      </c>
      <c r="C37" s="5">
        <v>-2.34697113859819E-3</v>
      </c>
      <c r="D37" s="7">
        <v>274.73</v>
      </c>
      <c r="E37" s="5">
        <v>-1.0053329489766401E-2</v>
      </c>
      <c r="F37" s="7">
        <v>61.924999999999997</v>
      </c>
      <c r="G37" s="5">
        <v>-1.19418651594671E-2</v>
      </c>
      <c r="H37" s="7">
        <v>90.863500000000002</v>
      </c>
      <c r="I37" s="5">
        <v>3.3126612996417898E-3</v>
      </c>
      <c r="J37" s="7">
        <v>174.89</v>
      </c>
      <c r="K37" s="5">
        <v>1.6524672651380998E-2</v>
      </c>
      <c r="L37" s="7">
        <v>19.811979999999998</v>
      </c>
      <c r="M37" s="5">
        <v>0.171579519058671</v>
      </c>
      <c r="N37" s="7">
        <v>302000</v>
      </c>
      <c r="O37" s="5">
        <v>8.8443708609271497E-3</v>
      </c>
      <c r="Q37" s="6"/>
    </row>
    <row r="38" spans="1:17" x14ac:dyDescent="0.3">
      <c r="A38" s="4">
        <v>44680</v>
      </c>
      <c r="B38" s="7">
        <v>157.65</v>
      </c>
      <c r="C38" s="5">
        <v>-2.5588726126460098E-2</v>
      </c>
      <c r="D38" s="7">
        <v>277.52</v>
      </c>
      <c r="E38" s="5">
        <v>1.2735831843228899E-2</v>
      </c>
      <c r="F38" s="7">
        <v>61.185499999999998</v>
      </c>
      <c r="G38" s="5">
        <v>1.1358900393067001E-2</v>
      </c>
      <c r="H38" s="7">
        <v>91.164500000000004</v>
      </c>
      <c r="I38" s="5">
        <v>3.4558408152296098E-2</v>
      </c>
      <c r="J38" s="7">
        <v>177.78</v>
      </c>
      <c r="K38" s="5">
        <v>1.3949825627179601E-2</v>
      </c>
      <c r="L38" s="7">
        <v>23.211310000000001</v>
      </c>
      <c r="M38" s="5">
        <v>2.1024233444816302E-2</v>
      </c>
      <c r="N38" s="7">
        <v>304671</v>
      </c>
      <c r="O38" s="5">
        <v>2.4055456541646598E-2</v>
      </c>
      <c r="Q38" s="6"/>
    </row>
    <row r="39" spans="1:17" x14ac:dyDescent="0.3">
      <c r="A39" s="4">
        <v>44673</v>
      </c>
      <c r="B39" s="7">
        <v>161.79</v>
      </c>
      <c r="C39" s="5">
        <v>-2.1174904712928801E-2</v>
      </c>
      <c r="D39" s="7">
        <v>274.02999999999997</v>
      </c>
      <c r="E39" s="5">
        <v>-2.0726869885287501E-2</v>
      </c>
      <c r="F39" s="7">
        <v>61.880499999999998</v>
      </c>
      <c r="G39" s="5">
        <v>-2.9613529302445801E-2</v>
      </c>
      <c r="H39" s="7">
        <v>94.314999999999998</v>
      </c>
      <c r="I39" s="5">
        <v>-2.16296453374324E-3</v>
      </c>
      <c r="J39" s="7">
        <v>180.26</v>
      </c>
      <c r="K39" s="5">
        <v>-3.58371241539997E-2</v>
      </c>
      <c r="L39" s="7">
        <v>23.699310000000001</v>
      </c>
      <c r="M39" s="5">
        <v>-0.14062282825955699</v>
      </c>
      <c r="N39" s="7">
        <v>312000</v>
      </c>
      <c r="O39" s="5">
        <v>4.6955128205128198E-3</v>
      </c>
      <c r="Q39" s="6"/>
    </row>
    <row r="40" spans="1:17" x14ac:dyDescent="0.3">
      <c r="A40" s="4">
        <v>44666</v>
      </c>
      <c r="B40" s="7">
        <v>165.29</v>
      </c>
      <c r="C40" s="5">
        <v>-2.82203539302723E-2</v>
      </c>
      <c r="D40" s="7">
        <v>279.83</v>
      </c>
      <c r="E40" s="5">
        <v>-5.7716267636461697E-2</v>
      </c>
      <c r="F40" s="7">
        <v>60.048000000000002</v>
      </c>
      <c r="G40" s="5">
        <v>1.63952171596056E-2</v>
      </c>
      <c r="H40" s="7">
        <v>94.111000000000004</v>
      </c>
      <c r="I40" s="5">
        <v>1.23099318889395E-2</v>
      </c>
      <c r="J40" s="7">
        <v>173.8</v>
      </c>
      <c r="K40" s="5">
        <v>4.8619102416570699E-3</v>
      </c>
      <c r="L40" s="7">
        <v>20.366645999999999</v>
      </c>
      <c r="M40" s="5">
        <v>5.6693969149363199E-2</v>
      </c>
      <c r="N40" s="7">
        <v>313465</v>
      </c>
      <c r="O40" s="5">
        <v>-1.9619415245721201E-3</v>
      </c>
      <c r="Q40" s="6"/>
    </row>
    <row r="41" spans="1:17" x14ac:dyDescent="0.3">
      <c r="A41" s="4">
        <v>44659</v>
      </c>
      <c r="B41" s="7">
        <v>170.09</v>
      </c>
      <c r="C41" s="5">
        <v>-2.4209741265561399E-2</v>
      </c>
      <c r="D41" s="7">
        <v>296.97000000000003</v>
      </c>
      <c r="E41" s="5">
        <v>-4.0236571650184197E-2</v>
      </c>
      <c r="F41" s="7">
        <v>61.032499999999999</v>
      </c>
      <c r="G41" s="5">
        <v>-2.0153197067136002E-3</v>
      </c>
      <c r="H41" s="7">
        <v>95.269499999999994</v>
      </c>
      <c r="I41" s="5">
        <v>5.6324427020190103E-2</v>
      </c>
      <c r="J41" s="7">
        <v>174.64500000000001</v>
      </c>
      <c r="K41" s="5">
        <v>6.2126027083511098E-3</v>
      </c>
      <c r="L41" s="7">
        <v>21.521312000000002</v>
      </c>
      <c r="M41" s="5">
        <v>-6.5547351388242595E-2</v>
      </c>
      <c r="N41" s="7">
        <v>312850</v>
      </c>
      <c r="O41" s="5">
        <v>9.4294390282883191E-3</v>
      </c>
      <c r="Q41" s="6"/>
    </row>
    <row r="42" spans="1:17" x14ac:dyDescent="0.3">
      <c r="A42" s="4">
        <v>44652</v>
      </c>
      <c r="B42" s="7">
        <v>174.31</v>
      </c>
      <c r="C42" s="5">
        <v>-2.3466117216116998E-3</v>
      </c>
      <c r="D42" s="7">
        <v>309.42</v>
      </c>
      <c r="E42" s="5">
        <v>1.8901475237091701E-2</v>
      </c>
      <c r="F42" s="7">
        <v>60.909500000000001</v>
      </c>
      <c r="G42" s="5">
        <v>-4.3802690877449299E-2</v>
      </c>
      <c r="H42" s="7">
        <v>100.63549999999999</v>
      </c>
      <c r="I42" s="5">
        <v>-3.0128533171693901E-2</v>
      </c>
      <c r="J42" s="7">
        <v>175.73</v>
      </c>
      <c r="K42" s="5">
        <v>-7.22130541171115E-2</v>
      </c>
      <c r="L42" s="7">
        <v>20.110647</v>
      </c>
      <c r="M42" s="5">
        <v>-0.12736193917580099</v>
      </c>
      <c r="N42" s="7">
        <v>315800</v>
      </c>
      <c r="O42" s="5">
        <v>1.8682742241925301E-2</v>
      </c>
      <c r="Q42" s="6"/>
    </row>
    <row r="43" spans="1:17" x14ac:dyDescent="0.3">
      <c r="A43" s="4">
        <v>44645</v>
      </c>
      <c r="B43" s="7">
        <v>174.72</v>
      </c>
      <c r="C43" s="5">
        <v>6.5495792169776898E-2</v>
      </c>
      <c r="D43" s="7">
        <v>303.68</v>
      </c>
      <c r="E43" s="5">
        <v>1.0817827780181701E-2</v>
      </c>
      <c r="F43" s="7">
        <v>58.241500000000002</v>
      </c>
      <c r="G43" s="5">
        <v>6.6104066687842503E-3</v>
      </c>
      <c r="H43" s="7">
        <v>97.603499999999997</v>
      </c>
      <c r="I43" s="5">
        <v>9.2824540103583E-3</v>
      </c>
      <c r="J43" s="7">
        <v>163.04</v>
      </c>
      <c r="K43" s="5">
        <v>-4.4160942100098096E-3</v>
      </c>
      <c r="L43" s="7">
        <v>17.549316000000001</v>
      </c>
      <c r="M43" s="5">
        <v>0.121410088005709</v>
      </c>
      <c r="N43" s="7">
        <v>321700.01</v>
      </c>
      <c r="O43" s="5">
        <v>1.0254864462080701E-2</v>
      </c>
      <c r="Q43" s="6"/>
    </row>
    <row r="44" spans="1:17" x14ac:dyDescent="0.3">
      <c r="A44" s="4">
        <v>44638</v>
      </c>
      <c r="B44" s="7">
        <v>163.98</v>
      </c>
      <c r="C44" s="5">
        <v>5.9781554966716201E-2</v>
      </c>
      <c r="D44" s="7">
        <v>300.43</v>
      </c>
      <c r="E44" s="5">
        <v>7.2696111686364195E-2</v>
      </c>
      <c r="F44" s="7">
        <v>58.6265</v>
      </c>
      <c r="G44" s="5">
        <v>-5.4923967830247901E-3</v>
      </c>
      <c r="H44" s="7">
        <v>98.509500000000003</v>
      </c>
      <c r="I44" s="5">
        <v>-2.80074510580198E-2</v>
      </c>
      <c r="J44" s="7">
        <v>162.32</v>
      </c>
      <c r="K44" s="5">
        <v>3.75800887136529E-3</v>
      </c>
      <c r="L44" s="7">
        <v>19.67998</v>
      </c>
      <c r="M44" s="5">
        <v>1.3211395540035999E-2</v>
      </c>
      <c r="N44" s="7">
        <v>324999</v>
      </c>
      <c r="O44" s="5">
        <v>1.9498521533912402E-2</v>
      </c>
      <c r="Q44" s="6"/>
    </row>
    <row r="45" spans="1:17" x14ac:dyDescent="0.3">
      <c r="A45" s="4">
        <v>44631</v>
      </c>
      <c r="B45" s="7">
        <v>154.72999999999999</v>
      </c>
      <c r="C45" s="5">
        <v>-5.1725194582337403E-2</v>
      </c>
      <c r="D45" s="7">
        <v>280.07</v>
      </c>
      <c r="E45" s="5">
        <v>-3.3774925826261001E-2</v>
      </c>
      <c r="F45" s="7">
        <v>58.304499999999997</v>
      </c>
      <c r="G45" s="5">
        <v>2.34801773448019E-2</v>
      </c>
      <c r="H45" s="7">
        <v>95.750500000000002</v>
      </c>
      <c r="I45" s="5">
        <v>4.59475407439126E-2</v>
      </c>
      <c r="J45" s="7">
        <v>162.93</v>
      </c>
      <c r="K45" s="5">
        <v>9.3905358129257998E-3</v>
      </c>
      <c r="L45" s="7">
        <v>19.939979999999998</v>
      </c>
      <c r="M45" s="5">
        <v>-0.11477764772081001</v>
      </c>
      <c r="N45" s="7">
        <v>331336</v>
      </c>
      <c r="O45" s="5">
        <v>-3.4212853417678803E-2</v>
      </c>
      <c r="Q45" s="6"/>
    </row>
    <row r="46" spans="1:17" x14ac:dyDescent="0.3">
      <c r="A46" s="4">
        <v>44624</v>
      </c>
      <c r="B46" s="7">
        <v>163.16999999999999</v>
      </c>
      <c r="C46" s="5">
        <v>-1.01910828025478E-2</v>
      </c>
      <c r="D46" s="7">
        <v>289.86</v>
      </c>
      <c r="E46" s="5">
        <v>-2.5058020248225701E-2</v>
      </c>
      <c r="F46" s="7">
        <v>59.673499999999997</v>
      </c>
      <c r="G46" s="5">
        <v>-3.0264690356691E-2</v>
      </c>
      <c r="H46" s="7">
        <v>100.15</v>
      </c>
      <c r="I46" s="5">
        <v>-5.65901148277584E-2</v>
      </c>
      <c r="J46" s="7">
        <v>164.46</v>
      </c>
      <c r="K46" s="5">
        <v>-4.3354007053386802E-2</v>
      </c>
      <c r="L46" s="7">
        <v>17.651316000000001</v>
      </c>
      <c r="M46" s="5">
        <v>-1.06507639430398E-2</v>
      </c>
      <c r="N46" s="7">
        <v>320000.05</v>
      </c>
      <c r="O46" s="5">
        <v>2.96873078613582E-2</v>
      </c>
      <c r="Q46" s="6"/>
    </row>
    <row r="47" spans="1:17" x14ac:dyDescent="0.3">
      <c r="A47" s="4">
        <v>44617</v>
      </c>
      <c r="B47" s="7">
        <v>164.85</v>
      </c>
      <c r="C47" s="5">
        <v>-1.46443514644352E-2</v>
      </c>
      <c r="D47" s="7">
        <v>297.31</v>
      </c>
      <c r="E47" s="5">
        <v>3.2577362553398402E-2</v>
      </c>
      <c r="F47" s="7">
        <v>57.8675</v>
      </c>
      <c r="G47" s="5">
        <v>-4.0843305827969099E-2</v>
      </c>
      <c r="H47" s="7">
        <v>94.482500000000002</v>
      </c>
      <c r="I47" s="5">
        <v>-5.3470219352790303E-2</v>
      </c>
      <c r="J47" s="7">
        <v>157.33000000000001</v>
      </c>
      <c r="K47" s="5">
        <v>-2.2818280048306099E-2</v>
      </c>
      <c r="L47" s="7">
        <v>17.463315999999999</v>
      </c>
      <c r="M47" s="5">
        <v>-1.2101539020424301E-2</v>
      </c>
      <c r="N47" s="7">
        <v>329499.99</v>
      </c>
      <c r="O47" s="5">
        <v>-5.9180548078317102E-2</v>
      </c>
      <c r="Q47" s="6"/>
    </row>
    <row r="48" spans="1:17" x14ac:dyDescent="0.3">
      <c r="A48" s="4">
        <v>44610</v>
      </c>
      <c r="B48" s="7">
        <v>167.3</v>
      </c>
      <c r="C48" s="5">
        <v>-7.9459203036051692E-3</v>
      </c>
      <c r="D48" s="7">
        <v>287.93</v>
      </c>
      <c r="E48" s="5">
        <v>-2.40984273318872E-2</v>
      </c>
      <c r="F48" s="7">
        <v>55.503999999999998</v>
      </c>
      <c r="G48" s="5">
        <v>-1.2269385990198899E-2</v>
      </c>
      <c r="H48" s="7">
        <v>89.430499999999995</v>
      </c>
      <c r="I48" s="5">
        <v>-1.37425151374531E-2</v>
      </c>
      <c r="J48" s="7">
        <v>153.74</v>
      </c>
      <c r="K48" s="5">
        <v>2.0163913100039199E-3</v>
      </c>
      <c r="L48" s="7">
        <v>17.251982999999999</v>
      </c>
      <c r="M48" s="5">
        <v>4.7144145690382801E-3</v>
      </c>
      <c r="N48" s="7">
        <v>310000</v>
      </c>
      <c r="O48" s="5">
        <v>1.4441935483871E-2</v>
      </c>
      <c r="Q48" s="6"/>
    </row>
    <row r="49" spans="1:17" x14ac:dyDescent="0.3">
      <c r="A49" s="4">
        <v>44603</v>
      </c>
      <c r="B49" s="7">
        <v>168.64</v>
      </c>
      <c r="C49" s="5">
        <v>-2.17530019142642E-2</v>
      </c>
      <c r="D49" s="7">
        <v>295.04000000000002</v>
      </c>
      <c r="E49" s="5">
        <v>-3.5627900895600403E-2</v>
      </c>
      <c r="F49" s="7">
        <v>54.823</v>
      </c>
      <c r="G49" s="5">
        <v>-2.27915291027488E-2</v>
      </c>
      <c r="H49" s="7">
        <v>88.201499999999996</v>
      </c>
      <c r="I49" s="5">
        <v>-6.8717652194123596E-2</v>
      </c>
      <c r="J49" s="7">
        <v>154.05000000000001</v>
      </c>
      <c r="K49" s="5">
        <v>-5.63453424212918E-2</v>
      </c>
      <c r="L49" s="7">
        <v>17.333316</v>
      </c>
      <c r="M49" s="5">
        <v>0.27269231115385001</v>
      </c>
      <c r="N49" s="7">
        <v>314477</v>
      </c>
      <c r="O49" s="5">
        <v>-5.6194888656404103E-2</v>
      </c>
      <c r="Q49" s="6"/>
    </row>
    <row r="50" spans="1:17" x14ac:dyDescent="0.3">
      <c r="A50" s="4">
        <v>44596</v>
      </c>
      <c r="B50" s="7">
        <v>172.39</v>
      </c>
      <c r="C50" s="5">
        <v>1.20941701403157E-2</v>
      </c>
      <c r="D50" s="7">
        <v>305.94</v>
      </c>
      <c r="E50" s="5">
        <v>-7.5261143190812696E-3</v>
      </c>
      <c r="F50" s="7">
        <v>53.573500000000003</v>
      </c>
      <c r="G50" s="5">
        <v>-1.2767506323088901E-2</v>
      </c>
      <c r="H50" s="7">
        <v>82.140500000000003</v>
      </c>
      <c r="I50" s="5">
        <v>1.3829962077172599E-2</v>
      </c>
      <c r="J50" s="7">
        <v>145.37</v>
      </c>
      <c r="K50" s="5">
        <v>3.4257412120795097E-2</v>
      </c>
      <c r="L50" s="7">
        <v>22.059978000000001</v>
      </c>
      <c r="M50" s="5">
        <v>4.6872168231536698E-2</v>
      </c>
      <c r="N50" s="7">
        <v>296805</v>
      </c>
      <c r="O50" s="5">
        <v>3.9103148531864397E-2</v>
      </c>
      <c r="Q50" s="6"/>
    </row>
    <row r="51" spans="1:17" x14ac:dyDescent="0.3">
      <c r="A51" s="4">
        <v>44589</v>
      </c>
      <c r="B51" s="7">
        <v>170.33</v>
      </c>
      <c r="C51" s="5">
        <v>4.8765470106520603E-2</v>
      </c>
      <c r="D51" s="7">
        <v>308.26</v>
      </c>
      <c r="E51" s="5">
        <v>4.1313380400635098E-2</v>
      </c>
      <c r="F51" s="7">
        <v>52.889499999999998</v>
      </c>
      <c r="G51" s="5">
        <v>7.9032700252412904E-3</v>
      </c>
      <c r="H51" s="7">
        <v>83.276499999999999</v>
      </c>
      <c r="I51" s="5">
        <v>2.8159204577521899E-2</v>
      </c>
      <c r="J51" s="7">
        <v>150.35</v>
      </c>
      <c r="K51" s="5">
        <v>-3.5849684070502097E-2</v>
      </c>
      <c r="L51" s="7">
        <v>23.093976999999999</v>
      </c>
      <c r="M51" s="5">
        <v>1.1835683390522199E-2</v>
      </c>
      <c r="N51" s="7">
        <v>308411.01</v>
      </c>
      <c r="O51" s="5">
        <v>6.8914096160185706E-2</v>
      </c>
      <c r="Q51" s="6"/>
    </row>
    <row r="52" spans="1:17" x14ac:dyDescent="0.3">
      <c r="A52" s="4">
        <v>44582</v>
      </c>
      <c r="B52" s="7">
        <v>162.41</v>
      </c>
      <c r="C52" s="5">
        <v>-6.1593574854105299E-2</v>
      </c>
      <c r="D52" s="7">
        <v>296.02999999999997</v>
      </c>
      <c r="E52" s="5">
        <v>-4.5680206318504203E-2</v>
      </c>
      <c r="F52" s="7">
        <v>53.307499999999997</v>
      </c>
      <c r="G52" s="5">
        <v>-4.37086713877029E-3</v>
      </c>
      <c r="H52" s="7">
        <v>85.621499999999997</v>
      </c>
      <c r="I52" s="5">
        <v>-6.9503570948885401E-2</v>
      </c>
      <c r="J52" s="7">
        <v>144.96</v>
      </c>
      <c r="K52" s="5">
        <v>-3.7458609271523197E-2</v>
      </c>
      <c r="L52" s="7">
        <v>23.36731</v>
      </c>
      <c r="M52" s="5">
        <v>1.0841342028671701E-2</v>
      </c>
      <c r="N52" s="7">
        <v>329664.87599999999</v>
      </c>
      <c r="O52" s="5">
        <v>-3.9885231813412501E-3</v>
      </c>
      <c r="Q52" s="6"/>
    </row>
    <row r="53" spans="1:17" x14ac:dyDescent="0.3">
      <c r="A53" s="4">
        <v>44575</v>
      </c>
      <c r="B53" s="7">
        <v>173.07</v>
      </c>
      <c r="C53" s="5">
        <v>5.22739153162575E-3</v>
      </c>
      <c r="D53" s="7">
        <v>310.2</v>
      </c>
      <c r="E53" s="5">
        <v>-1.2227741688956901E-2</v>
      </c>
      <c r="F53" s="7">
        <v>53.0745</v>
      </c>
      <c r="G53" s="5">
        <v>-3.5431327662059899E-2</v>
      </c>
      <c r="H53" s="7">
        <v>79.670500000000004</v>
      </c>
      <c r="I53" s="5">
        <v>-5.7329877432676001E-2</v>
      </c>
      <c r="J53" s="7">
        <v>139.53</v>
      </c>
      <c r="K53" s="5">
        <v>-5.5901956568480002E-2</v>
      </c>
      <c r="L53" s="7">
        <v>23.620643000000001</v>
      </c>
      <c r="M53" s="5">
        <v>-8.0381596724526105E-2</v>
      </c>
      <c r="N53" s="7">
        <v>328350</v>
      </c>
      <c r="O53" s="5">
        <v>-5.4850007613826697E-2</v>
      </c>
      <c r="Q53" s="6"/>
    </row>
    <row r="54" spans="1:17" x14ac:dyDescent="0.3">
      <c r="A54" s="4">
        <v>44568</v>
      </c>
      <c r="B54" s="7">
        <v>172.17</v>
      </c>
      <c r="C54" s="5">
        <v>-3.0410542321338101E-2</v>
      </c>
      <c r="D54" s="7">
        <v>314.04000000000002</v>
      </c>
      <c r="E54" s="5">
        <v>-6.6246431969552697E-2</v>
      </c>
      <c r="F54" s="7">
        <v>51.194000000000003</v>
      </c>
      <c r="G54" s="5">
        <v>6.8904559128022694E-2</v>
      </c>
      <c r="H54" s="7">
        <v>75.102999999999994</v>
      </c>
      <c r="I54" s="5">
        <v>0.12523467770927901</v>
      </c>
      <c r="J54" s="7">
        <v>131.72999999999999</v>
      </c>
      <c r="K54" s="5">
        <v>6.7410612616716201E-2</v>
      </c>
      <c r="L54" s="7">
        <v>21.721978</v>
      </c>
      <c r="M54" s="5">
        <v>7.5652963095718104E-2</v>
      </c>
      <c r="N54" s="7">
        <v>310340</v>
      </c>
      <c r="O54" s="5">
        <v>5.0460784945543603E-2</v>
      </c>
      <c r="Q54" s="6"/>
    </row>
    <row r="55" spans="1:17" x14ac:dyDescent="0.3">
      <c r="A55" s="4">
        <v>44561</v>
      </c>
      <c r="B55" s="7">
        <v>177.57</v>
      </c>
      <c r="C55" s="5">
        <v>7.3179033356024102E-3</v>
      </c>
      <c r="D55" s="7">
        <v>336.32</v>
      </c>
      <c r="E55" s="5">
        <v>4.8701783740177302E-3</v>
      </c>
      <c r="F55" s="7">
        <v>54.721499999999999</v>
      </c>
      <c r="G55" s="5">
        <v>-5.2858565646043999E-2</v>
      </c>
      <c r="H55" s="7">
        <v>84.508499999999998</v>
      </c>
      <c r="I55" s="5">
        <v>-3.6114710354579603E-2</v>
      </c>
      <c r="J55" s="7">
        <v>140.61000000000001</v>
      </c>
      <c r="K55" s="5">
        <v>-2.26868643766448E-2</v>
      </c>
      <c r="L55" s="7">
        <v>23.365310000000001</v>
      </c>
      <c r="M55" s="5">
        <v>2.1356404002343499E-2</v>
      </c>
      <c r="N55" s="7">
        <v>326000</v>
      </c>
      <c r="O55" s="5">
        <v>-5.6214723926380397E-2</v>
      </c>
      <c r="Q55" s="6"/>
    </row>
    <row r="56" spans="1:17" x14ac:dyDescent="0.3">
      <c r="A56" s="4">
        <v>44554</v>
      </c>
      <c r="B56" s="7">
        <v>176.28</v>
      </c>
      <c r="C56" s="5">
        <v>3.0033890382143401E-2</v>
      </c>
      <c r="D56" s="7">
        <v>334.69</v>
      </c>
      <c r="E56" s="5">
        <v>3.36318715256331E-2</v>
      </c>
      <c r="F56" s="7">
        <v>51.829000000000001</v>
      </c>
      <c r="G56" s="5">
        <v>5.3252040363502302E-3</v>
      </c>
      <c r="H56" s="7">
        <v>81.456500000000005</v>
      </c>
      <c r="I56" s="5">
        <v>-2.2846549999079299E-2</v>
      </c>
      <c r="J56" s="7">
        <v>137.41999999999999</v>
      </c>
      <c r="K56" s="5">
        <v>4.83190219764228E-2</v>
      </c>
      <c r="L56" s="7">
        <v>23.864308999999999</v>
      </c>
      <c r="M56" s="5">
        <v>2.16362015761698E-2</v>
      </c>
      <c r="N56" s="7">
        <v>307674</v>
      </c>
      <c r="O56" s="5">
        <v>-2.3901922164368799E-2</v>
      </c>
      <c r="Q56" s="6"/>
    </row>
    <row r="57" spans="1:17" x14ac:dyDescent="0.3">
      <c r="A57" s="4">
        <v>44547</v>
      </c>
      <c r="B57" s="7">
        <v>171.14</v>
      </c>
      <c r="C57" s="5">
        <v>-4.6308163833937002E-2</v>
      </c>
      <c r="D57" s="7">
        <v>323.8</v>
      </c>
      <c r="E57" s="5">
        <v>-5.4708939102002703E-2</v>
      </c>
      <c r="F57" s="7">
        <v>52.104999999999997</v>
      </c>
      <c r="G57" s="5">
        <v>-6.0032626427406199E-2</v>
      </c>
      <c r="H57" s="7">
        <v>79.595500000000001</v>
      </c>
      <c r="I57" s="5">
        <v>-0.13471867128166801</v>
      </c>
      <c r="J57" s="7">
        <v>144.06</v>
      </c>
      <c r="K57" s="5">
        <v>-0.13265306122449</v>
      </c>
      <c r="L57" s="7">
        <v>24.380642000000002</v>
      </c>
      <c r="M57" s="5">
        <v>-0.12561863629349901</v>
      </c>
      <c r="N57" s="7">
        <v>300320</v>
      </c>
      <c r="O57" s="5">
        <v>-4.1022742408098098E-2</v>
      </c>
      <c r="Q57" s="6"/>
    </row>
    <row r="58" spans="1:17" x14ac:dyDescent="0.3">
      <c r="A58" s="4">
        <v>44540</v>
      </c>
      <c r="B58" s="7">
        <v>179.45</v>
      </c>
      <c r="C58" s="5">
        <v>0.108811171527434</v>
      </c>
      <c r="D58" s="7">
        <v>342.54</v>
      </c>
      <c r="E58" s="5">
        <v>6.0462524380050203E-2</v>
      </c>
      <c r="F58" s="7">
        <v>48.976999999999997</v>
      </c>
      <c r="G58" s="5">
        <v>5.8741858423341599E-2</v>
      </c>
      <c r="H58" s="7">
        <v>68.872500000000002</v>
      </c>
      <c r="I58" s="5">
        <v>7.3011724563504896E-2</v>
      </c>
      <c r="J58" s="7">
        <v>124.95</v>
      </c>
      <c r="K58" s="5">
        <v>6.6026410564225604E-2</v>
      </c>
      <c r="L58" s="7">
        <v>21.317979000000001</v>
      </c>
      <c r="M58" s="5">
        <v>4.4094189228725697E-2</v>
      </c>
      <c r="N58" s="7">
        <v>288000.05</v>
      </c>
      <c r="O58" s="5">
        <v>5.0694262032246203E-2</v>
      </c>
      <c r="Q58" s="6"/>
    </row>
    <row r="59" spans="1:17" x14ac:dyDescent="0.3">
      <c r="A59" s="4">
        <v>44533</v>
      </c>
      <c r="B59" s="7">
        <v>161.84</v>
      </c>
      <c r="C59" s="5">
        <v>3.2077035903322497E-2</v>
      </c>
      <c r="D59" s="7">
        <v>323.01</v>
      </c>
      <c r="E59" s="5">
        <v>-2.0231739868963899E-2</v>
      </c>
      <c r="F59" s="7">
        <v>51.853999999999999</v>
      </c>
      <c r="G59" s="5">
        <v>3.24275851429012E-2</v>
      </c>
      <c r="H59" s="7">
        <v>73.900999999999996</v>
      </c>
      <c r="I59" s="5">
        <v>6.5878675525364999E-2</v>
      </c>
      <c r="J59" s="7">
        <v>133.19999999999999</v>
      </c>
      <c r="K59" s="5">
        <v>3.5660660660660697E-2</v>
      </c>
      <c r="L59" s="7">
        <v>22.257978000000001</v>
      </c>
      <c r="M59" s="5">
        <v>-4.8461994166765797E-2</v>
      </c>
      <c r="N59" s="7">
        <v>302600</v>
      </c>
      <c r="O59" s="5">
        <v>-3.3377395902181098E-2</v>
      </c>
      <c r="Q59" s="6"/>
    </row>
    <row r="60" spans="1:17" x14ac:dyDescent="0.3">
      <c r="A60" s="4">
        <v>44526</v>
      </c>
      <c r="B60" s="7">
        <v>156.81</v>
      </c>
      <c r="C60" s="5">
        <v>-2.3294923699782099E-2</v>
      </c>
      <c r="D60" s="7">
        <v>329.68</v>
      </c>
      <c r="E60" s="5">
        <v>-3.9141966133310002E-2</v>
      </c>
      <c r="F60" s="7">
        <v>53.535499999999999</v>
      </c>
      <c r="G60" s="5">
        <v>-1.26271352653847E-2</v>
      </c>
      <c r="H60" s="7">
        <v>78.769499999999994</v>
      </c>
      <c r="I60" s="5">
        <v>4.1367534388310402E-2</v>
      </c>
      <c r="J60" s="7">
        <v>137.94999999999999</v>
      </c>
      <c r="K60" s="5">
        <v>4.2406669083001301E-2</v>
      </c>
      <c r="L60" s="7">
        <v>21.179311999999999</v>
      </c>
      <c r="M60" s="5">
        <v>9.3078188753251301E-2</v>
      </c>
      <c r="N60" s="7">
        <v>292500</v>
      </c>
      <c r="O60" s="5">
        <v>5.0598290598290602E-3</v>
      </c>
      <c r="Q60" s="6"/>
    </row>
    <row r="61" spans="1:17" x14ac:dyDescent="0.3">
      <c r="A61" s="4">
        <v>44519</v>
      </c>
      <c r="B61" s="7">
        <v>160.55000000000001</v>
      </c>
      <c r="C61" s="5">
        <v>7.0404693646243105E-2</v>
      </c>
      <c r="D61" s="7">
        <v>343.11</v>
      </c>
      <c r="E61" s="5">
        <v>1.89771917320028E-2</v>
      </c>
      <c r="F61" s="7">
        <v>52.859499999999997</v>
      </c>
      <c r="G61" s="5">
        <v>3.88482675772567E-2</v>
      </c>
      <c r="H61" s="7">
        <v>82.028000000000006</v>
      </c>
      <c r="I61" s="5">
        <v>3.3915248451748099E-2</v>
      </c>
      <c r="J61" s="7">
        <v>143.80000000000001</v>
      </c>
      <c r="K61" s="5">
        <v>4.33936022253128E-2</v>
      </c>
      <c r="L61" s="7">
        <v>23.150644</v>
      </c>
      <c r="M61" s="5">
        <v>-0.12958589834477199</v>
      </c>
      <c r="N61" s="7">
        <v>293980</v>
      </c>
      <c r="O61" s="5">
        <v>4.2588271310973501E-2</v>
      </c>
      <c r="Q61" s="6"/>
    </row>
    <row r="62" spans="1:17" x14ac:dyDescent="0.3">
      <c r="A62" s="4">
        <v>44512</v>
      </c>
      <c r="B62" s="7">
        <v>149.99</v>
      </c>
      <c r="C62" s="5">
        <v>-8.5272342675832401E-3</v>
      </c>
      <c r="D62" s="7">
        <v>336.72</v>
      </c>
      <c r="E62" s="5">
        <v>1.96393501160514E-3</v>
      </c>
      <c r="F62" s="7">
        <v>54.912999999999997</v>
      </c>
      <c r="G62" s="5">
        <v>-6.6195618523845904E-3</v>
      </c>
      <c r="H62" s="7">
        <v>84.81</v>
      </c>
      <c r="I62" s="5">
        <v>-1.5110246433203699E-2</v>
      </c>
      <c r="J62" s="7">
        <v>150.04</v>
      </c>
      <c r="K62" s="5">
        <v>-6.86483604372168E-3</v>
      </c>
      <c r="L62" s="7">
        <v>20.150646999999999</v>
      </c>
      <c r="M62" s="5">
        <v>-1.7269916941128401E-2</v>
      </c>
      <c r="N62" s="7">
        <v>306500.09999999998</v>
      </c>
      <c r="O62" s="5">
        <v>-9.6871094006167596E-3</v>
      </c>
      <c r="Q62" s="6"/>
    </row>
    <row r="63" spans="1:17" x14ac:dyDescent="0.3">
      <c r="A63" s="4">
        <v>44505</v>
      </c>
      <c r="B63" s="7">
        <v>151.28</v>
      </c>
      <c r="C63" s="5">
        <v>9.8798397863817701E-3</v>
      </c>
      <c r="D63" s="7">
        <v>336.06</v>
      </c>
      <c r="E63" s="5">
        <v>1.3388818527229999E-2</v>
      </c>
      <c r="F63" s="7">
        <v>54.549500000000002</v>
      </c>
      <c r="G63" s="5">
        <v>1.8111990027406301E-2</v>
      </c>
      <c r="H63" s="7">
        <v>83.528499999999994</v>
      </c>
      <c r="I63" s="5">
        <v>-2.6541839013031501E-2</v>
      </c>
      <c r="J63" s="7">
        <v>149.01</v>
      </c>
      <c r="K63" s="5">
        <v>0.112073015233877</v>
      </c>
      <c r="L63" s="7">
        <v>19.802647</v>
      </c>
      <c r="M63" s="5">
        <v>5.1070546275959999E-2</v>
      </c>
      <c r="N63" s="7">
        <v>303531</v>
      </c>
      <c r="O63" s="5">
        <v>3.40801433790947E-2</v>
      </c>
      <c r="Q63" s="6"/>
    </row>
    <row r="64" spans="1:17" x14ac:dyDescent="0.3">
      <c r="A64" s="4">
        <v>44498</v>
      </c>
      <c r="B64" s="7">
        <v>149.80000000000001</v>
      </c>
      <c r="C64" s="5">
        <v>7.4651960454638101E-3</v>
      </c>
      <c r="D64" s="7">
        <v>331.62</v>
      </c>
      <c r="E64" s="5">
        <v>7.2648466813300505E-2</v>
      </c>
      <c r="F64" s="7">
        <v>55.537500000000001</v>
      </c>
      <c r="G64" s="5">
        <v>-1.41255908170156E-2</v>
      </c>
      <c r="H64" s="7">
        <v>81.311499999999995</v>
      </c>
      <c r="I64" s="5">
        <v>-2.33730776089482E-2</v>
      </c>
      <c r="J64" s="7">
        <v>165.71</v>
      </c>
      <c r="K64" s="5">
        <v>9.7761148995232899E-3</v>
      </c>
      <c r="L64" s="7">
        <v>20.813979</v>
      </c>
      <c r="M64" s="5">
        <v>-2.0531057516681502E-2</v>
      </c>
      <c r="N64" s="7">
        <v>313875.38</v>
      </c>
      <c r="O64" s="5">
        <v>-4.1750264069771899E-2</v>
      </c>
      <c r="Q64" s="6"/>
    </row>
    <row r="65" spans="1:17" x14ac:dyDescent="0.3">
      <c r="A65" s="4">
        <v>44491</v>
      </c>
      <c r="B65" s="7">
        <v>148.69</v>
      </c>
      <c r="C65" s="5">
        <v>2.6581054957194102E-2</v>
      </c>
      <c r="D65" s="7">
        <v>309.16000000000003</v>
      </c>
      <c r="E65" s="5">
        <v>1.62716544492293E-2</v>
      </c>
      <c r="F65" s="7">
        <v>54.753</v>
      </c>
      <c r="G65" s="5">
        <v>1.69762387449089E-2</v>
      </c>
      <c r="H65" s="7">
        <v>79.411000000000001</v>
      </c>
      <c r="I65" s="5">
        <v>1.24227122187102E-2</v>
      </c>
      <c r="J65" s="7">
        <v>167.33</v>
      </c>
      <c r="K65" s="5">
        <v>-2.8865116834996801E-2</v>
      </c>
      <c r="L65" s="7">
        <v>20.386645999999999</v>
      </c>
      <c r="M65" s="5">
        <v>6.8018545080932701E-3</v>
      </c>
      <c r="N65" s="7">
        <v>300771</v>
      </c>
      <c r="O65" s="5">
        <v>2.4497042600516699E-2</v>
      </c>
      <c r="Q65" s="6"/>
    </row>
    <row r="66" spans="1:17" x14ac:dyDescent="0.3">
      <c r="A66" s="4">
        <v>44484</v>
      </c>
      <c r="B66" s="7">
        <v>144.84</v>
      </c>
      <c r="C66" s="5">
        <v>1.35759272218334E-2</v>
      </c>
      <c r="D66" s="7">
        <v>304.20999999999998</v>
      </c>
      <c r="E66" s="5">
        <v>3.1744955061895702E-2</v>
      </c>
      <c r="F66" s="7">
        <v>55.682499999999997</v>
      </c>
      <c r="G66" s="5">
        <v>-2.9452700579175599E-3</v>
      </c>
      <c r="H66" s="7">
        <v>80.397499999999994</v>
      </c>
      <c r="I66" s="5">
        <v>1.46832923909327E-2</v>
      </c>
      <c r="J66" s="7">
        <v>162.5</v>
      </c>
      <c r="K66" s="5">
        <v>-3.7538461538462399E-3</v>
      </c>
      <c r="L66" s="7">
        <v>20.525313000000001</v>
      </c>
      <c r="M66" s="5">
        <v>-4.2776400048077201E-2</v>
      </c>
      <c r="N66" s="7">
        <v>308139</v>
      </c>
      <c r="O66" s="5">
        <v>-1.9922827035850701E-2</v>
      </c>
      <c r="Q66" s="6"/>
    </row>
    <row r="67" spans="1:17" x14ac:dyDescent="0.3">
      <c r="A67" s="4">
        <v>44477</v>
      </c>
      <c r="B67" s="7">
        <v>142.9</v>
      </c>
      <c r="C67" s="5">
        <v>1.75254118471784E-3</v>
      </c>
      <c r="D67" s="7">
        <v>294.85000000000002</v>
      </c>
      <c r="E67" s="5">
        <v>1.98893116568661E-2</v>
      </c>
      <c r="F67" s="7">
        <v>55.518500000000003</v>
      </c>
      <c r="G67" s="5">
        <v>2.7576393454434099E-2</v>
      </c>
      <c r="H67" s="7">
        <v>81.578000000000003</v>
      </c>
      <c r="I67" s="5">
        <v>2.4620608497389E-2</v>
      </c>
      <c r="J67" s="7">
        <v>161.88999999999999</v>
      </c>
      <c r="K67" s="5">
        <v>2.40904317746627E-3</v>
      </c>
      <c r="L67" s="7">
        <v>19.647314000000001</v>
      </c>
      <c r="M67" s="5">
        <v>2.7143659433550302E-4</v>
      </c>
      <c r="N67" s="7">
        <v>302000</v>
      </c>
      <c r="O67" s="5">
        <v>9.4685430463576203E-3</v>
      </c>
      <c r="Q67" s="6"/>
    </row>
    <row r="68" spans="1:17" x14ac:dyDescent="0.3">
      <c r="A68" s="4">
        <v>44470</v>
      </c>
      <c r="B68" s="7">
        <v>142.65</v>
      </c>
      <c r="C68" s="5">
        <v>-2.90634358834739E-2</v>
      </c>
      <c r="D68" s="7">
        <v>289.10000000000002</v>
      </c>
      <c r="E68" s="5">
        <v>-3.4240855186236797E-2</v>
      </c>
      <c r="F68" s="7">
        <v>57.049500000000002</v>
      </c>
      <c r="G68" s="5">
        <v>1.16565438785612E-3</v>
      </c>
      <c r="H68" s="7">
        <v>83.586500000000001</v>
      </c>
      <c r="I68" s="5">
        <v>-3.04654459751275E-2</v>
      </c>
      <c r="J68" s="7">
        <v>162.28</v>
      </c>
      <c r="K68" s="5">
        <v>4.5107222085284698E-2</v>
      </c>
      <c r="L68" s="7">
        <v>19.652647000000002</v>
      </c>
      <c r="M68" s="5">
        <v>-3.6127398003943399E-2</v>
      </c>
      <c r="N68" s="7">
        <v>304859.5</v>
      </c>
      <c r="O68" s="5">
        <v>-1.9220329364838602E-2</v>
      </c>
      <c r="Q68" s="6"/>
    </row>
    <row r="69" spans="1:17" x14ac:dyDescent="0.3">
      <c r="A69" s="4">
        <v>44463</v>
      </c>
      <c r="B69" s="7">
        <v>146.91999999999999</v>
      </c>
      <c r="C69" s="5">
        <v>5.8879912364780598E-3</v>
      </c>
      <c r="D69" s="7">
        <v>299.35000000000002</v>
      </c>
      <c r="E69" s="5">
        <v>-1.7340847700669699E-3</v>
      </c>
      <c r="F69" s="7">
        <v>57.116</v>
      </c>
      <c r="G69" s="5">
        <v>3.6889838223965299E-2</v>
      </c>
      <c r="H69" s="7">
        <v>81.040000000000006</v>
      </c>
      <c r="I69" s="5">
        <v>5.6490621915103498E-2</v>
      </c>
      <c r="J69" s="7">
        <v>169.6</v>
      </c>
      <c r="K69" s="5">
        <v>-2.1344339622641501E-2</v>
      </c>
      <c r="L69" s="7">
        <v>18.942647999999998</v>
      </c>
      <c r="M69" s="5">
        <v>-3.0653898018904099E-2</v>
      </c>
      <c r="N69" s="7">
        <v>299000</v>
      </c>
      <c r="O69" s="5">
        <v>2.7591973244147201E-2</v>
      </c>
      <c r="Q69" s="6"/>
    </row>
    <row r="70" spans="1:17" x14ac:dyDescent="0.3">
      <c r="A70" s="4">
        <v>44456</v>
      </c>
      <c r="B70" s="7">
        <v>146.06</v>
      </c>
      <c r="C70" s="5">
        <v>-1.9534134389474399E-2</v>
      </c>
      <c r="D70" s="7">
        <v>299.87</v>
      </c>
      <c r="E70" s="5">
        <v>1.40678367319334E-2</v>
      </c>
      <c r="F70" s="7">
        <v>59.222999999999999</v>
      </c>
      <c r="G70" s="5">
        <v>1.77633689613832E-2</v>
      </c>
      <c r="H70" s="7">
        <v>85.617999999999995</v>
      </c>
      <c r="I70" s="5">
        <v>3.0606881730477299E-2</v>
      </c>
      <c r="J70" s="7">
        <v>165.98</v>
      </c>
      <c r="K70" s="5">
        <v>-9.8807085190985994E-3</v>
      </c>
      <c r="L70" s="7">
        <v>18.361982000000001</v>
      </c>
      <c r="M70" s="5">
        <v>-3.9574486022260602E-2</v>
      </c>
      <c r="N70" s="7">
        <v>307250</v>
      </c>
      <c r="O70" s="5">
        <v>-1.9609438567941399E-2</v>
      </c>
      <c r="Q70" s="6"/>
    </row>
    <row r="71" spans="1:17" x14ac:dyDescent="0.3">
      <c r="A71" s="4">
        <v>44449</v>
      </c>
      <c r="B71" s="7">
        <v>148.97</v>
      </c>
      <c r="C71" s="5">
        <v>-3.4543097861309199E-2</v>
      </c>
      <c r="D71" s="7">
        <v>295.70999999999998</v>
      </c>
      <c r="E71" s="5">
        <v>-1.8031480374576601E-2</v>
      </c>
      <c r="F71" s="7">
        <v>60.274999999999999</v>
      </c>
      <c r="G71" s="5">
        <v>-2.6702613023641599E-2</v>
      </c>
      <c r="H71" s="7">
        <v>88.238500000000002</v>
      </c>
      <c r="I71" s="5">
        <v>9.0550043348424092E-3</v>
      </c>
      <c r="J71" s="7">
        <v>164.34</v>
      </c>
      <c r="K71" s="5">
        <v>1.42996227333576E-2</v>
      </c>
      <c r="L71" s="7">
        <v>17.635316</v>
      </c>
      <c r="M71" s="5">
        <v>5.7951839365963202E-2</v>
      </c>
      <c r="N71" s="7">
        <v>301225</v>
      </c>
      <c r="O71" s="5">
        <v>-3.3197775749024799E-5</v>
      </c>
      <c r="Q71" s="6"/>
    </row>
    <row r="72" spans="1:17" x14ac:dyDescent="0.3">
      <c r="A72" s="4">
        <v>44442</v>
      </c>
      <c r="B72" s="7">
        <v>154.30000000000001</v>
      </c>
      <c r="C72" s="5">
        <v>3.8358008075370202E-2</v>
      </c>
      <c r="D72" s="7">
        <v>301.14</v>
      </c>
      <c r="E72" s="5">
        <v>4.7377552382222004E-3</v>
      </c>
      <c r="F72" s="7">
        <v>58.665500000000002</v>
      </c>
      <c r="G72" s="5">
        <v>2.8841482643120701E-2</v>
      </c>
      <c r="H72" s="7">
        <v>89.037499999999994</v>
      </c>
      <c r="I72" s="5">
        <v>3.1745051242454102E-2</v>
      </c>
      <c r="J72" s="7">
        <v>166.69</v>
      </c>
      <c r="K72" s="5">
        <v>5.4172415861779399E-2</v>
      </c>
      <c r="L72" s="7">
        <v>18.657315000000001</v>
      </c>
      <c r="M72" s="5">
        <v>-1.7508789447999398E-2</v>
      </c>
      <c r="N72" s="7">
        <v>301215</v>
      </c>
      <c r="O72" s="5">
        <v>2.1781783775708399E-2</v>
      </c>
      <c r="Q72" s="6"/>
    </row>
    <row r="73" spans="1:17" x14ac:dyDescent="0.3">
      <c r="A73" s="4">
        <v>44435</v>
      </c>
      <c r="B73" s="7">
        <v>148.6</v>
      </c>
      <c r="C73" s="5">
        <v>2.7667184020514E-3</v>
      </c>
      <c r="D73" s="7">
        <v>299.72000000000003</v>
      </c>
      <c r="E73" s="5">
        <v>-1.5245104481535E-2</v>
      </c>
      <c r="F73" s="7">
        <v>60.357500000000002</v>
      </c>
      <c r="G73" s="5">
        <v>8.8804208259123003E-3</v>
      </c>
      <c r="H73" s="7">
        <v>91.864000000000004</v>
      </c>
      <c r="I73" s="5">
        <v>3.1459548898371699E-3</v>
      </c>
      <c r="J73" s="7">
        <v>175.72</v>
      </c>
      <c r="K73" s="5">
        <v>1.9235146824493499E-2</v>
      </c>
      <c r="L73" s="7">
        <v>18.330648</v>
      </c>
      <c r="M73" s="5">
        <v>-2.6403812893030301E-2</v>
      </c>
      <c r="N73" s="7">
        <v>307776</v>
      </c>
      <c r="O73" s="5">
        <v>2.1034778540237099E-2</v>
      </c>
      <c r="Q73" s="6"/>
    </row>
    <row r="74" spans="1:17" x14ac:dyDescent="0.3">
      <c r="A74" s="4">
        <v>44428</v>
      </c>
      <c r="B74" s="7">
        <v>148.19</v>
      </c>
      <c r="C74" s="5">
        <v>-6.1032863849764998E-3</v>
      </c>
      <c r="D74" s="7">
        <v>304.36</v>
      </c>
      <c r="E74" s="5">
        <v>3.9303397643844898E-2</v>
      </c>
      <c r="F74" s="7">
        <v>60.893500000000003</v>
      </c>
      <c r="G74" s="5">
        <v>1.51904554673323E-2</v>
      </c>
      <c r="H74" s="7">
        <v>92.153000000000006</v>
      </c>
      <c r="I74" s="5">
        <v>1.0108189641140301E-2</v>
      </c>
      <c r="J74" s="7">
        <v>179.1</v>
      </c>
      <c r="K74" s="5">
        <v>-4.5784477945281597E-3</v>
      </c>
      <c r="L74" s="7">
        <v>17.846648999999999</v>
      </c>
      <c r="M74" s="5">
        <v>2.0769501322068899E-2</v>
      </c>
      <c r="N74" s="7">
        <v>314250</v>
      </c>
      <c r="O74" s="5">
        <v>3.4367541766109799E-3</v>
      </c>
      <c r="Q74" s="6"/>
    </row>
    <row r="75" spans="1:17" x14ac:dyDescent="0.3">
      <c r="A75" s="4">
        <v>44421</v>
      </c>
      <c r="B75" s="7">
        <v>149.1</v>
      </c>
      <c r="C75" s="5">
        <v>2.0254550431093501E-2</v>
      </c>
      <c r="D75" s="7">
        <v>292.85000000000002</v>
      </c>
      <c r="E75" s="5">
        <v>1.1711462723692501E-2</v>
      </c>
      <c r="F75" s="7">
        <v>61.8185</v>
      </c>
      <c r="G75" s="5">
        <v>2.8963821509742301E-2</v>
      </c>
      <c r="H75" s="7">
        <v>93.084500000000006</v>
      </c>
      <c r="I75" s="5">
        <v>4.7773796926448397E-2</v>
      </c>
      <c r="J75" s="7">
        <v>178.28</v>
      </c>
      <c r="K75" s="5">
        <v>7.40969261835316E-2</v>
      </c>
      <c r="L75" s="7">
        <v>18.217314999999999</v>
      </c>
      <c r="M75" s="5">
        <v>-0.13950085399522399</v>
      </c>
      <c r="N75" s="7">
        <v>315330</v>
      </c>
      <c r="O75" s="5">
        <v>1.7981162591570701E-2</v>
      </c>
      <c r="Q75" s="6"/>
    </row>
    <row r="76" spans="1:17" x14ac:dyDescent="0.3">
      <c r="A76" s="4">
        <v>44414</v>
      </c>
      <c r="B76" s="7">
        <v>146.13999999999999</v>
      </c>
      <c r="C76" s="5">
        <v>1.91964897847232E-3</v>
      </c>
      <c r="D76" s="7">
        <v>289.45999999999998</v>
      </c>
      <c r="E76" s="5">
        <v>1.5969955424519899E-2</v>
      </c>
      <c r="F76" s="7">
        <v>63.609000000000002</v>
      </c>
      <c r="G76" s="5">
        <v>-6.8213617569840707E-2</v>
      </c>
      <c r="H76" s="7">
        <v>97.531499999999994</v>
      </c>
      <c r="I76" s="5">
        <v>6.0647072996930299E-3</v>
      </c>
      <c r="J76" s="7">
        <v>191.49</v>
      </c>
      <c r="K76" s="5">
        <v>2.07843751631938E-2</v>
      </c>
      <c r="L76" s="7">
        <v>15.675984</v>
      </c>
      <c r="M76" s="5">
        <v>8.4587927622278694E-2</v>
      </c>
      <c r="N76" s="7">
        <v>321000</v>
      </c>
      <c r="O76" s="5">
        <v>2.1076666666666601E-2</v>
      </c>
      <c r="Q76" s="6"/>
    </row>
    <row r="77" spans="1:17" x14ac:dyDescent="0.3">
      <c r="A77" s="4">
        <v>44407</v>
      </c>
      <c r="B77" s="7">
        <v>145.86000000000001</v>
      </c>
      <c r="C77" s="5">
        <v>-1.8174474959612202E-2</v>
      </c>
      <c r="D77" s="7">
        <v>284.91000000000003</v>
      </c>
      <c r="E77" s="5">
        <v>-1.6432492146235302E-2</v>
      </c>
      <c r="F77" s="7">
        <v>59.27</v>
      </c>
      <c r="G77" s="5">
        <v>-1.7825206681289001E-2</v>
      </c>
      <c r="H77" s="7">
        <v>98.123000000000005</v>
      </c>
      <c r="I77" s="5">
        <v>-3.6933236855783098E-2</v>
      </c>
      <c r="J77" s="7">
        <v>195.47</v>
      </c>
      <c r="K77" s="5">
        <v>-3.6476185603928998E-2</v>
      </c>
      <c r="L77" s="7">
        <v>17.001982999999999</v>
      </c>
      <c r="M77" s="5">
        <v>-6.0816376536783998E-2</v>
      </c>
      <c r="N77" s="7">
        <v>327765.61</v>
      </c>
      <c r="O77" s="5">
        <v>-3.7421894261572997E-2</v>
      </c>
      <c r="Q77" s="6"/>
    </row>
    <row r="78" spans="1:17" x14ac:dyDescent="0.3">
      <c r="A78" s="4">
        <v>44400</v>
      </c>
      <c r="B78" s="7">
        <v>148.56</v>
      </c>
      <c r="C78" s="5">
        <v>1.4823416900061601E-2</v>
      </c>
      <c r="D78" s="7">
        <v>289.67</v>
      </c>
      <c r="E78" s="5">
        <v>3.1772039180765897E-2</v>
      </c>
      <c r="F78" s="7">
        <v>58.213500000000003</v>
      </c>
      <c r="G78" s="5">
        <v>-1.69204737732659E-3</v>
      </c>
      <c r="H78" s="7">
        <v>94.498999999999995</v>
      </c>
      <c r="I78" s="5">
        <v>-1.1100646567688501E-2</v>
      </c>
      <c r="J78" s="7">
        <v>188.34</v>
      </c>
      <c r="K78" s="5">
        <v>-1.6141021556758998E-2</v>
      </c>
      <c r="L78" s="7">
        <v>15.967984</v>
      </c>
      <c r="M78" s="5">
        <v>-0.118946198843887</v>
      </c>
      <c r="N78" s="7">
        <v>315500</v>
      </c>
      <c r="O78" s="5">
        <v>-2.89857369255151E-2</v>
      </c>
      <c r="Q78" s="6"/>
    </row>
    <row r="79" spans="1:17" x14ac:dyDescent="0.3">
      <c r="A79" s="4">
        <v>44393</v>
      </c>
      <c r="B79" s="7">
        <v>146.38999999999999</v>
      </c>
      <c r="C79" s="5">
        <v>8.8208944938320804E-3</v>
      </c>
      <c r="D79" s="7">
        <v>280.75</v>
      </c>
      <c r="E79" s="5">
        <v>1.01100957041088E-2</v>
      </c>
      <c r="F79" s="7">
        <v>58.115000000000002</v>
      </c>
      <c r="G79" s="5">
        <v>-2.48042674008432E-2</v>
      </c>
      <c r="H79" s="7">
        <v>93.45</v>
      </c>
      <c r="I79" s="5">
        <v>-2.4462279293740001E-2</v>
      </c>
      <c r="J79" s="7">
        <v>185.3</v>
      </c>
      <c r="K79" s="5">
        <v>-2.2881813275769099E-2</v>
      </c>
      <c r="L79" s="7">
        <v>14.068652999999999</v>
      </c>
      <c r="M79" s="5">
        <v>-9.6668742913767203E-2</v>
      </c>
      <c r="N79" s="7">
        <v>306355</v>
      </c>
      <c r="O79" s="5">
        <v>-1.0951347293173E-2</v>
      </c>
      <c r="Q79" s="6"/>
    </row>
    <row r="80" spans="1:17" x14ac:dyDescent="0.3">
      <c r="A80" s="4">
        <v>44386</v>
      </c>
      <c r="B80" s="7">
        <v>145.11000000000001</v>
      </c>
      <c r="C80" s="5">
        <v>3.6796227493569603E-2</v>
      </c>
      <c r="D80" s="7">
        <v>277.94</v>
      </c>
      <c r="E80" s="5">
        <v>1.0444804610121399E-3</v>
      </c>
      <c r="F80" s="7">
        <v>56.673499999999997</v>
      </c>
      <c r="G80" s="5">
        <v>-2.63262371302284E-2</v>
      </c>
      <c r="H80" s="7">
        <v>91.164000000000001</v>
      </c>
      <c r="I80" s="5">
        <v>-2.6441358430959599E-2</v>
      </c>
      <c r="J80" s="7">
        <v>181.06</v>
      </c>
      <c r="K80" s="5">
        <v>-1.98276814315697E-2</v>
      </c>
      <c r="L80" s="7">
        <v>12.708653999999999</v>
      </c>
      <c r="M80" s="5">
        <v>-2.8694305470901901E-2</v>
      </c>
      <c r="N80" s="7">
        <v>303000</v>
      </c>
      <c r="O80" s="5">
        <v>-1.9603960396039601E-2</v>
      </c>
      <c r="Q80" s="6"/>
    </row>
    <row r="81" spans="1:17" x14ac:dyDescent="0.3">
      <c r="A81" s="4">
        <v>44379</v>
      </c>
      <c r="B81" s="7">
        <v>139.96</v>
      </c>
      <c r="C81" s="5">
        <v>5.1461197505822197E-2</v>
      </c>
      <c r="D81" s="7">
        <v>277.64999999999998</v>
      </c>
      <c r="E81" s="5">
        <v>4.7656780620330498E-2</v>
      </c>
      <c r="F81" s="7">
        <v>55.1815</v>
      </c>
      <c r="G81" s="5">
        <v>-3.4060328189701297E-2</v>
      </c>
      <c r="H81" s="7">
        <v>88.753500000000003</v>
      </c>
      <c r="I81" s="5">
        <v>1.6314849555228699E-2</v>
      </c>
      <c r="J81" s="7">
        <v>177.47</v>
      </c>
      <c r="K81" s="5">
        <v>-2.3215191299938001E-2</v>
      </c>
      <c r="L81" s="7">
        <v>12.343988</v>
      </c>
      <c r="M81" s="5">
        <v>0.104450198752624</v>
      </c>
      <c r="N81" s="7">
        <v>297060</v>
      </c>
      <c r="O81" s="5">
        <v>4.1085975897125197E-2</v>
      </c>
      <c r="Q81" s="6"/>
    </row>
    <row r="82" spans="1:17" x14ac:dyDescent="0.3">
      <c r="A82" s="4">
        <v>44372</v>
      </c>
      <c r="B82" s="7">
        <v>133.11000000000001</v>
      </c>
      <c r="C82" s="5">
        <v>2.0312739537022902E-2</v>
      </c>
      <c r="D82" s="7">
        <v>265.02</v>
      </c>
      <c r="E82" s="5">
        <v>2.1547238176001099E-2</v>
      </c>
      <c r="F82" s="7">
        <v>53.302</v>
      </c>
      <c r="G82" s="5">
        <v>1.8113766838017301E-2</v>
      </c>
      <c r="H82" s="7">
        <v>90.201499999999996</v>
      </c>
      <c r="I82" s="5">
        <v>3.6385204237180203E-2</v>
      </c>
      <c r="J82" s="7">
        <v>173.35</v>
      </c>
      <c r="K82" s="5">
        <v>4.6034035188924197E-2</v>
      </c>
      <c r="L82" s="7">
        <v>13.633319999999999</v>
      </c>
      <c r="M82" s="5">
        <v>5.0953546164837299E-2</v>
      </c>
      <c r="N82" s="7">
        <v>309265</v>
      </c>
      <c r="O82" s="5">
        <v>-3.4242478133639401E-3</v>
      </c>
      <c r="Q82" s="6"/>
    </row>
    <row r="83" spans="1:17" x14ac:dyDescent="0.3">
      <c r="A83" s="4">
        <v>44365</v>
      </c>
      <c r="B83" s="7">
        <v>130.46</v>
      </c>
      <c r="C83" s="5">
        <v>2.4420887318413902E-2</v>
      </c>
      <c r="D83" s="7">
        <v>259.43</v>
      </c>
      <c r="E83" s="5">
        <v>5.9715382527434999E-3</v>
      </c>
      <c r="F83" s="7">
        <v>54.267499999999998</v>
      </c>
      <c r="G83" s="5">
        <v>3.3657345556732901E-2</v>
      </c>
      <c r="H83" s="7">
        <v>93.483500000000006</v>
      </c>
      <c r="I83" s="5">
        <v>2.2265961372862499E-2</v>
      </c>
      <c r="J83" s="7">
        <v>181.33</v>
      </c>
      <c r="K83" s="5">
        <v>5.4100259195940997E-2</v>
      </c>
      <c r="L83" s="7">
        <v>14.327985999999999</v>
      </c>
      <c r="M83" s="5">
        <v>3.2291070077818403E-2</v>
      </c>
      <c r="N83" s="7">
        <v>308206</v>
      </c>
      <c r="O83" s="5">
        <v>2.5761990357098799E-3</v>
      </c>
      <c r="Q83" s="6"/>
    </row>
    <row r="84" spans="1:17" x14ac:dyDescent="0.3">
      <c r="A84" s="4">
        <v>44358</v>
      </c>
      <c r="B84" s="7">
        <v>127.35</v>
      </c>
      <c r="C84" s="5">
        <v>1.1597426324568999E-2</v>
      </c>
      <c r="D84" s="7">
        <v>257.89</v>
      </c>
      <c r="E84" s="5">
        <v>2.8310538697715201E-2</v>
      </c>
      <c r="F84" s="7">
        <v>56.094000000000001</v>
      </c>
      <c r="G84" s="5">
        <v>-3.6519057296680597E-2</v>
      </c>
      <c r="H84" s="7">
        <v>95.564999999999998</v>
      </c>
      <c r="I84" s="5">
        <v>-9.2450164809291906E-3</v>
      </c>
      <c r="J84" s="7">
        <v>191.14</v>
      </c>
      <c r="K84" s="5">
        <v>9.7310871612431397E-3</v>
      </c>
      <c r="L84" s="7">
        <v>14.790652</v>
      </c>
      <c r="M84" s="5">
        <v>7.2117172386991901E-3</v>
      </c>
      <c r="N84" s="7">
        <v>309000</v>
      </c>
      <c r="O84" s="5">
        <v>3.0258899676375399E-2</v>
      </c>
      <c r="Q84" s="6"/>
    </row>
    <row r="85" spans="1:17" x14ac:dyDescent="0.3">
      <c r="A85" s="4">
        <v>44351</v>
      </c>
      <c r="B85" s="7">
        <v>125.89</v>
      </c>
      <c r="C85" s="5">
        <v>1.02720487922318E-2</v>
      </c>
      <c r="D85" s="7">
        <v>250.79</v>
      </c>
      <c r="E85" s="5">
        <v>4.4456904838192299E-3</v>
      </c>
      <c r="F85" s="7">
        <v>54.045499999999997</v>
      </c>
      <c r="G85" s="5">
        <v>4.6886419775929701E-2</v>
      </c>
      <c r="H85" s="7">
        <v>94.6815</v>
      </c>
      <c r="I85" s="5">
        <v>2.6024091295554001E-2</v>
      </c>
      <c r="J85" s="7">
        <v>193</v>
      </c>
      <c r="K85" s="5">
        <v>1.7616580310880901E-2</v>
      </c>
      <c r="L85" s="7">
        <v>14.897318</v>
      </c>
      <c r="M85" s="5">
        <v>4.3139711456787098E-2</v>
      </c>
      <c r="N85" s="7">
        <v>318350</v>
      </c>
      <c r="O85" s="5">
        <v>1.5074603423904501E-2</v>
      </c>
      <c r="Q85" s="6"/>
    </row>
    <row r="86" spans="1:17" x14ac:dyDescent="0.3">
      <c r="A86" s="4">
        <v>44344</v>
      </c>
      <c r="B86" s="7">
        <v>124.61</v>
      </c>
      <c r="C86" s="5">
        <v>-6.5375109622897798E-3</v>
      </c>
      <c r="D86" s="7">
        <v>249.68</v>
      </c>
      <c r="E86" s="5">
        <v>1.8395399110821099E-2</v>
      </c>
      <c r="F86" s="7">
        <v>56.579500000000003</v>
      </c>
      <c r="G86" s="5">
        <v>1.1762210694686101E-2</v>
      </c>
      <c r="H86" s="7">
        <v>97.145499999999998</v>
      </c>
      <c r="I86" s="5">
        <v>3.5045370089196101E-2</v>
      </c>
      <c r="J86" s="7">
        <v>196.4</v>
      </c>
      <c r="K86" s="5">
        <v>4.3126272912423602E-2</v>
      </c>
      <c r="L86" s="7">
        <v>15.539984</v>
      </c>
      <c r="M86" s="5">
        <v>5.1394261409793002E-2</v>
      </c>
      <c r="N86" s="7">
        <v>323149</v>
      </c>
      <c r="O86" s="5">
        <v>-6.3623901048742203E-3</v>
      </c>
      <c r="Q86" s="6"/>
    </row>
    <row r="87" spans="1:17" x14ac:dyDescent="0.3">
      <c r="A87" s="4">
        <v>44337</v>
      </c>
      <c r="B87" s="7">
        <v>125.43</v>
      </c>
      <c r="C87" s="5">
        <v>-1.5849352687328299E-2</v>
      </c>
      <c r="D87" s="7">
        <v>245.17</v>
      </c>
      <c r="E87" s="5">
        <v>-1.20088656054806E-2</v>
      </c>
      <c r="F87" s="7">
        <v>57.244999999999997</v>
      </c>
      <c r="G87" s="5">
        <v>-1.2926893178443401E-2</v>
      </c>
      <c r="H87" s="7">
        <v>100.55</v>
      </c>
      <c r="I87" s="5">
        <v>-2.3112879164594698E-2</v>
      </c>
      <c r="J87" s="7">
        <v>204.87</v>
      </c>
      <c r="K87" s="5">
        <v>-3.1776248352613799E-2</v>
      </c>
      <c r="L87" s="7">
        <v>16.338650000000001</v>
      </c>
      <c r="M87" s="5">
        <v>5.3451968185865999E-2</v>
      </c>
      <c r="N87" s="7">
        <v>321093</v>
      </c>
      <c r="O87" s="5">
        <v>-3.6984611934860002E-2</v>
      </c>
      <c r="Q87" s="6"/>
    </row>
    <row r="88" spans="1:17" x14ac:dyDescent="0.3">
      <c r="A88" s="4">
        <v>44330</v>
      </c>
      <c r="B88" s="7">
        <v>127.45</v>
      </c>
      <c r="C88" s="5">
        <v>-2.1196528684432898E-2</v>
      </c>
      <c r="D88" s="7">
        <v>248.15</v>
      </c>
      <c r="E88" s="5">
        <v>-1.7072011407747799E-2</v>
      </c>
      <c r="F88" s="7">
        <v>56.505000000000003</v>
      </c>
      <c r="G88" s="5">
        <v>0.10645960534465999</v>
      </c>
      <c r="H88" s="7">
        <v>98.225999999999999</v>
      </c>
      <c r="I88" s="5">
        <v>-1.0928878301060801E-2</v>
      </c>
      <c r="J88" s="7">
        <v>198.36</v>
      </c>
      <c r="K88" s="5">
        <v>7.0074611816897904E-3</v>
      </c>
      <c r="L88" s="7">
        <v>17.211983</v>
      </c>
      <c r="M88" s="5">
        <v>-0.11674029657128999</v>
      </c>
      <c r="N88" s="7">
        <v>309217.5</v>
      </c>
      <c r="O88" s="5">
        <v>1.8700429309466599E-2</v>
      </c>
      <c r="Q88" s="6"/>
    </row>
    <row r="89" spans="1:17" x14ac:dyDescent="0.3">
      <c r="A89" s="4">
        <v>44323</v>
      </c>
      <c r="B89" s="7">
        <v>130.21</v>
      </c>
      <c r="C89" s="5">
        <v>-9.5085957705766007E-3</v>
      </c>
      <c r="D89" s="7">
        <v>252.46</v>
      </c>
      <c r="E89" s="5">
        <v>1.11031802680625E-3</v>
      </c>
      <c r="F89" s="7">
        <v>62.520499999999998</v>
      </c>
      <c r="G89" s="5">
        <v>-4.5121200246319201E-2</v>
      </c>
      <c r="H89" s="7">
        <v>97.152500000000003</v>
      </c>
      <c r="I89" s="5">
        <v>-6.1660791024420299E-2</v>
      </c>
      <c r="J89" s="7">
        <v>199.75</v>
      </c>
      <c r="K89" s="5">
        <v>-5.37171464330412E-2</v>
      </c>
      <c r="L89" s="7">
        <v>15.202650999999999</v>
      </c>
      <c r="M89" s="5">
        <v>2.7626760622209898E-2</v>
      </c>
      <c r="N89" s="7">
        <v>315000</v>
      </c>
      <c r="O89" s="5">
        <v>-2.8571428571428598E-2</v>
      </c>
      <c r="Q89" s="6"/>
    </row>
    <row r="90" spans="1:17" x14ac:dyDescent="0.3">
      <c r="A90" s="4">
        <v>44316</v>
      </c>
      <c r="B90" s="7">
        <v>131.46</v>
      </c>
      <c r="C90" s="5">
        <v>-2.1292435973793801E-2</v>
      </c>
      <c r="D90" s="7">
        <v>252.18</v>
      </c>
      <c r="E90" s="5">
        <v>-3.4348075818495E-2</v>
      </c>
      <c r="F90" s="7">
        <v>59.6995</v>
      </c>
      <c r="G90" s="5">
        <v>-5.0084171559225702E-3</v>
      </c>
      <c r="H90" s="7">
        <v>91.162000000000006</v>
      </c>
      <c r="I90" s="5">
        <v>-8.5891051095851496E-3</v>
      </c>
      <c r="J90" s="7">
        <v>189.02</v>
      </c>
      <c r="K90" s="5">
        <v>-6.1898211829436896E-3</v>
      </c>
      <c r="L90" s="7">
        <v>15.622650999999999</v>
      </c>
      <c r="M90" s="5">
        <v>2.8591178283378701E-3</v>
      </c>
      <c r="N90" s="7">
        <v>306000</v>
      </c>
      <c r="O90" s="5">
        <v>-1.8186274509803899E-2</v>
      </c>
      <c r="Q90" s="6"/>
    </row>
    <row r="91" spans="1:17" x14ac:dyDescent="0.3">
      <c r="A91" s="4">
        <v>44309</v>
      </c>
      <c r="B91" s="7">
        <v>134.32</v>
      </c>
      <c r="C91" s="5">
        <v>1.1926058437686099E-3</v>
      </c>
      <c r="D91" s="7">
        <v>261.14999999999998</v>
      </c>
      <c r="E91" s="5">
        <v>1.5724476489988801E-3</v>
      </c>
      <c r="F91" s="7">
        <v>59.400500000000001</v>
      </c>
      <c r="G91" s="5">
        <v>-8.7625525037667799E-3</v>
      </c>
      <c r="H91" s="7">
        <v>90.379000000000005</v>
      </c>
      <c r="I91" s="5">
        <v>-8.3039201584439101E-3</v>
      </c>
      <c r="J91" s="7">
        <v>187.85</v>
      </c>
      <c r="K91" s="5">
        <v>-2.20920947564546E-2</v>
      </c>
      <c r="L91" s="7">
        <v>15.667318</v>
      </c>
      <c r="M91" s="5">
        <v>-6.4124951060545304E-2</v>
      </c>
      <c r="N91" s="7">
        <v>300435</v>
      </c>
      <c r="O91" s="5">
        <v>3.99420839782316E-4</v>
      </c>
      <c r="Q91" s="6"/>
    </row>
    <row r="92" spans="1:17" x14ac:dyDescent="0.3">
      <c r="A92" s="4">
        <v>44302</v>
      </c>
      <c r="B92" s="7">
        <v>134.16</v>
      </c>
      <c r="C92" s="5">
        <v>8.7597278093160796E-3</v>
      </c>
      <c r="D92" s="7">
        <v>260.74</v>
      </c>
      <c r="E92" s="5">
        <v>1.9112761383623299E-2</v>
      </c>
      <c r="F92" s="7">
        <v>58.88</v>
      </c>
      <c r="G92" s="5">
        <v>-2.23420516304348E-2</v>
      </c>
      <c r="H92" s="7">
        <v>89.628500000000003</v>
      </c>
      <c r="I92" s="5">
        <v>-2.39600127191687E-2</v>
      </c>
      <c r="J92" s="7">
        <v>183.7</v>
      </c>
      <c r="K92" s="5">
        <v>-3.2389765922700001E-2</v>
      </c>
      <c r="L92" s="7">
        <v>14.662652</v>
      </c>
      <c r="M92" s="5">
        <v>-3.8828787589039203E-2</v>
      </c>
      <c r="N92" s="7">
        <v>300555</v>
      </c>
      <c r="O92" s="5">
        <v>-1.20876378699406E-2</v>
      </c>
      <c r="Q92" s="6"/>
    </row>
    <row r="93" spans="1:17" x14ac:dyDescent="0.3">
      <c r="A93" s="4">
        <v>44295</v>
      </c>
      <c r="B93" s="7">
        <v>132.995</v>
      </c>
      <c r="C93" s="5">
        <v>8.1260162601626107E-2</v>
      </c>
      <c r="D93" s="7">
        <v>255.85</v>
      </c>
      <c r="E93" s="5">
        <v>5.5704559521353399E-2</v>
      </c>
      <c r="F93" s="7">
        <v>57.564500000000002</v>
      </c>
      <c r="G93" s="5">
        <v>3.1972830477116999E-2</v>
      </c>
      <c r="H93" s="7">
        <v>87.480999999999995</v>
      </c>
      <c r="I93" s="5">
        <v>1.52433099758805E-2</v>
      </c>
      <c r="J93" s="7">
        <v>177.75</v>
      </c>
      <c r="K93" s="5">
        <v>4.45569620253164E-2</v>
      </c>
      <c r="L93" s="7">
        <v>14.093318999999999</v>
      </c>
      <c r="M93" s="5">
        <v>6.7218587757787995E-2</v>
      </c>
      <c r="N93" s="7">
        <v>296922</v>
      </c>
      <c r="O93" s="5">
        <v>2.0732717683432E-2</v>
      </c>
      <c r="Q93" s="6"/>
    </row>
    <row r="94" spans="1:17" x14ac:dyDescent="0.3">
      <c r="A94" s="4">
        <v>44288</v>
      </c>
      <c r="B94" s="7">
        <v>123</v>
      </c>
      <c r="C94" s="5">
        <v>1.47677584357727E-2</v>
      </c>
      <c r="D94" s="7">
        <v>242.35</v>
      </c>
      <c r="E94" s="5">
        <v>2.48223951285521E-2</v>
      </c>
      <c r="F94" s="7">
        <v>59.405000000000001</v>
      </c>
      <c r="G94" s="5">
        <v>1.41654742866761E-2</v>
      </c>
      <c r="H94" s="7">
        <v>88.814499999999995</v>
      </c>
      <c r="I94" s="5">
        <v>3.2213208428803902E-2</v>
      </c>
      <c r="J94" s="7">
        <v>185.67</v>
      </c>
      <c r="K94" s="5">
        <v>9.8023374804762295E-3</v>
      </c>
      <c r="L94" s="7">
        <v>15.040652</v>
      </c>
      <c r="M94" s="5">
        <v>8.1556304872954094E-3</v>
      </c>
      <c r="N94" s="7">
        <v>303078</v>
      </c>
      <c r="O94" s="5">
        <v>1.37984281274127E-2</v>
      </c>
      <c r="Q94" s="6"/>
    </row>
    <row r="95" spans="1:17" x14ac:dyDescent="0.3">
      <c r="A95" s="4">
        <v>44281</v>
      </c>
      <c r="B95" s="7">
        <v>121.21</v>
      </c>
      <c r="C95" s="5">
        <v>1.01675139594966E-2</v>
      </c>
      <c r="D95" s="7">
        <v>236.48</v>
      </c>
      <c r="E95" s="5">
        <v>2.6611677881484701E-2</v>
      </c>
      <c r="F95" s="7">
        <v>60.246499999999997</v>
      </c>
      <c r="G95" s="5">
        <v>2.8740258770219101E-2</v>
      </c>
      <c r="H95" s="7">
        <v>91.6755</v>
      </c>
      <c r="I95" s="5">
        <v>3.17969359316283E-3</v>
      </c>
      <c r="J95" s="7">
        <v>187.49</v>
      </c>
      <c r="K95" s="5">
        <v>-1.6000853378847499E-3</v>
      </c>
      <c r="L95" s="7">
        <v>15.163318</v>
      </c>
      <c r="M95" s="5">
        <v>7.8039120461629793E-2</v>
      </c>
      <c r="N95" s="7">
        <v>307260</v>
      </c>
      <c r="O95" s="5">
        <v>4.42296426479203E-2</v>
      </c>
      <c r="Q95" s="6"/>
    </row>
    <row r="96" spans="1:17" x14ac:dyDescent="0.3">
      <c r="A96" s="4">
        <v>44274</v>
      </c>
      <c r="B96" s="7">
        <v>119.99</v>
      </c>
      <c r="C96" s="5">
        <v>-8.5929108485499998E-3</v>
      </c>
      <c r="D96" s="7">
        <v>230.35</v>
      </c>
      <c r="E96" s="5">
        <v>-2.29056203605515E-2</v>
      </c>
      <c r="F96" s="7">
        <v>61.978000000000002</v>
      </c>
      <c r="G96" s="5">
        <v>-7.7688857336474897E-3</v>
      </c>
      <c r="H96" s="7">
        <v>91.966999999999999</v>
      </c>
      <c r="I96" s="5">
        <v>-2.4563158524253299E-2</v>
      </c>
      <c r="J96" s="7">
        <v>187.19</v>
      </c>
      <c r="K96" s="5">
        <v>1.46375340563065E-2</v>
      </c>
      <c r="L96" s="7">
        <v>16.34665</v>
      </c>
      <c r="M96" s="5">
        <v>-1.8678628342810401E-2</v>
      </c>
      <c r="N96" s="7">
        <v>320850</v>
      </c>
      <c r="O96" s="5">
        <v>-2.2284556646408001E-2</v>
      </c>
      <c r="Q96" s="6"/>
    </row>
    <row r="97" spans="1:17" x14ac:dyDescent="0.3">
      <c r="A97" s="4">
        <v>44267</v>
      </c>
      <c r="B97" s="7">
        <v>121.03</v>
      </c>
      <c r="C97" s="5">
        <v>-3.2119914346895101E-3</v>
      </c>
      <c r="D97" s="7">
        <v>235.75</v>
      </c>
      <c r="E97" s="5">
        <v>1.79188255613126E-2</v>
      </c>
      <c r="F97" s="7">
        <v>61.496499999999997</v>
      </c>
      <c r="G97" s="5">
        <v>-3.9351833031147703E-3</v>
      </c>
      <c r="H97" s="7">
        <v>89.707999999999998</v>
      </c>
      <c r="I97" s="5">
        <v>-3.8296473001293102E-2</v>
      </c>
      <c r="J97" s="7">
        <v>189.93</v>
      </c>
      <c r="K97" s="5">
        <v>-6.7551203074817101E-2</v>
      </c>
      <c r="L97" s="7">
        <v>16.041316999999999</v>
      </c>
      <c r="M97" s="5">
        <v>6.2754822437585001E-3</v>
      </c>
      <c r="N97" s="7">
        <v>313700</v>
      </c>
      <c r="O97" s="5">
        <v>-7.1724577621931802E-3</v>
      </c>
      <c r="Q97" s="6"/>
    </row>
    <row r="98" spans="1:17" x14ac:dyDescent="0.3">
      <c r="A98" s="4">
        <v>44260</v>
      </c>
      <c r="B98" s="7">
        <v>121.42</v>
      </c>
      <c r="C98" s="5">
        <v>1.31947880587165E-3</v>
      </c>
      <c r="D98" s="7">
        <v>231.6</v>
      </c>
      <c r="E98" s="5">
        <v>-3.35657113348826E-3</v>
      </c>
      <c r="F98" s="7">
        <v>61.2545</v>
      </c>
      <c r="G98" s="5">
        <v>-1.3133728950526001E-2</v>
      </c>
      <c r="H98" s="7">
        <v>86.272499999999994</v>
      </c>
      <c r="I98" s="5">
        <v>8.2297371700137106E-3</v>
      </c>
      <c r="J98" s="7">
        <v>177.1</v>
      </c>
      <c r="K98" s="5">
        <v>1.89158667419537E-2</v>
      </c>
      <c r="L98" s="7">
        <v>16.141984000000001</v>
      </c>
      <c r="M98" s="5">
        <v>-4.4191160144874397E-2</v>
      </c>
      <c r="N98" s="7">
        <v>311450</v>
      </c>
      <c r="O98" s="5">
        <v>3.4483865789051199E-3</v>
      </c>
      <c r="Q98" s="6"/>
    </row>
    <row r="99" spans="1:17" x14ac:dyDescent="0.3">
      <c r="A99" s="4">
        <v>44253</v>
      </c>
      <c r="B99" s="7">
        <v>121.26</v>
      </c>
      <c r="C99" s="5">
        <v>-6.6297066297066304E-2</v>
      </c>
      <c r="D99" s="7">
        <v>232.38</v>
      </c>
      <c r="E99" s="5">
        <v>-3.5647590986429903E-2</v>
      </c>
      <c r="F99" s="7">
        <v>60.45</v>
      </c>
      <c r="G99" s="5">
        <v>5.3349875930520799E-3</v>
      </c>
      <c r="H99" s="7">
        <v>86.982500000000002</v>
      </c>
      <c r="I99" s="5">
        <v>-4.44342252751988E-3</v>
      </c>
      <c r="J99" s="7">
        <v>180.45</v>
      </c>
      <c r="K99" s="5">
        <v>2.07259628706013E-2</v>
      </c>
      <c r="L99" s="7">
        <v>15.428651</v>
      </c>
      <c r="M99" s="5">
        <v>7.1123003560064998E-2</v>
      </c>
      <c r="N99" s="7">
        <v>312524</v>
      </c>
      <c r="O99" s="5">
        <v>-7.6794102212950001E-5</v>
      </c>
      <c r="Q99" s="6"/>
    </row>
    <row r="100" spans="1:17" x14ac:dyDescent="0.3">
      <c r="A100" s="4">
        <v>44246</v>
      </c>
      <c r="B100" s="7">
        <v>129.87</v>
      </c>
      <c r="C100" s="5">
        <v>-4.0629386126911402E-2</v>
      </c>
      <c r="D100" s="7">
        <v>240.97</v>
      </c>
      <c r="E100" s="5">
        <v>-1.6408833013592399E-2</v>
      </c>
      <c r="F100" s="7">
        <v>60.772500000000001</v>
      </c>
      <c r="G100" s="5">
        <v>2.47151260849891E-2</v>
      </c>
      <c r="H100" s="7">
        <v>86.596000000000004</v>
      </c>
      <c r="I100" s="5">
        <v>1.47755092613977E-2</v>
      </c>
      <c r="J100" s="7">
        <v>184.19</v>
      </c>
      <c r="K100" s="5">
        <v>9.0124328139421107E-3</v>
      </c>
      <c r="L100" s="7">
        <v>16.525983</v>
      </c>
      <c r="M100" s="5">
        <v>3.6548506675820699E-2</v>
      </c>
      <c r="N100" s="7">
        <v>312500</v>
      </c>
      <c r="O100" s="5">
        <v>2.464E-3</v>
      </c>
      <c r="Q100" s="6"/>
    </row>
    <row r="101" spans="1:17" x14ac:dyDescent="0.3">
      <c r="A101" s="4">
        <v>44239</v>
      </c>
      <c r="B101" s="7">
        <v>135.37</v>
      </c>
      <c r="C101" s="5">
        <v>-1.01637905820414E-2</v>
      </c>
      <c r="D101" s="7">
        <v>244.99</v>
      </c>
      <c r="E101" s="5">
        <v>1.15194054500414E-2</v>
      </c>
      <c r="F101" s="7">
        <v>62.274500000000003</v>
      </c>
      <c r="G101" s="5">
        <v>1.5768894170165901E-2</v>
      </c>
      <c r="H101" s="7">
        <v>87.875500000000002</v>
      </c>
      <c r="I101" s="5">
        <v>2.1735295958486998E-3</v>
      </c>
      <c r="J101" s="7">
        <v>185.85</v>
      </c>
      <c r="K101" s="5">
        <v>1.0976594027441401E-2</v>
      </c>
      <c r="L101" s="7">
        <v>17.129982999999999</v>
      </c>
      <c r="M101" s="5">
        <v>0.27701883883947798</v>
      </c>
      <c r="N101" s="7">
        <v>313270</v>
      </c>
      <c r="O101" s="5">
        <v>1.3486768602164301E-2</v>
      </c>
      <c r="Q101" s="6"/>
    </row>
    <row r="102" spans="1:17" x14ac:dyDescent="0.3">
      <c r="A102" s="4">
        <v>44232</v>
      </c>
      <c r="B102" s="7">
        <v>136.76</v>
      </c>
      <c r="C102" s="5">
        <v>3.6374658987571903E-2</v>
      </c>
      <c r="D102" s="7">
        <v>242.2</v>
      </c>
      <c r="E102" s="5">
        <v>4.4145542334885199E-2</v>
      </c>
      <c r="F102" s="7">
        <v>63.256500000000003</v>
      </c>
      <c r="G102" s="5">
        <v>6.80562471840831E-3</v>
      </c>
      <c r="H102" s="7">
        <v>88.066500000000005</v>
      </c>
      <c r="I102" s="5">
        <v>1.7095036137464301E-2</v>
      </c>
      <c r="J102" s="7">
        <v>187.89</v>
      </c>
      <c r="K102" s="5">
        <v>3.0496567140348201E-2</v>
      </c>
      <c r="L102" s="7">
        <v>21.875311</v>
      </c>
      <c r="M102" s="5">
        <v>-4.5165026453795297E-2</v>
      </c>
      <c r="N102" s="7">
        <v>317495</v>
      </c>
      <c r="O102" s="5">
        <v>1.8598718090048701E-2</v>
      </c>
      <c r="Q102" s="6"/>
    </row>
    <row r="103" spans="1:17" x14ac:dyDescent="0.3">
      <c r="A103" s="4">
        <v>44225</v>
      </c>
      <c r="B103" s="7">
        <v>131.96</v>
      </c>
      <c r="C103" s="5">
        <v>-5.1125332566333399E-2</v>
      </c>
      <c r="D103" s="7">
        <v>231.96</v>
      </c>
      <c r="E103" s="5">
        <v>2.6598805045364101E-2</v>
      </c>
      <c r="F103" s="7">
        <v>63.686999999999998</v>
      </c>
      <c r="G103" s="5">
        <v>2.95429208472687E-2</v>
      </c>
      <c r="H103" s="7">
        <v>89.572000000000003</v>
      </c>
      <c r="I103" s="5">
        <v>-3.1036484615728798E-3</v>
      </c>
      <c r="J103" s="7">
        <v>193.62</v>
      </c>
      <c r="K103" s="5">
        <v>-1.4358020865613099E-2</v>
      </c>
      <c r="L103" s="7">
        <v>20.887312000000001</v>
      </c>
      <c r="M103" s="5">
        <v>7.6058901212372396E-2</v>
      </c>
      <c r="N103" s="7">
        <v>323400</v>
      </c>
      <c r="O103" s="5">
        <v>2.5126777983920798E-2</v>
      </c>
      <c r="Q103" s="6"/>
    </row>
    <row r="104" spans="1:17" x14ac:dyDescent="0.3">
      <c r="A104" s="4">
        <v>44218</v>
      </c>
      <c r="B104" s="7">
        <v>139.07</v>
      </c>
      <c r="C104" s="5">
        <v>9.3833569293691896E-2</v>
      </c>
      <c r="D104" s="7">
        <v>225.95</v>
      </c>
      <c r="E104" s="5">
        <v>6.2544086527157206E-2</v>
      </c>
      <c r="F104" s="7">
        <v>65.5685</v>
      </c>
      <c r="G104" s="5">
        <v>1.7920190335298201E-2</v>
      </c>
      <c r="H104" s="7">
        <v>89.293999999999997</v>
      </c>
      <c r="I104" s="5">
        <v>-2.5975989428180999E-2</v>
      </c>
      <c r="J104" s="7">
        <v>190.84</v>
      </c>
      <c r="K104" s="5">
        <v>2.2322364284217099E-2</v>
      </c>
      <c r="L104" s="7">
        <v>22.475978000000001</v>
      </c>
      <c r="M104" s="5">
        <v>4.45808854235396E-2</v>
      </c>
      <c r="N104" s="7">
        <v>331526</v>
      </c>
      <c r="O104" s="5">
        <v>-6.3976882657770396E-3</v>
      </c>
      <c r="Q104" s="6"/>
    </row>
    <row r="105" spans="1:17" x14ac:dyDescent="0.3">
      <c r="A105" s="4">
        <v>44211</v>
      </c>
      <c r="B105" s="7">
        <v>127.14</v>
      </c>
      <c r="C105" s="5">
        <v>-3.7182885270730902E-2</v>
      </c>
      <c r="D105" s="7">
        <v>212.65</v>
      </c>
      <c r="E105" s="5">
        <v>-3.1736636007649602E-2</v>
      </c>
      <c r="F105" s="7">
        <v>66.743499999999997</v>
      </c>
      <c r="G105" s="5">
        <v>-2.9613370590394601E-2</v>
      </c>
      <c r="H105" s="7">
        <v>86.974500000000006</v>
      </c>
      <c r="I105" s="5">
        <v>3.5815095229060801E-3</v>
      </c>
      <c r="J105" s="7">
        <v>195.1</v>
      </c>
      <c r="K105" s="5">
        <v>1.90671450538186E-2</v>
      </c>
      <c r="L105" s="7">
        <v>23.477976999999999</v>
      </c>
      <c r="M105" s="5">
        <v>-5.4320395662709797E-2</v>
      </c>
      <c r="N105" s="7">
        <v>329405</v>
      </c>
      <c r="O105" s="5">
        <v>-7.4164023011186802E-3</v>
      </c>
      <c r="Q105" s="6"/>
    </row>
    <row r="106" spans="1:17" x14ac:dyDescent="0.3">
      <c r="A106" s="4">
        <v>44204</v>
      </c>
      <c r="B106" s="7">
        <v>132.05000000000001</v>
      </c>
      <c r="C106" s="5">
        <v>-4.8232722887933304E-3</v>
      </c>
      <c r="D106" s="7">
        <v>219.62</v>
      </c>
      <c r="E106" s="5">
        <v>-1.2588795971585199E-2</v>
      </c>
      <c r="F106" s="7">
        <v>64.766999999999996</v>
      </c>
      <c r="G106" s="5">
        <v>7.4266215819786098E-3</v>
      </c>
      <c r="H106" s="7">
        <v>87.286000000000001</v>
      </c>
      <c r="I106" s="5">
        <v>3.1551451550076798E-2</v>
      </c>
      <c r="J106" s="7">
        <v>198.82</v>
      </c>
      <c r="K106" s="5">
        <v>1.41836837340307E-2</v>
      </c>
      <c r="L106" s="7">
        <v>22.202643999999999</v>
      </c>
      <c r="M106" s="5">
        <v>-9.3081706845364199E-3</v>
      </c>
      <c r="N106" s="7">
        <v>326962</v>
      </c>
      <c r="O106" s="5">
        <v>1.0805873465418E-2</v>
      </c>
      <c r="Q106" s="6"/>
    </row>
    <row r="107" spans="1:17" x14ac:dyDescent="0.3">
      <c r="A107" s="4">
        <v>44197</v>
      </c>
      <c r="B107" s="7">
        <v>132.69</v>
      </c>
      <c r="C107" s="5">
        <v>5.4557854057740302E-3</v>
      </c>
      <c r="D107" s="7">
        <v>222.42</v>
      </c>
      <c r="E107" s="5">
        <v>-1.48148148148154E-3</v>
      </c>
      <c r="F107" s="7">
        <v>65.248000000000005</v>
      </c>
      <c r="G107" s="5">
        <v>2.7326508092202099E-2</v>
      </c>
      <c r="H107" s="7">
        <v>90.04</v>
      </c>
      <c r="I107" s="5">
        <v>-2.7321190581963702E-2</v>
      </c>
      <c r="J107" s="7">
        <v>201.64</v>
      </c>
      <c r="K107" s="5">
        <v>-2.9260067446933899E-3</v>
      </c>
      <c r="L107" s="7">
        <v>21.995978000000001</v>
      </c>
      <c r="M107" s="5">
        <v>1.80335695916772E-2</v>
      </c>
      <c r="N107" s="7">
        <v>330495.11</v>
      </c>
      <c r="O107" s="5">
        <v>9.5156929855936892E-3</v>
      </c>
      <c r="Q107" s="6"/>
    </row>
    <row r="108" spans="1:17" x14ac:dyDescent="0.3">
      <c r="A108" s="4">
        <v>44190</v>
      </c>
      <c r="B108" s="7">
        <v>131.97</v>
      </c>
      <c r="C108" s="5">
        <v>4.1964391457107897E-2</v>
      </c>
      <c r="D108" s="7">
        <v>222.75</v>
      </c>
      <c r="E108" s="5">
        <v>1.9031062720161002E-2</v>
      </c>
      <c r="F108" s="7">
        <v>67.031000000000006</v>
      </c>
      <c r="G108" s="5">
        <v>5.37810863630242E-3</v>
      </c>
      <c r="H108" s="7">
        <v>87.58</v>
      </c>
      <c r="I108" s="5">
        <v>5.3322676410139198E-3</v>
      </c>
      <c r="J108" s="7">
        <v>201.05</v>
      </c>
      <c r="K108" s="5">
        <v>-3.4518776423775203E-2</v>
      </c>
      <c r="L108" s="7">
        <v>22.392644000000001</v>
      </c>
      <c r="M108" s="5">
        <v>6.6986238873801507E-2</v>
      </c>
      <c r="N108" s="7">
        <v>333640</v>
      </c>
      <c r="O108" s="5">
        <v>1.3308056587939E-2</v>
      </c>
      <c r="Q108" s="6"/>
    </row>
    <row r="109" spans="1:17" x14ac:dyDescent="0.3">
      <c r="A109" s="4">
        <v>44183</v>
      </c>
      <c r="B109" s="7">
        <v>126.655</v>
      </c>
      <c r="C109" s="5">
        <v>3.4678539335021699E-2</v>
      </c>
      <c r="D109" s="7">
        <v>218.59</v>
      </c>
      <c r="E109" s="5">
        <v>2.4992966332176701E-2</v>
      </c>
      <c r="F109" s="7">
        <v>67.391499999999994</v>
      </c>
      <c r="G109" s="5">
        <v>1.3058026605730401E-3</v>
      </c>
      <c r="H109" s="7">
        <v>88.046999999999997</v>
      </c>
      <c r="I109" s="5">
        <v>1.4514974956557399E-2</v>
      </c>
      <c r="J109" s="7">
        <v>194.11</v>
      </c>
      <c r="K109" s="5">
        <v>6.2799443614445394E-2</v>
      </c>
      <c r="L109" s="7">
        <v>23.892643</v>
      </c>
      <c r="M109" s="5">
        <v>0.13170008022971799</v>
      </c>
      <c r="N109" s="7">
        <v>338080.1</v>
      </c>
      <c r="O109" s="5">
        <v>5.2351498949510002E-3</v>
      </c>
      <c r="Q109" s="6"/>
    </row>
    <row r="110" spans="1:17" x14ac:dyDescent="0.3">
      <c r="A110" s="4">
        <v>44176</v>
      </c>
      <c r="B110" s="7">
        <v>122.41</v>
      </c>
      <c r="C110" s="5">
        <v>1.3087934560326901E-3</v>
      </c>
      <c r="D110" s="7">
        <v>213.26</v>
      </c>
      <c r="E110" s="5">
        <v>-5.13155439447669E-3</v>
      </c>
      <c r="F110" s="7">
        <v>67.479500000000002</v>
      </c>
      <c r="G110" s="5">
        <v>1.7042212820189101E-3</v>
      </c>
      <c r="H110" s="7">
        <v>89.325000000000003</v>
      </c>
      <c r="I110" s="5">
        <v>4.6627483907080797E-2</v>
      </c>
      <c r="J110" s="7">
        <v>206.3</v>
      </c>
      <c r="K110" s="5">
        <v>8.7251575375665701E-3</v>
      </c>
      <c r="L110" s="7">
        <v>27.039306</v>
      </c>
      <c r="M110" s="5">
        <v>6.11208364593381E-2</v>
      </c>
      <c r="N110" s="7">
        <v>339850</v>
      </c>
      <c r="O110" s="5">
        <v>-2.7364425481829699E-3</v>
      </c>
      <c r="Q110" s="6"/>
    </row>
    <row r="111" spans="1:17" x14ac:dyDescent="0.3">
      <c r="A111" s="4">
        <v>44169</v>
      </c>
      <c r="B111" s="7">
        <v>122.25</v>
      </c>
      <c r="C111" s="5">
        <v>4.8546187494639299E-2</v>
      </c>
      <c r="D111" s="7">
        <v>214.36</v>
      </c>
      <c r="E111" s="5">
        <v>-4.0421874274031303E-3</v>
      </c>
      <c r="F111" s="7">
        <v>67.594499999999996</v>
      </c>
      <c r="G111" s="5">
        <v>6.4872141964213799E-3</v>
      </c>
      <c r="H111" s="7">
        <v>93.49</v>
      </c>
      <c r="I111" s="5">
        <v>2.7650016044498001E-3</v>
      </c>
      <c r="J111" s="7">
        <v>208.1</v>
      </c>
      <c r="K111" s="5">
        <v>2.7390677558865599E-3</v>
      </c>
      <c r="L111" s="7">
        <v>28.691970999999999</v>
      </c>
      <c r="M111" s="5">
        <v>2.9346154016397199E-2</v>
      </c>
      <c r="N111" s="7">
        <v>338920.02</v>
      </c>
      <c r="O111" s="5">
        <v>6.93319916598557E-4</v>
      </c>
      <c r="Q111" s="6"/>
    </row>
    <row r="112" spans="1:17" x14ac:dyDescent="0.3">
      <c r="A112" s="4">
        <v>44162</v>
      </c>
      <c r="B112" s="7">
        <v>116.59</v>
      </c>
      <c r="C112" s="5">
        <v>-6.3916822907789297E-3</v>
      </c>
      <c r="D112" s="7">
        <v>215.23</v>
      </c>
      <c r="E112" s="5">
        <v>2.3004895669946301E-2</v>
      </c>
      <c r="F112" s="7">
        <v>68.033000000000001</v>
      </c>
      <c r="G112" s="5">
        <v>5.0762130142724897E-2</v>
      </c>
      <c r="H112" s="7">
        <v>93.748500000000007</v>
      </c>
      <c r="I112" s="5">
        <v>4.3680698891181598E-3</v>
      </c>
      <c r="J112" s="7">
        <v>208.67</v>
      </c>
      <c r="K112" s="5">
        <v>4.4999281161642903E-2</v>
      </c>
      <c r="L112" s="7">
        <v>29.53397</v>
      </c>
      <c r="M112" s="5">
        <v>7.9321032695570601E-2</v>
      </c>
      <c r="N112" s="7">
        <v>339155</v>
      </c>
      <c r="O112" s="5">
        <v>3.0369595022924599E-3</v>
      </c>
      <c r="Q112" s="6"/>
    </row>
    <row r="113" spans="1:17" x14ac:dyDescent="0.3">
      <c r="A113" s="4">
        <v>44155</v>
      </c>
      <c r="B113" s="7">
        <v>117.34</v>
      </c>
      <c r="C113" s="5">
        <v>-1.60992788864666E-2</v>
      </c>
      <c r="D113" s="7">
        <v>210.39</v>
      </c>
      <c r="E113" s="5">
        <v>-2.8266592767077801E-2</v>
      </c>
      <c r="F113" s="7">
        <v>71.486500000000007</v>
      </c>
      <c r="G113" s="5">
        <v>3.54332636232014E-2</v>
      </c>
      <c r="H113" s="7">
        <v>94.158000000000001</v>
      </c>
      <c r="I113" s="5">
        <v>-9.7920516578516702E-3</v>
      </c>
      <c r="J113" s="7">
        <v>218.06</v>
      </c>
      <c r="K113" s="5">
        <v>1.8710446666055099E-2</v>
      </c>
      <c r="L113" s="7">
        <v>31.876635</v>
      </c>
      <c r="M113" s="5">
        <v>6.7656576674420002E-2</v>
      </c>
      <c r="N113" s="7">
        <v>340185</v>
      </c>
      <c r="O113" s="5">
        <v>1.4065875920455001E-2</v>
      </c>
      <c r="Q113" s="6"/>
    </row>
    <row r="114" spans="1:17" x14ac:dyDescent="0.3">
      <c r="A114" s="4">
        <v>44148</v>
      </c>
      <c r="B114" s="7">
        <v>119.26</v>
      </c>
      <c r="C114" s="5">
        <v>4.8024264891735396E-3</v>
      </c>
      <c r="D114" s="7">
        <v>216.51</v>
      </c>
      <c r="E114" s="5">
        <v>-3.22277847309137E-2</v>
      </c>
      <c r="F114" s="7">
        <v>74.019499999999994</v>
      </c>
      <c r="G114" s="5">
        <v>-9.2408081654158404E-3</v>
      </c>
      <c r="H114" s="7">
        <v>93.236000000000004</v>
      </c>
      <c r="I114" s="5">
        <v>-1.65172251061833E-3</v>
      </c>
      <c r="J114" s="7">
        <v>222.14</v>
      </c>
      <c r="K114" s="5">
        <v>-1.8906995588367601E-2</v>
      </c>
      <c r="L114" s="7">
        <v>34.033299</v>
      </c>
      <c r="M114" s="5">
        <v>0.106405494219059</v>
      </c>
      <c r="N114" s="7">
        <v>344970</v>
      </c>
      <c r="O114" s="5">
        <v>-1.38300431921617E-2</v>
      </c>
      <c r="Q114" s="6"/>
    </row>
    <row r="115" spans="1:17" x14ac:dyDescent="0.3">
      <c r="A115" s="4">
        <v>44141</v>
      </c>
      <c r="B115" s="7">
        <v>118.69</v>
      </c>
      <c r="C115" s="5">
        <v>9.0299467205585099E-2</v>
      </c>
      <c r="D115" s="7">
        <v>223.72</v>
      </c>
      <c r="E115" s="5">
        <v>0.10495382031906</v>
      </c>
      <c r="F115" s="7">
        <v>73.335499999999996</v>
      </c>
      <c r="G115" s="5">
        <v>-2.21448002672648E-2</v>
      </c>
      <c r="H115" s="7">
        <v>93.081999999999994</v>
      </c>
      <c r="I115" s="5">
        <v>7.9005607958574295E-2</v>
      </c>
      <c r="J115" s="7">
        <v>217.94</v>
      </c>
      <c r="K115" s="5">
        <v>-7.3552353858860206E-2</v>
      </c>
      <c r="L115" s="7">
        <v>37.654629</v>
      </c>
      <c r="M115" s="5">
        <v>0.15181827976581599</v>
      </c>
      <c r="N115" s="7">
        <v>340199.05</v>
      </c>
      <c r="O115" s="5">
        <v>-1.2354649432442501E-2</v>
      </c>
      <c r="Q115" s="6"/>
    </row>
    <row r="116" spans="1:17" x14ac:dyDescent="0.3">
      <c r="A116" s="4">
        <v>44134</v>
      </c>
      <c r="B116" s="7">
        <v>108.86</v>
      </c>
      <c r="C116" s="5">
        <v>-5.3720445062586997E-2</v>
      </c>
      <c r="D116" s="7">
        <v>202.47</v>
      </c>
      <c r="E116" s="5">
        <v>-6.3635943208620399E-2</v>
      </c>
      <c r="F116" s="7">
        <v>71.711500000000001</v>
      </c>
      <c r="G116" s="5">
        <v>3.1375720770029897E-2</v>
      </c>
      <c r="H116" s="7">
        <v>100.43600000000001</v>
      </c>
      <c r="I116" s="5">
        <v>3.5126846947309602E-2</v>
      </c>
      <c r="J116" s="7">
        <v>201.91</v>
      </c>
      <c r="K116" s="5">
        <v>5.1607151701253101E-2</v>
      </c>
      <c r="L116" s="7">
        <v>43.371290000000002</v>
      </c>
      <c r="M116" s="5">
        <v>0.14986856512683799</v>
      </c>
      <c r="N116" s="7">
        <v>335996.01</v>
      </c>
      <c r="O116" s="5">
        <v>1.45953816534904E-2</v>
      </c>
      <c r="Q116" s="6"/>
    </row>
    <row r="117" spans="1:17" x14ac:dyDescent="0.3">
      <c r="A117" s="4">
        <v>44127</v>
      </c>
      <c r="B117" s="7">
        <v>115.04</v>
      </c>
      <c r="C117" s="5">
        <v>-3.3439758023861503E-2</v>
      </c>
      <c r="D117" s="7">
        <v>216.23</v>
      </c>
      <c r="E117" s="5">
        <v>-1.5615041427661E-2</v>
      </c>
      <c r="F117" s="7">
        <v>73.961500000000001</v>
      </c>
      <c r="G117" s="5">
        <v>2.8061897068069299E-2</v>
      </c>
      <c r="H117" s="7">
        <v>103.964</v>
      </c>
      <c r="I117" s="5">
        <v>2.67352160363203E-2</v>
      </c>
      <c r="J117" s="7">
        <v>212.33</v>
      </c>
      <c r="K117" s="5">
        <v>8.7128526350491904E-3</v>
      </c>
      <c r="L117" s="7">
        <v>49.871282999999998</v>
      </c>
      <c r="M117" s="5">
        <v>6.9458750439606698E-2</v>
      </c>
      <c r="N117" s="7">
        <v>340900</v>
      </c>
      <c r="O117" s="5">
        <v>-1.98316221765913E-3</v>
      </c>
      <c r="Q117" s="6"/>
    </row>
    <row r="118" spans="1:17" x14ac:dyDescent="0.3">
      <c r="A118" s="4">
        <v>44120</v>
      </c>
      <c r="B118" s="7">
        <v>119.02</v>
      </c>
      <c r="C118" s="5">
        <v>1.75258613319654E-2</v>
      </c>
      <c r="D118" s="7">
        <v>219.66</v>
      </c>
      <c r="E118" s="5">
        <v>1.7839766461238998E-2</v>
      </c>
      <c r="F118" s="7">
        <v>76.037000000000006</v>
      </c>
      <c r="G118" s="5">
        <v>-2.34293830635087E-2</v>
      </c>
      <c r="H118" s="7">
        <v>106.7435</v>
      </c>
      <c r="I118" s="5">
        <v>-1.8221250005855099E-2</v>
      </c>
      <c r="J118" s="7">
        <v>214.18</v>
      </c>
      <c r="K118" s="5">
        <v>-1.86758801008498E-2</v>
      </c>
      <c r="L118" s="7">
        <v>53.335279999999997</v>
      </c>
      <c r="M118" s="5">
        <v>0.12620777466622499</v>
      </c>
      <c r="N118" s="7">
        <v>340223.94</v>
      </c>
      <c r="O118" s="5">
        <v>9.4792271231706905E-3</v>
      </c>
      <c r="Q118" s="6"/>
    </row>
    <row r="119" spans="1:17" x14ac:dyDescent="0.3">
      <c r="A119" s="4">
        <v>44113</v>
      </c>
      <c r="B119" s="7">
        <v>116.97</v>
      </c>
      <c r="C119" s="5">
        <v>3.4949566448416201E-2</v>
      </c>
      <c r="D119" s="7">
        <v>215.81</v>
      </c>
      <c r="E119" s="5">
        <v>4.6655996896066802E-2</v>
      </c>
      <c r="F119" s="7">
        <v>74.255499999999998</v>
      </c>
      <c r="G119" s="5">
        <v>-9.8161078977314797E-2</v>
      </c>
      <c r="H119" s="7">
        <v>104.7985</v>
      </c>
      <c r="I119" s="5">
        <v>-0.10125144920967399</v>
      </c>
      <c r="J119" s="7">
        <v>210.18</v>
      </c>
      <c r="K119" s="5">
        <v>-8.4261109525168895E-2</v>
      </c>
      <c r="L119" s="7">
        <v>60.066606999999998</v>
      </c>
      <c r="M119" s="5">
        <v>-0.25861265977617098</v>
      </c>
      <c r="N119" s="7">
        <v>343449</v>
      </c>
      <c r="O119" s="5">
        <v>-0.10002358428762299</v>
      </c>
      <c r="Q119" s="6"/>
    </row>
    <row r="120" spans="1:17" x14ac:dyDescent="0.3">
      <c r="A120" s="4">
        <v>44106</v>
      </c>
      <c r="B120" s="7">
        <v>113.02</v>
      </c>
      <c r="C120" s="5">
        <v>6.5906661916636496E-3</v>
      </c>
      <c r="D120" s="7">
        <v>206.19</v>
      </c>
      <c r="E120" s="5">
        <v>-7.8433259551534806E-3</v>
      </c>
      <c r="F120" s="7">
        <v>66.966499999999996</v>
      </c>
      <c r="G120" s="5">
        <v>-3.05525897276996E-2</v>
      </c>
      <c r="H120" s="7">
        <v>94.1875</v>
      </c>
      <c r="I120" s="5">
        <v>9.2050431320504795E-3</v>
      </c>
      <c r="J120" s="7">
        <v>192.47</v>
      </c>
      <c r="K120" s="5">
        <v>-5.9126097573647798E-2</v>
      </c>
      <c r="L120" s="7">
        <v>44.532622000000003</v>
      </c>
      <c r="M120" s="5">
        <v>5.3129546245895803E-2</v>
      </c>
      <c r="N120" s="7">
        <v>309096</v>
      </c>
      <c r="O120" s="5">
        <v>5.8169630147268201E-3</v>
      </c>
      <c r="Q120" s="6"/>
    </row>
    <row r="121" spans="1:17" x14ac:dyDescent="0.3">
      <c r="A121" s="4">
        <v>44099</v>
      </c>
      <c r="B121" s="7">
        <v>112.28</v>
      </c>
      <c r="C121" s="5">
        <v>5.0917259453388201E-2</v>
      </c>
      <c r="D121" s="7">
        <v>207.82</v>
      </c>
      <c r="E121" s="5">
        <v>3.70776984879485E-2</v>
      </c>
      <c r="F121" s="7">
        <v>64.920500000000004</v>
      </c>
      <c r="G121" s="5">
        <v>-6.0597191950154498E-2</v>
      </c>
      <c r="H121" s="7">
        <v>95.054500000000004</v>
      </c>
      <c r="I121" s="5">
        <v>-6.10649679920467E-2</v>
      </c>
      <c r="J121" s="7">
        <v>181.09</v>
      </c>
      <c r="K121" s="5">
        <v>-5.9694074769451697E-2</v>
      </c>
      <c r="L121" s="7">
        <v>46.898620000000001</v>
      </c>
      <c r="M121" s="5">
        <v>-0.22297720060846099</v>
      </c>
      <c r="N121" s="7">
        <v>310894</v>
      </c>
      <c r="O121" s="5">
        <v>-7.0422716424247495E-2</v>
      </c>
      <c r="Q121" s="6"/>
    </row>
    <row r="122" spans="1:17" x14ac:dyDescent="0.3">
      <c r="A122" s="4">
        <v>44092</v>
      </c>
      <c r="B122" s="7">
        <v>106.84</v>
      </c>
      <c r="C122" s="5">
        <v>-4.6071428571428499E-2</v>
      </c>
      <c r="D122" s="7">
        <v>200.39</v>
      </c>
      <c r="E122" s="5">
        <v>-1.78405136499535E-2</v>
      </c>
      <c r="F122" s="7">
        <v>60.986499999999999</v>
      </c>
      <c r="G122" s="5">
        <v>-0.120854615365696</v>
      </c>
      <c r="H122" s="7">
        <v>89.25</v>
      </c>
      <c r="I122" s="5">
        <v>3.4224089635854403E-2</v>
      </c>
      <c r="J122" s="7">
        <v>170.28</v>
      </c>
      <c r="K122" s="5">
        <v>-0.12068357998590599</v>
      </c>
      <c r="L122" s="7">
        <v>36.441296999999999</v>
      </c>
      <c r="M122" s="5">
        <v>-0.21786617529008401</v>
      </c>
      <c r="N122" s="7">
        <v>289000</v>
      </c>
      <c r="O122" s="5">
        <v>-0.109529411764706</v>
      </c>
      <c r="Q122" s="6"/>
    </row>
    <row r="123" spans="1:17" x14ac:dyDescent="0.3">
      <c r="A123" s="4">
        <v>44085</v>
      </c>
      <c r="B123" s="7">
        <v>112</v>
      </c>
      <c r="C123" s="5">
        <v>-7.4074074074074001E-2</v>
      </c>
      <c r="D123" s="7">
        <v>204.03</v>
      </c>
      <c r="E123" s="5">
        <v>-4.7701283547257903E-2</v>
      </c>
      <c r="F123" s="7">
        <v>53.616</v>
      </c>
      <c r="G123" s="5">
        <v>3.5800880334228603E-2</v>
      </c>
      <c r="H123" s="7">
        <v>92.304500000000004</v>
      </c>
      <c r="I123" s="5">
        <v>2.9256428451483799E-2</v>
      </c>
      <c r="J123" s="7">
        <v>149.72999999999999</v>
      </c>
      <c r="K123" s="5">
        <v>4.7151539437654502E-2</v>
      </c>
      <c r="L123" s="7">
        <v>28.501971000000001</v>
      </c>
      <c r="M123" s="5">
        <v>0.20309686652898501</v>
      </c>
      <c r="N123" s="7">
        <v>257346</v>
      </c>
      <c r="O123" s="5">
        <v>4.1889129809672597E-2</v>
      </c>
      <c r="Q123" s="6"/>
    </row>
    <row r="124" spans="1:17" x14ac:dyDescent="0.3">
      <c r="A124" s="4">
        <v>44078</v>
      </c>
      <c r="B124" s="7">
        <v>120.96</v>
      </c>
      <c r="C124" s="5">
        <v>-3.08274743104382E-2</v>
      </c>
      <c r="D124" s="7">
        <v>214.25</v>
      </c>
      <c r="E124" s="5">
        <v>-6.4042636844174605E-2</v>
      </c>
      <c r="F124" s="7">
        <v>55.535499999999999</v>
      </c>
      <c r="G124" s="5">
        <v>-1.155116997236E-2</v>
      </c>
      <c r="H124" s="7">
        <v>95.004999999999995</v>
      </c>
      <c r="I124" s="5">
        <v>3.4156097047523901E-3</v>
      </c>
      <c r="J124" s="7">
        <v>156.79</v>
      </c>
      <c r="K124" s="5">
        <v>-1.6646469800369799E-2</v>
      </c>
      <c r="L124" s="7">
        <v>34.290632000000002</v>
      </c>
      <c r="M124" s="5">
        <v>-6.6782000401742397E-2</v>
      </c>
      <c r="N124" s="7">
        <v>268126</v>
      </c>
      <c r="O124" s="5">
        <v>-6.4148944899039995E-4</v>
      </c>
      <c r="Q124" s="6"/>
    </row>
    <row r="125" spans="1:17" x14ac:dyDescent="0.3">
      <c r="A125" s="4">
        <v>44071</v>
      </c>
      <c r="B125" s="7">
        <v>124.8075</v>
      </c>
      <c r="C125" s="5">
        <v>3.51772935595401E-3</v>
      </c>
      <c r="D125" s="7">
        <v>228.91</v>
      </c>
      <c r="E125" s="5">
        <v>7.4593934841798798E-2</v>
      </c>
      <c r="F125" s="7">
        <v>54.893999999999998</v>
      </c>
      <c r="G125" s="5">
        <v>0.103444820927606</v>
      </c>
      <c r="H125" s="7">
        <v>95.329499999999996</v>
      </c>
      <c r="I125" s="5">
        <v>7.1420703979355904E-2</v>
      </c>
      <c r="J125" s="7">
        <v>154.18</v>
      </c>
      <c r="K125" s="5">
        <v>0.136269295628486</v>
      </c>
      <c r="L125" s="7">
        <v>32.000635000000003</v>
      </c>
      <c r="M125" s="5">
        <v>0.19372512451706</v>
      </c>
      <c r="N125" s="7">
        <v>267954</v>
      </c>
      <c r="O125" s="5">
        <v>8.4141307836419696E-2</v>
      </c>
      <c r="Q125" s="6"/>
    </row>
    <row r="126" spans="1:17" x14ac:dyDescent="0.3">
      <c r="A126" s="4">
        <v>44064</v>
      </c>
      <c r="B126" s="7">
        <v>124.37</v>
      </c>
      <c r="C126" s="5">
        <v>8.2348845810760907E-2</v>
      </c>
      <c r="D126" s="7">
        <v>213.02</v>
      </c>
      <c r="E126" s="5">
        <v>1.97223551938727E-2</v>
      </c>
      <c r="F126" s="7">
        <v>60.572499999999998</v>
      </c>
      <c r="G126" s="5">
        <v>5.9267819555078601E-2</v>
      </c>
      <c r="H126" s="7">
        <v>102.13800000000001</v>
      </c>
      <c r="I126" s="5">
        <v>0.162642699093383</v>
      </c>
      <c r="J126" s="7">
        <v>175.19</v>
      </c>
      <c r="K126" s="5">
        <v>2.3117757862891799E-2</v>
      </c>
      <c r="L126" s="7">
        <v>38.199961999999999</v>
      </c>
      <c r="M126" s="5">
        <v>0.315689345450134</v>
      </c>
      <c r="N126" s="7">
        <v>290500</v>
      </c>
      <c r="O126" s="5">
        <v>-2.0998278829604099E-2</v>
      </c>
      <c r="Q126" s="6"/>
    </row>
    <row r="127" spans="1:17" x14ac:dyDescent="0.3">
      <c r="A127" s="4">
        <v>44057</v>
      </c>
      <c r="B127" s="7">
        <v>114.9075</v>
      </c>
      <c r="C127" s="5">
        <v>3.4154573067836702E-2</v>
      </c>
      <c r="D127" s="7">
        <v>208.9</v>
      </c>
      <c r="E127" s="5">
        <v>-1.6848644578313199E-2</v>
      </c>
      <c r="F127" s="7">
        <v>64.162499999999994</v>
      </c>
      <c r="G127" s="5">
        <v>-3.0703292421585099E-3</v>
      </c>
      <c r="H127" s="7">
        <v>118.75</v>
      </c>
      <c r="I127" s="5">
        <v>1.48294736842105E-2</v>
      </c>
      <c r="J127" s="7">
        <v>179.24</v>
      </c>
      <c r="K127" s="5">
        <v>6.0421780852488199E-2</v>
      </c>
      <c r="L127" s="7">
        <v>50.259283000000003</v>
      </c>
      <c r="M127" s="5">
        <v>-3.81222708648669E-2</v>
      </c>
      <c r="N127" s="7">
        <v>284400</v>
      </c>
      <c r="O127" s="5">
        <v>-1.7369901547116699E-2</v>
      </c>
      <c r="Q127" s="6"/>
    </row>
    <row r="128" spans="1:17" x14ac:dyDescent="0.3">
      <c r="A128" s="4">
        <v>44050</v>
      </c>
      <c r="B128" s="7">
        <v>111.1125</v>
      </c>
      <c r="C128" s="5">
        <v>4.5666290231507499E-2</v>
      </c>
      <c r="D128" s="7">
        <v>212.48</v>
      </c>
      <c r="E128" s="5">
        <v>3.6437246963562799E-2</v>
      </c>
      <c r="F128" s="7">
        <v>63.965499999999999</v>
      </c>
      <c r="G128" s="5">
        <v>3.2283027569549302E-2</v>
      </c>
      <c r="H128" s="7">
        <v>120.511</v>
      </c>
      <c r="I128" s="5">
        <v>-5.1522267676809501E-2</v>
      </c>
      <c r="J128" s="7">
        <v>190.07</v>
      </c>
      <c r="K128" s="5">
        <v>6.4186878518440696E-2</v>
      </c>
      <c r="L128" s="7">
        <v>48.343285000000002</v>
      </c>
      <c r="M128" s="5">
        <v>-3.2862164828062403E-2</v>
      </c>
      <c r="N128" s="7">
        <v>279460</v>
      </c>
      <c r="O128" s="5">
        <v>-1.9627138051957298E-2</v>
      </c>
      <c r="Q128" s="6"/>
    </row>
    <row r="129" spans="1:17" x14ac:dyDescent="0.3">
      <c r="A129" s="4">
        <v>44043</v>
      </c>
      <c r="B129" s="7">
        <v>106.26</v>
      </c>
      <c r="C129" s="5">
        <v>0.147330346056255</v>
      </c>
      <c r="D129" s="7">
        <v>205.01</v>
      </c>
      <c r="E129" s="5">
        <v>1.8430203676105199E-2</v>
      </c>
      <c r="F129" s="7">
        <v>66.030500000000004</v>
      </c>
      <c r="G129" s="5">
        <v>5.1309622068589397E-2</v>
      </c>
      <c r="H129" s="7">
        <v>114.30200000000001</v>
      </c>
      <c r="I129" s="5">
        <v>4.0931042326468499E-2</v>
      </c>
      <c r="J129" s="7">
        <v>202.27</v>
      </c>
      <c r="K129" s="5">
        <v>4.9834379789390301E-2</v>
      </c>
      <c r="L129" s="7">
        <v>46.754620000000003</v>
      </c>
      <c r="M129" s="5">
        <v>0.16839672742501199</v>
      </c>
      <c r="N129" s="7">
        <v>273975</v>
      </c>
      <c r="O129" s="5">
        <v>-3.1736472305867298E-2</v>
      </c>
      <c r="Q129" s="6"/>
    </row>
    <row r="130" spans="1:17" x14ac:dyDescent="0.3">
      <c r="A130" s="4">
        <v>44036</v>
      </c>
      <c r="B130" s="7">
        <v>92.614999999999995</v>
      </c>
      <c r="C130" s="5">
        <v>-3.8540396044743297E-2</v>
      </c>
      <c r="D130" s="7">
        <v>201.3</v>
      </c>
      <c r="E130" s="5">
        <v>-7.7878548895898301E-3</v>
      </c>
      <c r="F130" s="7">
        <v>69.418499999999995</v>
      </c>
      <c r="G130" s="5">
        <v>-1.09336848246505E-2</v>
      </c>
      <c r="H130" s="7">
        <v>118.98050000000001</v>
      </c>
      <c r="I130" s="5">
        <v>1.2678548165455701E-2</v>
      </c>
      <c r="J130" s="7">
        <v>212.35</v>
      </c>
      <c r="K130" s="5">
        <v>-6.9225335530963003E-3</v>
      </c>
      <c r="L130" s="7">
        <v>54.627944999999997</v>
      </c>
      <c r="M130" s="5">
        <v>-2.4712589865864401E-2</v>
      </c>
      <c r="N130" s="7">
        <v>265280</v>
      </c>
      <c r="O130" s="5">
        <v>-4.4403083534378801E-2</v>
      </c>
      <c r="Q130" s="6"/>
    </row>
    <row r="131" spans="1:17" x14ac:dyDescent="0.3">
      <c r="A131" s="4">
        <v>44029</v>
      </c>
      <c r="B131" s="7">
        <v>96.327500000000001</v>
      </c>
      <c r="C131" s="5">
        <v>4.2483319432860597E-3</v>
      </c>
      <c r="D131" s="7">
        <v>202.88</v>
      </c>
      <c r="E131" s="5">
        <v>-5.0498432161744697E-2</v>
      </c>
      <c r="F131" s="7">
        <v>68.659499999999994</v>
      </c>
      <c r="G131" s="5">
        <v>2.71120529569835E-2</v>
      </c>
      <c r="H131" s="7">
        <v>120.489</v>
      </c>
      <c r="I131" s="5">
        <v>1.12458398691996E-2</v>
      </c>
      <c r="J131" s="7">
        <v>210.88</v>
      </c>
      <c r="K131" s="5">
        <v>0.113951062215478</v>
      </c>
      <c r="L131" s="7">
        <v>53.277946999999998</v>
      </c>
      <c r="M131" s="5">
        <v>2.2160482272336898E-2</v>
      </c>
      <c r="N131" s="7">
        <v>253500.75</v>
      </c>
      <c r="O131" s="5">
        <v>3.7843083304487303E-2</v>
      </c>
      <c r="Q131" s="6"/>
    </row>
    <row r="132" spans="1:17" x14ac:dyDescent="0.3">
      <c r="A132" s="4">
        <v>44022</v>
      </c>
      <c r="B132" s="7">
        <v>95.92</v>
      </c>
      <c r="C132" s="5">
        <v>5.3747493889209297E-2</v>
      </c>
      <c r="D132" s="7">
        <v>213.67</v>
      </c>
      <c r="E132" s="5">
        <v>3.5925530883351098E-2</v>
      </c>
      <c r="F132" s="7">
        <v>70.521000000000001</v>
      </c>
      <c r="G132" s="5">
        <v>1.31166602855886E-2</v>
      </c>
      <c r="H132" s="7">
        <v>121.84399999999999</v>
      </c>
      <c r="I132" s="5">
        <v>2.2528807327402501E-3</v>
      </c>
      <c r="J132" s="7">
        <v>234.91</v>
      </c>
      <c r="K132" s="5">
        <v>-4.1803243795496103E-2</v>
      </c>
      <c r="L132" s="7">
        <v>54.458612000000002</v>
      </c>
      <c r="M132" s="5">
        <v>2.2181964534828801E-2</v>
      </c>
      <c r="N132" s="7">
        <v>263094</v>
      </c>
      <c r="O132" s="5">
        <v>5.9089146844853897E-2</v>
      </c>
      <c r="Q132" s="6"/>
    </row>
    <row r="133" spans="1:17" x14ac:dyDescent="0.3">
      <c r="A133" s="4">
        <v>44015</v>
      </c>
      <c r="B133" s="7">
        <v>91.027500000000003</v>
      </c>
      <c r="C133" s="5">
        <v>2.9635494726126199E-2</v>
      </c>
      <c r="D133" s="7">
        <v>206.26</v>
      </c>
      <c r="E133" s="5">
        <v>5.0578108287067602E-2</v>
      </c>
      <c r="F133" s="7">
        <v>71.445999999999998</v>
      </c>
      <c r="G133" s="5">
        <v>6.6273829185678904E-3</v>
      </c>
      <c r="H133" s="7">
        <v>122.1185</v>
      </c>
      <c r="I133" s="5">
        <v>1.66354811105607E-2</v>
      </c>
      <c r="J133" s="7">
        <v>225.09</v>
      </c>
      <c r="K133" s="5">
        <v>2.52343507041628E-2</v>
      </c>
      <c r="L133" s="7">
        <v>55.666611000000003</v>
      </c>
      <c r="M133" s="5">
        <v>6.0670659473054597E-2</v>
      </c>
      <c r="N133" s="7">
        <v>278640</v>
      </c>
      <c r="O133" s="5">
        <v>7.9959804766006295E-2</v>
      </c>
      <c r="Q133" s="6"/>
    </row>
    <row r="134" spans="1:17" x14ac:dyDescent="0.3">
      <c r="A134" s="4">
        <v>44008</v>
      </c>
      <c r="B134" s="7">
        <v>88.407499999999999</v>
      </c>
      <c r="C134" s="5">
        <v>1.11803728697243E-2</v>
      </c>
      <c r="D134" s="7">
        <v>196.33</v>
      </c>
      <c r="E134" s="5">
        <v>6.0466307968229903E-3</v>
      </c>
      <c r="F134" s="7">
        <v>71.919499999999999</v>
      </c>
      <c r="G134" s="5">
        <v>-1.7526540089961601E-2</v>
      </c>
      <c r="H134" s="7">
        <v>124.15</v>
      </c>
      <c r="I134" s="5">
        <v>2.4977849375755101E-2</v>
      </c>
      <c r="J134" s="7">
        <v>230.77</v>
      </c>
      <c r="K134" s="5">
        <v>-9.4899683667721002E-3</v>
      </c>
      <c r="L134" s="7">
        <v>59.043940999999997</v>
      </c>
      <c r="M134" s="5">
        <v>5.6026019672365701E-2</v>
      </c>
      <c r="N134" s="7">
        <v>300920</v>
      </c>
      <c r="O134" s="5">
        <v>-9.7717001196331296E-2</v>
      </c>
      <c r="Q134" s="6"/>
    </row>
    <row r="135" spans="1:17" x14ac:dyDescent="0.3">
      <c r="A135" s="4">
        <v>44001</v>
      </c>
      <c r="B135" s="7">
        <v>87.43</v>
      </c>
      <c r="C135" s="5">
        <v>3.2231404958677698E-2</v>
      </c>
      <c r="D135" s="7">
        <v>195.15</v>
      </c>
      <c r="E135" s="5">
        <v>3.9469479066794502E-2</v>
      </c>
      <c r="F135" s="7">
        <v>70.659000000000006</v>
      </c>
      <c r="G135" s="5">
        <v>1.3119347853776501E-2</v>
      </c>
      <c r="H135" s="7">
        <v>127.251</v>
      </c>
      <c r="I135" s="5">
        <v>5.10762194403186E-2</v>
      </c>
      <c r="J135" s="7">
        <v>228.58</v>
      </c>
      <c r="K135" s="5">
        <v>4.4667074984687999E-2</v>
      </c>
      <c r="L135" s="7">
        <v>62.351937999999997</v>
      </c>
      <c r="M135" s="5">
        <v>7.0160802379550899E-2</v>
      </c>
      <c r="N135" s="7">
        <v>271515</v>
      </c>
      <c r="O135" s="5">
        <v>3.1305821041194802E-4</v>
      </c>
      <c r="Q135" s="6"/>
    </row>
    <row r="136" spans="1:17" x14ac:dyDescent="0.3">
      <c r="A136" s="4">
        <v>43994</v>
      </c>
      <c r="B136" s="7">
        <v>84.7</v>
      </c>
      <c r="C136" s="5">
        <v>2.2021116138763199E-2</v>
      </c>
      <c r="D136" s="7">
        <v>187.74</v>
      </c>
      <c r="E136" s="5">
        <v>2.8846153846154902E-3</v>
      </c>
      <c r="F136" s="7">
        <v>71.585999999999999</v>
      </c>
      <c r="G136" s="5">
        <v>-5.01634397787276E-2</v>
      </c>
      <c r="H136" s="7">
        <v>133.75049999999999</v>
      </c>
      <c r="I136" s="5">
        <v>6.6766105547269002E-3</v>
      </c>
      <c r="J136" s="7">
        <v>238.79</v>
      </c>
      <c r="K136" s="5">
        <v>-9.5104485112441794E-2</v>
      </c>
      <c r="L136" s="7">
        <v>66.726600000000005</v>
      </c>
      <c r="M136" s="5">
        <v>-4.11229854360931E-2</v>
      </c>
      <c r="N136" s="7">
        <v>271600</v>
      </c>
      <c r="O136" s="5">
        <v>-3.0191458026509601E-2</v>
      </c>
      <c r="Q136" s="6"/>
    </row>
    <row r="137" spans="1:17" x14ac:dyDescent="0.3">
      <c r="A137" s="4">
        <v>43987</v>
      </c>
      <c r="B137" s="7">
        <v>82.875</v>
      </c>
      <c r="C137" s="5">
        <v>4.2649556520098102E-2</v>
      </c>
      <c r="D137" s="7">
        <v>187.2</v>
      </c>
      <c r="E137" s="5">
        <v>2.1555252387448799E-2</v>
      </c>
      <c r="F137" s="7">
        <v>67.995000000000005</v>
      </c>
      <c r="G137" s="5">
        <v>7.7064490036031996E-2</v>
      </c>
      <c r="H137" s="7">
        <v>134.64349999999999</v>
      </c>
      <c r="I137" s="5">
        <v>7.3315830322295494E-2</v>
      </c>
      <c r="J137" s="7">
        <v>216.08</v>
      </c>
      <c r="K137" s="5">
        <v>8.0248056275453394E-2</v>
      </c>
      <c r="L137" s="7">
        <v>63.982602999999997</v>
      </c>
      <c r="M137" s="5">
        <v>0.25936190811117799</v>
      </c>
      <c r="N137" s="7">
        <v>263400</v>
      </c>
      <c r="O137" s="5">
        <v>1.57593014426727E-2</v>
      </c>
      <c r="Q137" s="6"/>
    </row>
    <row r="138" spans="1:17" x14ac:dyDescent="0.3">
      <c r="A138" s="4">
        <v>43980</v>
      </c>
      <c r="B138" s="7">
        <v>79.484999999999999</v>
      </c>
      <c r="C138" s="5">
        <v>-2.9790836965724499E-3</v>
      </c>
      <c r="D138" s="7">
        <v>183.25</v>
      </c>
      <c r="E138" s="5">
        <v>-1.4168165222603201E-3</v>
      </c>
      <c r="F138" s="7">
        <v>73.234999999999999</v>
      </c>
      <c r="G138" s="5">
        <v>5.2597801597596798E-2</v>
      </c>
      <c r="H138" s="7">
        <v>144.51499999999999</v>
      </c>
      <c r="I138" s="5">
        <v>0.10715150676400401</v>
      </c>
      <c r="J138" s="7">
        <v>233.42</v>
      </c>
      <c r="K138" s="5">
        <v>4.9910033416159703E-2</v>
      </c>
      <c r="L138" s="7">
        <v>80.577252999999999</v>
      </c>
      <c r="M138" s="5">
        <v>0.277985537680219</v>
      </c>
      <c r="N138" s="7">
        <v>267551</v>
      </c>
      <c r="O138" s="5">
        <v>2.3730055204428301E-2</v>
      </c>
      <c r="Q138" s="6"/>
    </row>
    <row r="139" spans="1:17" x14ac:dyDescent="0.3">
      <c r="A139" s="4">
        <v>43973</v>
      </c>
      <c r="B139" s="7">
        <v>79.722499999999997</v>
      </c>
      <c r="C139" s="5">
        <v>3.6332910857625703E-2</v>
      </c>
      <c r="D139" s="7">
        <v>183.51</v>
      </c>
      <c r="E139" s="5">
        <v>1.9108975758898999E-3</v>
      </c>
      <c r="F139" s="7">
        <v>77.087000000000003</v>
      </c>
      <c r="G139" s="5">
        <v>-1.6987300063564501E-2</v>
      </c>
      <c r="H139" s="7">
        <v>160</v>
      </c>
      <c r="I139" s="5">
        <v>-7.4384375000000003E-2</v>
      </c>
      <c r="J139" s="7">
        <v>245.07</v>
      </c>
      <c r="K139" s="5">
        <v>-1.2404619088423699E-2</v>
      </c>
      <c r="L139" s="7">
        <v>102.976564</v>
      </c>
      <c r="M139" s="5">
        <v>-2.8362414578136499E-2</v>
      </c>
      <c r="N139" s="7">
        <v>273900</v>
      </c>
      <c r="O139" s="5">
        <v>4.4687842278203702E-2</v>
      </c>
      <c r="Q139" s="6"/>
    </row>
    <row r="140" spans="1:17" x14ac:dyDescent="0.3">
      <c r="A140" s="4">
        <v>43966</v>
      </c>
      <c r="B140" s="7">
        <v>76.927499999999995</v>
      </c>
      <c r="C140" s="5">
        <v>-7.8031793119015102E-3</v>
      </c>
      <c r="D140" s="7">
        <v>183.16</v>
      </c>
      <c r="E140" s="5">
        <v>-8.2304526748971703E-3</v>
      </c>
      <c r="F140" s="7">
        <v>75.777500000000003</v>
      </c>
      <c r="G140" s="5">
        <v>-2.4281613935534601E-3</v>
      </c>
      <c r="H140" s="7">
        <v>148.0985</v>
      </c>
      <c r="I140" s="5">
        <v>1.58475609138513E-2</v>
      </c>
      <c r="J140" s="7">
        <v>242.03</v>
      </c>
      <c r="K140" s="5">
        <v>-4.67710614386646E-2</v>
      </c>
      <c r="L140" s="7">
        <v>100.05589999999999</v>
      </c>
      <c r="M140" s="5">
        <v>-5.5862053112310198E-2</v>
      </c>
      <c r="N140" s="7">
        <v>286140</v>
      </c>
      <c r="O140" s="5">
        <v>1.9154959110924699E-2</v>
      </c>
      <c r="Q140" s="6"/>
    </row>
    <row r="141" spans="1:17" x14ac:dyDescent="0.3">
      <c r="A141" s="4">
        <v>43959</v>
      </c>
      <c r="B141" s="7">
        <v>77.532499999999999</v>
      </c>
      <c r="C141" s="5">
        <v>7.2854325941813403E-2</v>
      </c>
      <c r="D141" s="7">
        <v>184.68</v>
      </c>
      <c r="E141" s="5">
        <v>5.7913730881594898E-2</v>
      </c>
      <c r="F141" s="7">
        <v>75.593500000000006</v>
      </c>
      <c r="G141" s="5">
        <v>-1.9122014458915201E-2</v>
      </c>
      <c r="H141" s="7">
        <v>150.44550000000001</v>
      </c>
      <c r="I141" s="5">
        <v>5.1769577687601098E-2</v>
      </c>
      <c r="J141" s="7">
        <v>230.71</v>
      </c>
      <c r="K141" s="5">
        <v>9.9518876511637905E-2</v>
      </c>
      <c r="L141" s="7">
        <v>94.466571999999999</v>
      </c>
      <c r="M141" s="5">
        <v>9.7106625188008201E-3</v>
      </c>
      <c r="N141" s="7">
        <v>291621</v>
      </c>
      <c r="O141" s="5">
        <v>6.89250774121205E-3</v>
      </c>
      <c r="Q141" s="6"/>
    </row>
    <row r="142" spans="1:17" x14ac:dyDescent="0.3">
      <c r="A142" s="4">
        <v>43952</v>
      </c>
      <c r="B142" s="7">
        <v>72.267499999999998</v>
      </c>
      <c r="C142" s="5">
        <v>2.15570555182527E-2</v>
      </c>
      <c r="D142" s="7">
        <v>174.57</v>
      </c>
      <c r="E142" s="5">
        <v>1.1458034946996201E-4</v>
      </c>
      <c r="F142" s="7">
        <v>74.147999999999996</v>
      </c>
      <c r="G142" s="5">
        <v>7.7749905594218299E-3</v>
      </c>
      <c r="H142" s="7">
        <v>158.23400000000001</v>
      </c>
      <c r="I142" s="5">
        <v>8.7844584602538999E-4</v>
      </c>
      <c r="J142" s="7">
        <v>253.67</v>
      </c>
      <c r="K142" s="5">
        <v>5.8225253281822903E-2</v>
      </c>
      <c r="L142" s="7">
        <v>95.383904999999999</v>
      </c>
      <c r="M142" s="5">
        <v>1.5341487644063199E-2</v>
      </c>
      <c r="N142" s="7">
        <v>293631</v>
      </c>
      <c r="O142" s="5">
        <v>7.0506451975438603E-2</v>
      </c>
      <c r="Q142" s="6"/>
    </row>
    <row r="143" spans="1:17" x14ac:dyDescent="0.3">
      <c r="A143" s="4">
        <v>43945</v>
      </c>
      <c r="B143" s="7">
        <v>70.742500000000007</v>
      </c>
      <c r="C143" s="5">
        <v>6.0113154172565704E-4</v>
      </c>
      <c r="D143" s="7">
        <v>174.55</v>
      </c>
      <c r="E143" s="5">
        <v>-2.2676371780515001E-2</v>
      </c>
      <c r="F143" s="7">
        <v>74.724500000000006</v>
      </c>
      <c r="G143" s="5">
        <v>8.85920949621599E-3</v>
      </c>
      <c r="H143" s="7">
        <v>158.37299999999999</v>
      </c>
      <c r="I143" s="5">
        <v>-6.1374097857588104E-3</v>
      </c>
      <c r="J143" s="7">
        <v>268.44</v>
      </c>
      <c r="K143" s="5">
        <v>-2.6821636119803299E-2</v>
      </c>
      <c r="L143" s="7">
        <v>96.847235999999995</v>
      </c>
      <c r="M143" s="5">
        <v>0.13629699251303401</v>
      </c>
      <c r="N143" s="7">
        <v>314333.88</v>
      </c>
      <c r="O143" s="5">
        <v>6.0989925743925397E-3</v>
      </c>
      <c r="Q143" s="6"/>
    </row>
    <row r="144" spans="1:17" x14ac:dyDescent="0.3">
      <c r="A144" s="4">
        <v>43938</v>
      </c>
      <c r="B144" s="7">
        <v>70.7</v>
      </c>
      <c r="C144" s="5">
        <v>5.5263256091645202E-2</v>
      </c>
      <c r="D144" s="7">
        <v>178.6</v>
      </c>
      <c r="E144" s="5">
        <v>8.15066004602156E-2</v>
      </c>
      <c r="F144" s="7">
        <v>75.386499999999998</v>
      </c>
      <c r="G144" s="5">
        <v>4.82115498132955E-2</v>
      </c>
      <c r="H144" s="7">
        <v>157.40100000000001</v>
      </c>
      <c r="I144" s="5">
        <v>4.3424120558319103E-2</v>
      </c>
      <c r="J144" s="7">
        <v>261.24</v>
      </c>
      <c r="K144" s="5">
        <v>2.2086969836165898E-2</v>
      </c>
      <c r="L144" s="7">
        <v>110.047223</v>
      </c>
      <c r="M144" s="5">
        <v>0.24187774370281001</v>
      </c>
      <c r="N144" s="7">
        <v>316251</v>
      </c>
      <c r="O144" s="5">
        <v>-1.6205482354206002E-2</v>
      </c>
      <c r="Q144" s="6"/>
    </row>
    <row r="145" spans="1:17" x14ac:dyDescent="0.3">
      <c r="A145" s="4">
        <v>43931</v>
      </c>
      <c r="B145" s="7">
        <v>66.997500000000002</v>
      </c>
      <c r="C145" s="5">
        <v>0.11010314402883099</v>
      </c>
      <c r="D145" s="7">
        <v>165.14</v>
      </c>
      <c r="E145" s="5">
        <v>7.3522719885587798E-2</v>
      </c>
      <c r="F145" s="7">
        <v>79.021000000000001</v>
      </c>
      <c r="G145" s="5">
        <v>4.0489237038255702E-2</v>
      </c>
      <c r="H145" s="7">
        <v>164.23599999999999</v>
      </c>
      <c r="I145" s="5">
        <v>3.5643829611047603E-2</v>
      </c>
      <c r="J145" s="7">
        <v>267.01</v>
      </c>
      <c r="K145" s="5">
        <v>9.9808995917755994E-2</v>
      </c>
      <c r="L145" s="7">
        <v>136.66519700000001</v>
      </c>
      <c r="M145" s="5">
        <v>7.9717845063363102E-2</v>
      </c>
      <c r="N145" s="7">
        <v>311126</v>
      </c>
      <c r="O145" s="5">
        <v>5.2406420549873697E-2</v>
      </c>
      <c r="Q145" s="6"/>
    </row>
    <row r="146" spans="1:17" x14ac:dyDescent="0.3">
      <c r="A146" s="4">
        <v>43924</v>
      </c>
      <c r="B146" s="7">
        <v>60.352499999999999</v>
      </c>
      <c r="C146" s="5">
        <v>-2.5550980867038098E-2</v>
      </c>
      <c r="D146" s="7">
        <v>153.83000000000001</v>
      </c>
      <c r="E146" s="5">
        <v>2.7588510354041602E-2</v>
      </c>
      <c r="F146" s="7">
        <v>82.220500000000001</v>
      </c>
      <c r="G146" s="5">
        <v>-3.2455409538983501E-2</v>
      </c>
      <c r="H146" s="7">
        <v>170.09</v>
      </c>
      <c r="I146" s="5">
        <v>-3.1506849315068503E-2</v>
      </c>
      <c r="J146" s="7">
        <v>293.66000000000003</v>
      </c>
      <c r="K146" s="5">
        <v>-3.7219914186474197E-2</v>
      </c>
      <c r="L146" s="7">
        <v>147.55985200000001</v>
      </c>
      <c r="M146" s="5">
        <v>-5.5028457198506797E-2</v>
      </c>
      <c r="N146" s="7">
        <v>327431</v>
      </c>
      <c r="O146" s="5">
        <v>-9.1622357076758201E-5</v>
      </c>
      <c r="Q146" s="6"/>
    </row>
    <row r="147" spans="1:17" x14ac:dyDescent="0.3">
      <c r="A147" s="4">
        <v>43917</v>
      </c>
      <c r="B147" s="7">
        <v>61.935000000000002</v>
      </c>
      <c r="C147" s="5">
        <v>8.0701448263828301E-2</v>
      </c>
      <c r="D147" s="7">
        <v>149.69999999999999</v>
      </c>
      <c r="E147" s="5">
        <v>8.9916272297051306E-2</v>
      </c>
      <c r="F147" s="7">
        <v>79.552000000000007</v>
      </c>
      <c r="G147" s="5">
        <v>-4.4197506033789302E-2</v>
      </c>
      <c r="H147" s="7">
        <v>164.73099999999999</v>
      </c>
      <c r="I147" s="5">
        <v>-5.41488851521571E-2</v>
      </c>
      <c r="J147" s="7">
        <v>282.73</v>
      </c>
      <c r="K147" s="5">
        <v>-5.70155271814098E-2</v>
      </c>
      <c r="L147" s="7">
        <v>139.43986100000001</v>
      </c>
      <c r="M147" s="5">
        <v>-0.109007459495388</v>
      </c>
      <c r="N147" s="7">
        <v>327401</v>
      </c>
      <c r="O147" s="5">
        <v>-8.7357705077262802E-4</v>
      </c>
      <c r="Q147" s="6"/>
    </row>
    <row r="148" spans="1:17" x14ac:dyDescent="0.3">
      <c r="A148" s="4">
        <v>43910</v>
      </c>
      <c r="B148" s="7">
        <v>57.31</v>
      </c>
      <c r="C148" s="5">
        <v>-0.17530668777206199</v>
      </c>
      <c r="D148" s="7">
        <v>137.35</v>
      </c>
      <c r="E148" s="5">
        <v>-0.13523893471006701</v>
      </c>
      <c r="F148" s="7">
        <v>76.036000000000001</v>
      </c>
      <c r="G148" s="5">
        <v>-3.9935030774896199E-2</v>
      </c>
      <c r="H148" s="7">
        <v>155.81100000000001</v>
      </c>
      <c r="I148" s="5">
        <v>-5.1764637926719002E-2</v>
      </c>
      <c r="J148" s="7">
        <v>266.61</v>
      </c>
      <c r="K148" s="5">
        <v>-5.2811222384756801E-2</v>
      </c>
      <c r="L148" s="7">
        <v>124.239876</v>
      </c>
      <c r="M148" s="5">
        <v>0.18627924258391901</v>
      </c>
      <c r="N148" s="7">
        <v>327114.99</v>
      </c>
      <c r="O148" s="5">
        <v>1.4857466482964001E-3</v>
      </c>
      <c r="Q148" s="6"/>
    </row>
    <row r="149" spans="1:17" x14ac:dyDescent="0.3">
      <c r="A149" s="4">
        <v>43903</v>
      </c>
      <c r="B149" s="7">
        <v>69.492500000000007</v>
      </c>
      <c r="C149" s="5">
        <v>-3.82659239525307E-2</v>
      </c>
      <c r="D149" s="7">
        <v>158.83000000000001</v>
      </c>
      <c r="E149" s="5">
        <v>-1.6958593798353499E-2</v>
      </c>
      <c r="F149" s="7">
        <v>72.999499999999998</v>
      </c>
      <c r="G149" s="5">
        <v>-1.0294591058842799E-2</v>
      </c>
      <c r="H149" s="7">
        <v>147.74549999999999</v>
      </c>
      <c r="I149" s="5">
        <v>4.7453221925540801E-2</v>
      </c>
      <c r="J149" s="7">
        <v>252.53</v>
      </c>
      <c r="K149" s="5">
        <v>9.06822951728504E-3</v>
      </c>
      <c r="L149" s="7">
        <v>147.38318599999999</v>
      </c>
      <c r="M149" s="5">
        <v>-7.87289399484144E-2</v>
      </c>
      <c r="N149" s="7">
        <v>327601</v>
      </c>
      <c r="O149" s="5">
        <v>-3.7988284529045999E-2</v>
      </c>
      <c r="Q149" s="6"/>
    </row>
    <row r="150" spans="1:17" x14ac:dyDescent="0.3">
      <c r="A150" s="4">
        <v>43896</v>
      </c>
      <c r="B150" s="7">
        <v>72.257499999999993</v>
      </c>
      <c r="C150" s="5">
        <v>5.7323675738952098E-2</v>
      </c>
      <c r="D150" s="7">
        <v>161.57</v>
      </c>
      <c r="E150" s="5">
        <v>-2.7158817356953101E-3</v>
      </c>
      <c r="F150" s="7">
        <v>72.248000000000005</v>
      </c>
      <c r="G150" s="5">
        <v>9.3151367511903702E-3</v>
      </c>
      <c r="H150" s="7">
        <v>154.75649999999999</v>
      </c>
      <c r="I150" s="5">
        <v>9.6506447225157693E-3</v>
      </c>
      <c r="J150" s="7">
        <v>254.82</v>
      </c>
      <c r="K150" s="5">
        <v>2.00926143944745E-2</v>
      </c>
      <c r="L150" s="7">
        <v>135.779864</v>
      </c>
      <c r="M150" s="5">
        <v>1.90258770623013E-2</v>
      </c>
      <c r="N150" s="7">
        <v>315156</v>
      </c>
      <c r="O150" s="5">
        <v>7.37412582974781E-3</v>
      </c>
      <c r="Q150" s="6"/>
    </row>
    <row r="151" spans="1:17" x14ac:dyDescent="0.3">
      <c r="A151" s="4">
        <v>43889</v>
      </c>
      <c r="B151" s="7">
        <v>68.34</v>
      </c>
      <c r="C151" s="5">
        <v>-0.126784858648778</v>
      </c>
      <c r="D151" s="7">
        <v>162.01</v>
      </c>
      <c r="E151" s="5">
        <v>-9.2838344812139595E-2</v>
      </c>
      <c r="F151" s="7">
        <v>72.921000000000006</v>
      </c>
      <c r="G151" s="5">
        <v>3.8946256908160698E-2</v>
      </c>
      <c r="H151" s="7">
        <v>156.25</v>
      </c>
      <c r="I151" s="5">
        <v>5.17280000000001E-2</v>
      </c>
      <c r="J151" s="7">
        <v>259.94</v>
      </c>
      <c r="K151" s="5">
        <v>1.73501577287066E-2</v>
      </c>
      <c r="L151" s="7">
        <v>138.36319499999999</v>
      </c>
      <c r="M151" s="5">
        <v>4.5556385135512301E-2</v>
      </c>
      <c r="N151" s="7">
        <v>317480</v>
      </c>
      <c r="O151" s="5">
        <v>1.8867330225525999E-2</v>
      </c>
      <c r="Q151" s="6"/>
    </row>
    <row r="152" spans="1:17" x14ac:dyDescent="0.3">
      <c r="A152" s="4">
        <v>43882</v>
      </c>
      <c r="B152" s="7">
        <v>78.262500000000003</v>
      </c>
      <c r="C152" s="5">
        <v>-3.6621018618248902E-2</v>
      </c>
      <c r="D152" s="7">
        <v>178.59</v>
      </c>
      <c r="E152" s="5">
        <v>-3.6471540329107002E-2</v>
      </c>
      <c r="F152" s="7">
        <v>75.760999999999996</v>
      </c>
      <c r="G152" s="5">
        <v>3.81396760866409E-2</v>
      </c>
      <c r="H152" s="7">
        <v>164.33250000000001</v>
      </c>
      <c r="I152" s="5">
        <v>-4.24140081846258E-3</v>
      </c>
      <c r="J152" s="7">
        <v>264.45</v>
      </c>
      <c r="K152" s="5">
        <v>5.5965210814899503E-3</v>
      </c>
      <c r="L152" s="7">
        <v>144.66652199999999</v>
      </c>
      <c r="M152" s="5">
        <v>1.3064515368663E-2</v>
      </c>
      <c r="N152" s="7">
        <v>323470</v>
      </c>
      <c r="O152" s="5">
        <v>-1.53522737811853E-2</v>
      </c>
      <c r="Q152" s="6"/>
    </row>
    <row r="153" spans="1:17" x14ac:dyDescent="0.3">
      <c r="A153" s="4">
        <v>43875</v>
      </c>
      <c r="B153" s="7">
        <v>81.237499999999997</v>
      </c>
      <c r="C153" s="5">
        <v>1.53735587288692E-2</v>
      </c>
      <c r="D153" s="7">
        <v>185.35</v>
      </c>
      <c r="E153" s="5">
        <v>7.9395290662896707E-3</v>
      </c>
      <c r="F153" s="7">
        <v>78.650499999999994</v>
      </c>
      <c r="G153" s="5">
        <v>4.3222865716047602E-2</v>
      </c>
      <c r="H153" s="7">
        <v>163.63550000000001</v>
      </c>
      <c r="I153" s="5">
        <v>-2.08726101609981E-2</v>
      </c>
      <c r="J153" s="7">
        <v>265.93</v>
      </c>
      <c r="K153" s="5">
        <v>7.0920919038844898E-2</v>
      </c>
      <c r="L153" s="7">
        <v>146.55652000000001</v>
      </c>
      <c r="M153" s="5">
        <v>-4.3305204026405697E-2</v>
      </c>
      <c r="N153" s="7">
        <v>318504</v>
      </c>
      <c r="O153" s="5">
        <v>2.6386481802425799E-3</v>
      </c>
      <c r="Q153" s="6"/>
    </row>
    <row r="154" spans="1:17" x14ac:dyDescent="0.3">
      <c r="A154" s="4">
        <v>43868</v>
      </c>
      <c r="B154" s="7">
        <v>80.007499999999993</v>
      </c>
      <c r="C154" s="5">
        <v>3.3989208749313403E-2</v>
      </c>
      <c r="D154" s="7">
        <v>183.89</v>
      </c>
      <c r="E154" s="5">
        <v>8.0244375257005202E-2</v>
      </c>
      <c r="F154" s="7">
        <v>82.05</v>
      </c>
      <c r="G154" s="5">
        <v>-1.2181596587446599E-2</v>
      </c>
      <c r="H154" s="7">
        <v>160.22</v>
      </c>
      <c r="I154" s="5">
        <v>-5.2505929347147602E-2</v>
      </c>
      <c r="J154" s="7">
        <v>284.79000000000002</v>
      </c>
      <c r="K154" s="5">
        <v>-7.6126268478528103E-2</v>
      </c>
      <c r="L154" s="7">
        <v>140.20985999999999</v>
      </c>
      <c r="M154" s="5">
        <v>-7.7479023229892502E-2</v>
      </c>
      <c r="N154" s="7">
        <v>319344.42</v>
      </c>
      <c r="O154" s="5">
        <v>-5.2746843048016898E-2</v>
      </c>
      <c r="Q154" s="6"/>
    </row>
    <row r="155" spans="1:17" x14ac:dyDescent="0.3">
      <c r="A155" s="4">
        <v>43861</v>
      </c>
      <c r="B155" s="7">
        <v>77.377499999999998</v>
      </c>
      <c r="C155" s="5">
        <v>-2.7646005466369299E-2</v>
      </c>
      <c r="D155" s="7">
        <v>170.23</v>
      </c>
      <c r="E155" s="5">
        <v>3.1446921958313098E-2</v>
      </c>
      <c r="F155" s="7">
        <v>81.0505</v>
      </c>
      <c r="G155" s="5">
        <v>8.6822413186840405E-2</v>
      </c>
      <c r="H155" s="7">
        <v>151.8075</v>
      </c>
      <c r="I155" s="5">
        <v>9.0647695271972695E-2</v>
      </c>
      <c r="J155" s="7">
        <v>263.11</v>
      </c>
      <c r="K155" s="5">
        <v>0.115160959294592</v>
      </c>
      <c r="L155" s="7">
        <v>129.34653700000001</v>
      </c>
      <c r="M155" s="5">
        <v>0.10800432948583701</v>
      </c>
      <c r="N155" s="7">
        <v>302500.01</v>
      </c>
      <c r="O155" s="5">
        <v>3.7636329334336201E-2</v>
      </c>
      <c r="Q155" s="6"/>
    </row>
    <row r="156" spans="1:17" x14ac:dyDescent="0.3">
      <c r="A156" s="4">
        <v>43854</v>
      </c>
      <c r="B156" s="7">
        <v>79.577500000000001</v>
      </c>
      <c r="C156" s="5">
        <v>-1.3177297399052999E-3</v>
      </c>
      <c r="D156" s="7">
        <v>165.04</v>
      </c>
      <c r="E156" s="5">
        <v>-1.2327947336924E-2</v>
      </c>
      <c r="F156" s="7">
        <v>88.087500000000006</v>
      </c>
      <c r="G156" s="5">
        <v>8.6675180928053701E-3</v>
      </c>
      <c r="H156" s="7">
        <v>165.5685</v>
      </c>
      <c r="I156" s="5">
        <v>-5.5131259871291999E-2</v>
      </c>
      <c r="J156" s="7">
        <v>293.41000000000003</v>
      </c>
      <c r="K156" s="5">
        <v>-5.6098974131761098E-2</v>
      </c>
      <c r="L156" s="7">
        <v>143.31652299999999</v>
      </c>
      <c r="M156" s="5">
        <v>-4.98895162283556E-2</v>
      </c>
      <c r="N156" s="7">
        <v>313885</v>
      </c>
      <c r="O156" s="5">
        <v>8.8787294709846004E-2</v>
      </c>
      <c r="Q156" s="6"/>
    </row>
    <row r="157" spans="1:17" x14ac:dyDescent="0.3">
      <c r="A157" s="4">
        <v>43847</v>
      </c>
      <c r="B157" s="7">
        <v>79.682500000000005</v>
      </c>
      <c r="C157" s="5">
        <v>2.7067959913640399E-2</v>
      </c>
      <c r="D157" s="7">
        <v>167.1</v>
      </c>
      <c r="E157" s="5">
        <v>3.570100409074E-2</v>
      </c>
      <c r="F157" s="7">
        <v>88.850999999999999</v>
      </c>
      <c r="G157" s="5">
        <v>-1.9600229597866101E-2</v>
      </c>
      <c r="H157" s="7">
        <v>156.44049999999999</v>
      </c>
      <c r="I157" s="5">
        <v>-9.3997398371904097E-3</v>
      </c>
      <c r="J157" s="7">
        <v>276.95</v>
      </c>
      <c r="K157" s="5">
        <v>-2.6178010471204199E-2</v>
      </c>
      <c r="L157" s="7">
        <v>136.16653099999999</v>
      </c>
      <c r="M157" s="5">
        <v>0.19855568619868899</v>
      </c>
      <c r="N157" s="7">
        <v>341754</v>
      </c>
      <c r="O157" s="5">
        <v>-1.2143237533430501E-3</v>
      </c>
      <c r="Q157" s="6"/>
    </row>
    <row r="158" spans="1:17" x14ac:dyDescent="0.3">
      <c r="A158" s="4">
        <v>43840</v>
      </c>
      <c r="B158" s="7">
        <v>77.582499999999996</v>
      </c>
      <c r="C158" s="5">
        <v>4.3371549608311098E-2</v>
      </c>
      <c r="D158" s="7">
        <v>161.34</v>
      </c>
      <c r="E158" s="5">
        <v>1.7147900643046301E-2</v>
      </c>
      <c r="F158" s="7">
        <v>87.109499999999997</v>
      </c>
      <c r="G158" s="5">
        <v>2.92735005940798E-2</v>
      </c>
      <c r="H158" s="7">
        <v>154.97</v>
      </c>
      <c r="I158" s="5">
        <v>3.0954378266761302E-2</v>
      </c>
      <c r="J158" s="7">
        <v>269.7</v>
      </c>
      <c r="K158" s="5">
        <v>3.0070448646644501E-2</v>
      </c>
      <c r="L158" s="7">
        <v>163.20317</v>
      </c>
      <c r="M158" s="5">
        <v>0.19638079333875699</v>
      </c>
      <c r="N158" s="7">
        <v>341339</v>
      </c>
      <c r="O158" s="5">
        <v>1.7759470790035699E-2</v>
      </c>
      <c r="Q158" s="6"/>
    </row>
    <row r="159" spans="1:17" x14ac:dyDescent="0.3">
      <c r="A159" s="4">
        <v>43833</v>
      </c>
      <c r="B159" s="7">
        <v>74.357500000000002</v>
      </c>
      <c r="C159" s="5">
        <v>2.63285024154589E-2</v>
      </c>
      <c r="D159" s="7">
        <v>158.62</v>
      </c>
      <c r="E159" s="5">
        <v>-2.1389028686462199E-3</v>
      </c>
      <c r="F159" s="7">
        <v>89.659499999999994</v>
      </c>
      <c r="G159" s="5">
        <v>1.9406755558529901E-2</v>
      </c>
      <c r="H159" s="7">
        <v>159.767</v>
      </c>
      <c r="I159" s="5">
        <v>-1.02524301013351E-2</v>
      </c>
      <c r="J159" s="7">
        <v>277.81</v>
      </c>
      <c r="K159" s="5">
        <v>6.8032108275439601E-3</v>
      </c>
      <c r="L159" s="7">
        <v>195.25313800000001</v>
      </c>
      <c r="M159" s="5">
        <v>2.2671400036602701E-2</v>
      </c>
      <c r="N159" s="7">
        <v>347401</v>
      </c>
      <c r="O159" s="5">
        <v>-1.1542856813883699E-3</v>
      </c>
      <c r="Q159" s="6"/>
    </row>
    <row r="160" spans="1:17" x14ac:dyDescent="0.3">
      <c r="A160" s="4">
        <v>43826</v>
      </c>
      <c r="B160" s="7">
        <v>72.45</v>
      </c>
      <c r="C160" s="5">
        <v>3.7074148296593203E-2</v>
      </c>
      <c r="D160" s="7">
        <v>158.96</v>
      </c>
      <c r="E160" s="5">
        <v>9.8468966393495394E-3</v>
      </c>
      <c r="F160" s="7">
        <v>91.399500000000003</v>
      </c>
      <c r="G160" s="5">
        <v>-2.52846022133601E-2</v>
      </c>
      <c r="H160" s="7">
        <v>158.12899999999999</v>
      </c>
      <c r="I160" s="5">
        <v>-1.45956782120926E-2</v>
      </c>
      <c r="J160" s="7">
        <v>279.7</v>
      </c>
      <c r="K160" s="5">
        <v>-2.1987844118698498E-2</v>
      </c>
      <c r="L160" s="7">
        <v>199.6798</v>
      </c>
      <c r="M160" s="5">
        <v>1.8279250079377099E-2</v>
      </c>
      <c r="N160" s="7">
        <v>347000</v>
      </c>
      <c r="O160" s="5">
        <v>-1.9988472622478399E-2</v>
      </c>
      <c r="Q160" s="6"/>
    </row>
    <row r="161" spans="1:17" x14ac:dyDescent="0.3">
      <c r="A161" s="4">
        <v>43819</v>
      </c>
      <c r="B161" s="7">
        <v>69.86</v>
      </c>
      <c r="C161" s="5">
        <v>1.5591495547883E-2</v>
      </c>
      <c r="D161" s="7">
        <v>157.41</v>
      </c>
      <c r="E161" s="5">
        <v>1.8637157833430399E-2</v>
      </c>
      <c r="F161" s="7">
        <v>89.088499999999996</v>
      </c>
      <c r="G161" s="5">
        <v>-2.8488525455025001E-2</v>
      </c>
      <c r="H161" s="7">
        <v>155.821</v>
      </c>
      <c r="I161" s="5">
        <v>2.7348688559308498E-2</v>
      </c>
      <c r="J161" s="7">
        <v>273.55</v>
      </c>
      <c r="K161" s="5">
        <v>1.04185706452201E-2</v>
      </c>
      <c r="L161" s="7">
        <v>203.32979700000001</v>
      </c>
      <c r="M161" s="5">
        <v>0.13936293852691001</v>
      </c>
      <c r="N161" s="7">
        <v>340064</v>
      </c>
      <c r="O161" s="5">
        <v>-6.36353745177381E-3</v>
      </c>
      <c r="Q161" s="6"/>
    </row>
    <row r="162" spans="1:17" x14ac:dyDescent="0.3">
      <c r="A162" s="4">
        <v>43812</v>
      </c>
      <c r="B162" s="7">
        <v>68.787499999999994</v>
      </c>
      <c r="C162" s="5">
        <v>1.6401315060396701E-2</v>
      </c>
      <c r="D162" s="7">
        <v>154.53</v>
      </c>
      <c r="E162" s="5">
        <v>1.83196046128501E-2</v>
      </c>
      <c r="F162" s="7">
        <v>86.5505</v>
      </c>
      <c r="G162" s="5">
        <v>4.5291477230055997E-3</v>
      </c>
      <c r="H162" s="7">
        <v>160.08250000000001</v>
      </c>
      <c r="I162" s="5">
        <v>-9.0453359986257496E-3</v>
      </c>
      <c r="J162" s="7">
        <v>276.39999999999998</v>
      </c>
      <c r="K162" s="5">
        <v>-3.2561505065123002E-2</v>
      </c>
      <c r="L162" s="7">
        <v>231.66643500000001</v>
      </c>
      <c r="M162" s="5">
        <v>-4.7812951410073801E-2</v>
      </c>
      <c r="N162" s="7">
        <v>337899.99</v>
      </c>
      <c r="O162" s="5">
        <v>6.9910034622966697E-3</v>
      </c>
      <c r="Q162" s="6"/>
    </row>
    <row r="163" spans="1:17" x14ac:dyDescent="0.3">
      <c r="A163" s="4">
        <v>43805</v>
      </c>
      <c r="B163" s="7">
        <v>67.677499999999995</v>
      </c>
      <c r="C163" s="5">
        <v>1.2946679139382499E-2</v>
      </c>
      <c r="D163" s="7">
        <v>151.75</v>
      </c>
      <c r="E163" s="5">
        <v>2.4441802087462302E-3</v>
      </c>
      <c r="F163" s="7">
        <v>86.942499999999995</v>
      </c>
      <c r="G163" s="5">
        <v>7.4934583201541104E-3</v>
      </c>
      <c r="H163" s="7">
        <v>158.6345</v>
      </c>
      <c r="I163" s="5">
        <v>2.6551601322537002E-2</v>
      </c>
      <c r="J163" s="7">
        <v>267.39999999999998</v>
      </c>
      <c r="K163" s="5">
        <v>2.1540762902019599E-2</v>
      </c>
      <c r="L163" s="7">
        <v>220.58977899999999</v>
      </c>
      <c r="M163" s="5">
        <v>6.6337248563089604E-2</v>
      </c>
      <c r="N163" s="7">
        <v>340262.25</v>
      </c>
      <c r="O163" s="5">
        <v>2.2196849635832398E-2</v>
      </c>
      <c r="Q163" s="6"/>
    </row>
    <row r="164" spans="1:17" x14ac:dyDescent="0.3">
      <c r="A164" s="4">
        <v>43798</v>
      </c>
      <c r="B164" s="7">
        <v>66.8125</v>
      </c>
      <c r="C164" s="5">
        <v>2.08954083581635E-2</v>
      </c>
      <c r="D164" s="7">
        <v>151.38</v>
      </c>
      <c r="E164" s="5">
        <v>1.19660405107293E-2</v>
      </c>
      <c r="F164" s="7">
        <v>87.593999999999994</v>
      </c>
      <c r="G164" s="5">
        <v>3.1583213462109398E-2</v>
      </c>
      <c r="H164" s="7">
        <v>162.84649999999999</v>
      </c>
      <c r="I164" s="5">
        <v>-2.2791401718796501E-2</v>
      </c>
      <c r="J164" s="7">
        <v>273.16000000000003</v>
      </c>
      <c r="K164" s="5">
        <v>-2.0464196807731799E-2</v>
      </c>
      <c r="L164" s="7">
        <v>235.22309799999999</v>
      </c>
      <c r="M164" s="5">
        <v>0.24707016230183301</v>
      </c>
      <c r="N164" s="7">
        <v>347815</v>
      </c>
      <c r="O164" s="5">
        <v>1.2144387102338901E-2</v>
      </c>
      <c r="Q164" s="6"/>
    </row>
    <row r="165" spans="1:17" x14ac:dyDescent="0.3">
      <c r="A165" s="4">
        <v>43791</v>
      </c>
      <c r="B165" s="7">
        <v>65.444999999999993</v>
      </c>
      <c r="C165" s="5">
        <v>-1.4975918121613601E-2</v>
      </c>
      <c r="D165" s="7">
        <v>149.59</v>
      </c>
      <c r="E165" s="5">
        <v>-2.5338401013535699E-3</v>
      </c>
      <c r="F165" s="7">
        <v>90.360500000000002</v>
      </c>
      <c r="G165" s="5">
        <v>-3.9298144653914097E-2</v>
      </c>
      <c r="H165" s="7">
        <v>159.13499999999999</v>
      </c>
      <c r="I165" s="5">
        <v>-2.4648883023847601E-2</v>
      </c>
      <c r="J165" s="7">
        <v>267.57</v>
      </c>
      <c r="K165" s="5">
        <v>-6.0582277534850598E-2</v>
      </c>
      <c r="L165" s="7">
        <v>293.33970699999998</v>
      </c>
      <c r="M165" s="5">
        <v>-6.1203156516413802E-2</v>
      </c>
      <c r="N165" s="7">
        <v>352039</v>
      </c>
      <c r="O165" s="5">
        <v>-4.8829817150940697E-3</v>
      </c>
      <c r="Q165" s="6"/>
    </row>
    <row r="166" spans="1:17" x14ac:dyDescent="0.3">
      <c r="A166" s="4">
        <v>43784</v>
      </c>
      <c r="B166" s="7">
        <v>66.44</v>
      </c>
      <c r="C166" s="5">
        <v>2.1603751825939901E-2</v>
      </c>
      <c r="D166" s="7">
        <v>149.97</v>
      </c>
      <c r="E166" s="5">
        <v>2.7473280350781001E-2</v>
      </c>
      <c r="F166" s="7">
        <v>86.8095</v>
      </c>
      <c r="G166" s="5">
        <v>9.4955045242744104E-2</v>
      </c>
      <c r="H166" s="7">
        <v>155.21250000000001</v>
      </c>
      <c r="I166" s="5">
        <v>6.0555689780140101E-2</v>
      </c>
      <c r="J166" s="7">
        <v>251.36</v>
      </c>
      <c r="K166" s="5">
        <v>9.2059197963080805E-2</v>
      </c>
      <c r="L166" s="7">
        <v>275.386391</v>
      </c>
      <c r="M166" s="5">
        <v>2.4789387649878501E-2</v>
      </c>
      <c r="N166" s="7">
        <v>350320</v>
      </c>
      <c r="O166" s="5">
        <v>8.5635989952043904E-4</v>
      </c>
      <c r="Q166" s="6"/>
    </row>
    <row r="167" spans="1:17" x14ac:dyDescent="0.3">
      <c r="A167" s="4">
        <v>43777</v>
      </c>
      <c r="B167" s="7">
        <v>65.034999999999997</v>
      </c>
      <c r="C167" s="5">
        <v>1.6886873582987998E-2</v>
      </c>
      <c r="D167" s="7">
        <v>145.96</v>
      </c>
      <c r="E167" s="5">
        <v>1.5585861397161199E-2</v>
      </c>
      <c r="F167" s="7">
        <v>95.052499999999995</v>
      </c>
      <c r="G167" s="5">
        <v>-3.4354698719128801E-2</v>
      </c>
      <c r="H167" s="7">
        <v>164.61150000000001</v>
      </c>
      <c r="I167" s="5">
        <v>-2.6131224124681499E-2</v>
      </c>
      <c r="J167" s="7">
        <v>274.5</v>
      </c>
      <c r="K167" s="5">
        <v>-5.8907103825136697E-2</v>
      </c>
      <c r="L167" s="7">
        <v>282.21305100000001</v>
      </c>
      <c r="M167" s="5">
        <v>-6.2730323552612793E-2</v>
      </c>
      <c r="N167" s="7">
        <v>350620</v>
      </c>
      <c r="O167" s="5">
        <v>-1.85956305972278E-2</v>
      </c>
      <c r="Q167" s="6"/>
    </row>
    <row r="168" spans="1:17" x14ac:dyDescent="0.3">
      <c r="A168" s="4">
        <v>43770</v>
      </c>
      <c r="B168" s="7">
        <v>63.954999999999998</v>
      </c>
      <c r="C168" s="5">
        <v>3.7472625517073498E-2</v>
      </c>
      <c r="D168" s="7">
        <v>143.72</v>
      </c>
      <c r="E168" s="5">
        <v>2.1246358274710501E-2</v>
      </c>
      <c r="F168" s="7">
        <v>91.787000000000006</v>
      </c>
      <c r="G168" s="5">
        <v>0.14286336845087</v>
      </c>
      <c r="H168" s="7">
        <v>160.31</v>
      </c>
      <c r="I168" s="5">
        <v>4.5521177718170901E-2</v>
      </c>
      <c r="J168" s="7">
        <v>258.33</v>
      </c>
      <c r="K168" s="5">
        <v>3.7819842836681897E-2</v>
      </c>
      <c r="L168" s="7">
        <v>264.50973499999998</v>
      </c>
      <c r="M168" s="5">
        <v>7.3973262269534407E-2</v>
      </c>
      <c r="N168" s="7">
        <v>344100</v>
      </c>
      <c r="O168" s="5">
        <v>2.9936065097355399E-2</v>
      </c>
      <c r="Q168" s="6"/>
    </row>
    <row r="169" spans="1:17" x14ac:dyDescent="0.3">
      <c r="A169" s="4">
        <v>43763</v>
      </c>
      <c r="B169" s="7">
        <v>61.645000000000003</v>
      </c>
      <c r="C169" s="5">
        <v>4.3018484835666899E-2</v>
      </c>
      <c r="D169" s="7">
        <v>140.72999999999999</v>
      </c>
      <c r="E169" s="5">
        <v>2.4161269194381701E-2</v>
      </c>
      <c r="F169" s="7">
        <v>104.9</v>
      </c>
      <c r="G169" s="5">
        <v>2.9122974261200701E-3</v>
      </c>
      <c r="H169" s="7">
        <v>167.60749999999999</v>
      </c>
      <c r="I169" s="5">
        <v>-2.2206643497456699E-2</v>
      </c>
      <c r="J169" s="7">
        <v>268.10000000000002</v>
      </c>
      <c r="K169" s="5">
        <v>8.9518836255127795E-3</v>
      </c>
      <c r="L169" s="7">
        <v>284.07638300000002</v>
      </c>
      <c r="M169" s="5">
        <v>-4.2371192117015899E-2</v>
      </c>
      <c r="N169" s="7">
        <v>354401</v>
      </c>
      <c r="O169" s="5">
        <v>2.9906800488711902E-2</v>
      </c>
      <c r="Q169" s="6"/>
    </row>
    <row r="170" spans="1:17" x14ac:dyDescent="0.3">
      <c r="A170" s="4">
        <v>43756</v>
      </c>
      <c r="B170" s="7">
        <v>59.102499999999999</v>
      </c>
      <c r="C170" s="5">
        <v>8.4670420388632405E-4</v>
      </c>
      <c r="D170" s="7">
        <v>137.41</v>
      </c>
      <c r="E170" s="5">
        <v>-1.6251431844215399E-2</v>
      </c>
      <c r="F170" s="7">
        <v>105.2055</v>
      </c>
      <c r="G170" s="5">
        <v>-1.4115231618118699E-3</v>
      </c>
      <c r="H170" s="7">
        <v>163.88550000000001</v>
      </c>
      <c r="I170" s="5">
        <v>-8.48458222356464E-3</v>
      </c>
      <c r="J170" s="7">
        <v>270.5</v>
      </c>
      <c r="K170" s="5">
        <v>-3.3049907578558198E-2</v>
      </c>
      <c r="L170" s="7">
        <v>272.03972800000003</v>
      </c>
      <c r="M170" s="5">
        <v>-4.2665294092633602E-2</v>
      </c>
      <c r="N170" s="7">
        <v>365000</v>
      </c>
      <c r="O170" s="5">
        <v>-1.64383561643836E-3</v>
      </c>
      <c r="Q170" s="6"/>
    </row>
    <row r="171" spans="1:17" x14ac:dyDescent="0.3">
      <c r="A171" s="4">
        <v>43749</v>
      </c>
      <c r="B171" s="7">
        <v>59.052500000000002</v>
      </c>
      <c r="C171" s="5">
        <v>4.0526849037487399E-2</v>
      </c>
      <c r="D171" s="7">
        <v>139.68</v>
      </c>
      <c r="E171" s="5">
        <v>1.12945264986968E-2</v>
      </c>
      <c r="F171" s="7">
        <v>105.057</v>
      </c>
      <c r="G171" s="5">
        <v>-3.0592916226429401E-2</v>
      </c>
      <c r="H171" s="7">
        <v>162.495</v>
      </c>
      <c r="I171" s="5">
        <v>-4.8299947690698203E-2</v>
      </c>
      <c r="J171" s="7">
        <v>261.56</v>
      </c>
      <c r="K171" s="5">
        <v>-1.50634653616761E-2</v>
      </c>
      <c r="L171" s="7">
        <v>260.43307299999998</v>
      </c>
      <c r="M171" s="5">
        <v>-0.13541533183076199</v>
      </c>
      <c r="N171" s="7">
        <v>364400</v>
      </c>
      <c r="O171" s="5">
        <v>4.93990120746458E-4</v>
      </c>
      <c r="Q171" s="6"/>
    </row>
    <row r="172" spans="1:17" x14ac:dyDescent="0.3">
      <c r="A172" s="4">
        <v>43742</v>
      </c>
      <c r="B172" s="7">
        <v>56.752499999999998</v>
      </c>
      <c r="C172" s="5">
        <v>3.7428023032629598E-2</v>
      </c>
      <c r="D172" s="7">
        <v>138.12</v>
      </c>
      <c r="E172" s="5">
        <v>2.8316270964932502E-3</v>
      </c>
      <c r="F172" s="7">
        <v>101.843</v>
      </c>
      <c r="G172" s="5">
        <v>3.5191422090865399E-2</v>
      </c>
      <c r="H172" s="7">
        <v>154.6465</v>
      </c>
      <c r="I172" s="5">
        <v>-2.9897217201811901E-2</v>
      </c>
      <c r="J172" s="7">
        <v>257.62</v>
      </c>
      <c r="K172" s="5">
        <v>2.5852030121884799E-2</v>
      </c>
      <c r="L172" s="7">
        <v>225.16644199999999</v>
      </c>
      <c r="M172" s="5">
        <v>-0.114803852520794</v>
      </c>
      <c r="N172" s="7">
        <v>364580.01</v>
      </c>
      <c r="O172" s="5">
        <v>4.6683826685944702E-2</v>
      </c>
      <c r="Q172" s="6"/>
    </row>
    <row r="173" spans="1:17" x14ac:dyDescent="0.3">
      <c r="A173" s="4">
        <v>43735</v>
      </c>
      <c r="B173" s="7">
        <v>54.704999999999998</v>
      </c>
      <c r="C173" s="5">
        <v>5.0062003398705004E-3</v>
      </c>
      <c r="D173" s="7">
        <v>137.72999999999999</v>
      </c>
      <c r="E173" s="5">
        <v>-1.2263339070567999E-2</v>
      </c>
      <c r="F173" s="7">
        <v>105.42700000000001</v>
      </c>
      <c r="G173" s="5">
        <v>-2.2110085651683199E-2</v>
      </c>
      <c r="H173" s="7">
        <v>150.023</v>
      </c>
      <c r="I173" s="5">
        <v>2.96721169420689E-2</v>
      </c>
      <c r="J173" s="7">
        <v>264.27999999999997</v>
      </c>
      <c r="K173" s="5">
        <v>1.5589526260027299E-2</v>
      </c>
      <c r="L173" s="7">
        <v>199.31646699999999</v>
      </c>
      <c r="M173" s="5">
        <v>0.16018061869419001</v>
      </c>
      <c r="N173" s="7">
        <v>381600</v>
      </c>
      <c r="O173" s="5">
        <v>3.4331761006289298E-2</v>
      </c>
      <c r="Q173" s="6"/>
    </row>
    <row r="174" spans="1:17" x14ac:dyDescent="0.3">
      <c r="A174" s="4">
        <v>43728</v>
      </c>
      <c r="B174" s="7">
        <v>54.432499999999997</v>
      </c>
      <c r="C174" s="5">
        <v>-4.6628571428571899E-3</v>
      </c>
      <c r="D174" s="7">
        <v>139.44</v>
      </c>
      <c r="E174" s="5">
        <v>1.54383920769007E-2</v>
      </c>
      <c r="F174" s="7">
        <v>103.096</v>
      </c>
      <c r="G174" s="5">
        <v>-9.07891673779785E-3</v>
      </c>
      <c r="H174" s="7">
        <v>154.47450000000001</v>
      </c>
      <c r="I174" s="5">
        <v>-4.7030416023357601E-3</v>
      </c>
      <c r="J174" s="7">
        <v>268.39999999999998</v>
      </c>
      <c r="K174" s="5">
        <v>8.0886736214605195E-2</v>
      </c>
      <c r="L174" s="7">
        <v>231.24310199999999</v>
      </c>
      <c r="M174" s="5">
        <v>-5.6016027669443698E-2</v>
      </c>
      <c r="N174" s="7">
        <v>394701</v>
      </c>
      <c r="O174" s="5">
        <v>-3.0410386596436301E-2</v>
      </c>
      <c r="Q174" s="6"/>
    </row>
    <row r="175" spans="1:17" x14ac:dyDescent="0.3">
      <c r="A175" s="4">
        <v>43721</v>
      </c>
      <c r="B175" s="7">
        <v>54.6875</v>
      </c>
      <c r="C175" s="5">
        <v>2.5743224233330302E-2</v>
      </c>
      <c r="D175" s="7">
        <v>137.32</v>
      </c>
      <c r="E175" s="5">
        <v>-1.27965492451474E-2</v>
      </c>
      <c r="F175" s="7">
        <v>102.16</v>
      </c>
      <c r="G175" s="5">
        <v>-3.74412685982765E-3</v>
      </c>
      <c r="H175" s="7">
        <v>153.74799999999999</v>
      </c>
      <c r="I175" s="5">
        <v>-7.4570075708302102E-3</v>
      </c>
      <c r="J175" s="7">
        <v>290.11</v>
      </c>
      <c r="K175" s="5">
        <v>-2.44390058943161E-2</v>
      </c>
      <c r="L175" s="7">
        <v>218.289782</v>
      </c>
      <c r="M175" s="5">
        <v>-5.5217069207572897E-2</v>
      </c>
      <c r="N175" s="7">
        <v>382697.99</v>
      </c>
      <c r="O175" s="5">
        <v>1.3841227647942499E-2</v>
      </c>
      <c r="Q175" s="6"/>
    </row>
    <row r="176" spans="1:17" x14ac:dyDescent="0.3">
      <c r="A176" s="4">
        <v>43714</v>
      </c>
      <c r="B176" s="7">
        <v>53.314999999999998</v>
      </c>
      <c r="C176" s="5">
        <v>2.1653731915301198E-2</v>
      </c>
      <c r="D176" s="7">
        <v>139.1</v>
      </c>
      <c r="E176" s="5">
        <v>8.9946322356011903E-3</v>
      </c>
      <c r="F176" s="7">
        <v>101.7775</v>
      </c>
      <c r="G176" s="5">
        <v>5.0207560610154502E-2</v>
      </c>
      <c r="H176" s="7">
        <v>152.60149999999999</v>
      </c>
      <c r="I176" s="5">
        <v>3.5704105136581399E-2</v>
      </c>
      <c r="J176" s="7">
        <v>283.02</v>
      </c>
      <c r="K176" s="5">
        <v>5.52611122888843E-2</v>
      </c>
      <c r="L176" s="7">
        <v>206.23645999999999</v>
      </c>
      <c r="M176" s="5">
        <v>6.9564096474503095E-2</v>
      </c>
      <c r="N176" s="7">
        <v>387995</v>
      </c>
      <c r="O176" s="5">
        <v>6.0954393742187396E-3</v>
      </c>
      <c r="Q176" s="6"/>
    </row>
    <row r="177" spans="1:17" x14ac:dyDescent="0.3">
      <c r="A177" s="4">
        <v>43707</v>
      </c>
      <c r="B177" s="7">
        <v>52.185000000000002</v>
      </c>
      <c r="C177" s="5">
        <v>3.0102645084879701E-2</v>
      </c>
      <c r="D177" s="7">
        <v>137.86000000000001</v>
      </c>
      <c r="E177" s="5">
        <v>3.3510757927880899E-2</v>
      </c>
      <c r="F177" s="7">
        <v>106.8875</v>
      </c>
      <c r="G177" s="5">
        <v>6.9292480411647706E-2</v>
      </c>
      <c r="H177" s="7">
        <v>158.05000000000001</v>
      </c>
      <c r="I177" s="5">
        <v>6.6814299272382194E-2</v>
      </c>
      <c r="J177" s="7">
        <v>298.66000000000003</v>
      </c>
      <c r="K177" s="5">
        <v>4.62063885354582E-2</v>
      </c>
      <c r="L177" s="7">
        <v>220.583113</v>
      </c>
      <c r="M177" s="5">
        <v>2.30751798302893E-2</v>
      </c>
      <c r="N177" s="7">
        <v>390360</v>
      </c>
      <c r="O177" s="5">
        <v>2.46951531919254E-2</v>
      </c>
      <c r="Q177" s="6"/>
    </row>
    <row r="178" spans="1:17" x14ac:dyDescent="0.3">
      <c r="A178" s="4">
        <v>43700</v>
      </c>
      <c r="B178" s="7">
        <v>50.66</v>
      </c>
      <c r="C178" s="5">
        <v>-1.8692493946731299E-2</v>
      </c>
      <c r="D178" s="7">
        <v>133.38999999999999</v>
      </c>
      <c r="E178" s="5">
        <v>-2.0127818996547499E-2</v>
      </c>
      <c r="F178" s="7">
        <v>114.294</v>
      </c>
      <c r="G178" s="5">
        <v>5.1971232085674503E-3</v>
      </c>
      <c r="H178" s="7">
        <v>168.61</v>
      </c>
      <c r="I178" s="5">
        <v>8.0778127038728092E-3</v>
      </c>
      <c r="J178" s="7">
        <v>312.45999999999998</v>
      </c>
      <c r="K178" s="5">
        <v>-2.0098572617294901E-2</v>
      </c>
      <c r="L178" s="7">
        <v>225.67310800000001</v>
      </c>
      <c r="M178" s="5">
        <v>9.2700362862906893E-2</v>
      </c>
      <c r="N178" s="7">
        <v>400000</v>
      </c>
      <c r="O178" s="5">
        <v>2.3125E-2</v>
      </c>
      <c r="Q178" s="6"/>
    </row>
    <row r="179" spans="1:17" x14ac:dyDescent="0.3">
      <c r="A179" s="4">
        <v>43693</v>
      </c>
      <c r="B179" s="7">
        <v>51.625</v>
      </c>
      <c r="C179" s="5">
        <v>2.7414299218866602E-2</v>
      </c>
      <c r="D179" s="7">
        <v>136.13</v>
      </c>
      <c r="E179" s="5">
        <v>-1.1473386101227299E-2</v>
      </c>
      <c r="F179" s="7">
        <v>114.88800000000001</v>
      </c>
      <c r="G179" s="5">
        <v>7.6335213425248504E-3</v>
      </c>
      <c r="H179" s="7">
        <v>169.97200000000001</v>
      </c>
      <c r="I179" s="5">
        <v>-1.7226366695691001E-2</v>
      </c>
      <c r="J179" s="7">
        <v>306.18</v>
      </c>
      <c r="K179" s="5">
        <v>-1.6493565876282E-2</v>
      </c>
      <c r="L179" s="7">
        <v>246.593087</v>
      </c>
      <c r="M179" s="5">
        <v>-1.40312003150355E-2</v>
      </c>
      <c r="N179" s="7">
        <v>409250</v>
      </c>
      <c r="O179" s="5">
        <v>-1.0018326206475299E-3</v>
      </c>
      <c r="Q179" s="6"/>
    </row>
    <row r="180" spans="1:17" x14ac:dyDescent="0.3">
      <c r="A180" s="4">
        <v>43686</v>
      </c>
      <c r="B180" s="7">
        <v>50.247500000000002</v>
      </c>
      <c r="C180" s="5">
        <v>-1.4851485148514899E-2</v>
      </c>
      <c r="D180" s="7">
        <v>137.71</v>
      </c>
      <c r="E180" s="5">
        <v>5.9167275383491796E-3</v>
      </c>
      <c r="F180" s="7">
        <v>115.765</v>
      </c>
      <c r="G180" s="5">
        <v>4.0953656113678599E-2</v>
      </c>
      <c r="H180" s="7">
        <v>167.04400000000001</v>
      </c>
      <c r="I180" s="5">
        <v>3.7876248174133799E-2</v>
      </c>
      <c r="J180" s="7">
        <v>301.13</v>
      </c>
      <c r="K180" s="5">
        <v>7.9533756185036303E-2</v>
      </c>
      <c r="L180" s="7">
        <v>243.13309000000001</v>
      </c>
      <c r="M180" s="5">
        <v>-2.7364954725002801E-2</v>
      </c>
      <c r="N180" s="7">
        <v>408840</v>
      </c>
      <c r="O180" s="5">
        <v>8.9521573231582004E-3</v>
      </c>
      <c r="Q180" s="6"/>
    </row>
    <row r="181" spans="1:17" x14ac:dyDescent="0.3">
      <c r="A181" s="4">
        <v>43679</v>
      </c>
      <c r="B181" s="7">
        <v>51.005000000000003</v>
      </c>
      <c r="C181" s="5">
        <v>-1.79069991335323E-2</v>
      </c>
      <c r="D181" s="7">
        <v>136.9</v>
      </c>
      <c r="E181" s="5">
        <v>-3.1413612565444997E-2</v>
      </c>
      <c r="F181" s="7">
        <v>120.506</v>
      </c>
      <c r="G181" s="5">
        <v>-4.7425024480108897E-3</v>
      </c>
      <c r="H181" s="7">
        <v>173.37100000000001</v>
      </c>
      <c r="I181" s="5">
        <v>-5.0703404837025803E-2</v>
      </c>
      <c r="J181" s="7">
        <v>325.08</v>
      </c>
      <c r="K181" s="5">
        <v>-1.8456995201181201E-2</v>
      </c>
      <c r="L181" s="7">
        <v>236.47976399999999</v>
      </c>
      <c r="M181" s="5">
        <v>-5.22524836416869E-2</v>
      </c>
      <c r="N181" s="7">
        <v>412500</v>
      </c>
      <c r="O181" s="5">
        <v>5.9711515151515203E-2</v>
      </c>
      <c r="Q181" s="6"/>
    </row>
    <row r="182" spans="1:17" x14ac:dyDescent="0.3">
      <c r="A182" s="4">
        <v>43672</v>
      </c>
      <c r="B182" s="7">
        <v>51.935000000000002</v>
      </c>
      <c r="C182" s="5">
        <v>2.5420800631818001E-2</v>
      </c>
      <c r="D182" s="7">
        <v>141.34</v>
      </c>
      <c r="E182" s="5">
        <v>3.4548382374469298E-2</v>
      </c>
      <c r="F182" s="7">
        <v>119.9345</v>
      </c>
      <c r="G182" s="5">
        <v>-3.44062800945516E-2</v>
      </c>
      <c r="H182" s="7">
        <v>164.5805</v>
      </c>
      <c r="I182" s="5">
        <v>-2.0874283405385101E-2</v>
      </c>
      <c r="J182" s="7">
        <v>319.08</v>
      </c>
      <c r="K182" s="5">
        <v>-9.8407922777986306E-3</v>
      </c>
      <c r="L182" s="7">
        <v>224.123109</v>
      </c>
      <c r="M182" s="5">
        <v>-0.12289364592028799</v>
      </c>
      <c r="N182" s="7">
        <v>437131</v>
      </c>
      <c r="O182" s="5">
        <v>2.9506029085098401E-4</v>
      </c>
      <c r="Q182" s="6"/>
    </row>
    <row r="183" spans="1:17" x14ac:dyDescent="0.3">
      <c r="A183" s="4">
        <v>43665</v>
      </c>
      <c r="B183" s="7">
        <v>50.647500000000001</v>
      </c>
      <c r="C183" s="5">
        <v>-3.4923757993113999E-3</v>
      </c>
      <c r="D183" s="7">
        <v>136.62</v>
      </c>
      <c r="E183" s="5">
        <v>-1.6414686825053999E-2</v>
      </c>
      <c r="F183" s="7">
        <v>115.80800000000001</v>
      </c>
      <c r="G183" s="5">
        <v>1.24948190107764E-2</v>
      </c>
      <c r="H183" s="7">
        <v>161.14500000000001</v>
      </c>
      <c r="I183" s="5">
        <v>-6.1497409165659099E-3</v>
      </c>
      <c r="J183" s="7">
        <v>315.94</v>
      </c>
      <c r="K183" s="5">
        <v>9.1789580300063404E-4</v>
      </c>
      <c r="L183" s="7">
        <v>196.579803</v>
      </c>
      <c r="M183" s="5">
        <v>-1.5023567807726399E-2</v>
      </c>
      <c r="N183" s="7">
        <v>437259.98</v>
      </c>
      <c r="O183" s="5">
        <v>-1.0956731050484E-2</v>
      </c>
      <c r="Q183" s="6"/>
    </row>
    <row r="184" spans="1:17" x14ac:dyDescent="0.3">
      <c r="A184" s="4">
        <v>43658</v>
      </c>
      <c r="B184" s="7">
        <v>50.825000000000003</v>
      </c>
      <c r="C184" s="5">
        <v>-4.5536894677568399E-3</v>
      </c>
      <c r="D184" s="7">
        <v>138.9</v>
      </c>
      <c r="E184" s="5">
        <v>1.3424777469721301E-2</v>
      </c>
      <c r="F184" s="7">
        <v>117.255</v>
      </c>
      <c r="G184" s="5">
        <v>2.8339942859579598E-2</v>
      </c>
      <c r="H184" s="7">
        <v>160.154</v>
      </c>
      <c r="I184" s="5">
        <v>6.2408681643918501E-3</v>
      </c>
      <c r="J184" s="7">
        <v>316.23</v>
      </c>
      <c r="K184" s="5">
        <v>3.9528191506182198E-2</v>
      </c>
      <c r="L184" s="7">
        <v>193.626473</v>
      </c>
      <c r="M184" s="5">
        <v>7.6332459973073905E-2</v>
      </c>
      <c r="N184" s="7">
        <v>432469.04</v>
      </c>
      <c r="O184" s="5">
        <v>8.1646306981882702E-3</v>
      </c>
      <c r="Q184" s="6"/>
    </row>
    <row r="185" spans="1:17" x14ac:dyDescent="0.3">
      <c r="A185" s="4">
        <v>43651</v>
      </c>
      <c r="B185" s="7">
        <v>51.057499999999997</v>
      </c>
      <c r="C185" s="5">
        <v>3.1881568310428501E-2</v>
      </c>
      <c r="D185" s="7">
        <v>137.06</v>
      </c>
      <c r="E185" s="5">
        <v>2.3141236189907401E-2</v>
      </c>
      <c r="F185" s="7">
        <v>120.578</v>
      </c>
      <c r="G185" s="5">
        <v>1.66697075751795E-2</v>
      </c>
      <c r="H185" s="7">
        <v>161.15350000000001</v>
      </c>
      <c r="I185" s="5">
        <v>-5.2279348571393196E-3</v>
      </c>
      <c r="J185" s="7">
        <v>328.73</v>
      </c>
      <c r="K185" s="5">
        <v>4.9280564597085899E-3</v>
      </c>
      <c r="L185" s="7">
        <v>208.40645799999999</v>
      </c>
      <c r="M185" s="5">
        <v>-4.1857263367529603E-2</v>
      </c>
      <c r="N185" s="7">
        <v>435999.99</v>
      </c>
      <c r="O185" s="5">
        <v>6.91747722287796E-3</v>
      </c>
      <c r="Q185" s="6"/>
    </row>
    <row r="186" spans="1:17" x14ac:dyDescent="0.3">
      <c r="A186" s="4">
        <v>43644</v>
      </c>
      <c r="B186" s="7">
        <v>49.48</v>
      </c>
      <c r="C186" s="5">
        <v>-4.3263909850086201E-3</v>
      </c>
      <c r="D186" s="7">
        <v>133.96</v>
      </c>
      <c r="E186" s="5">
        <v>-2.1975615098196601E-2</v>
      </c>
      <c r="F186" s="7">
        <v>122.58799999999999</v>
      </c>
      <c r="G186" s="5">
        <v>2.5357294351812599E-2</v>
      </c>
      <c r="H186" s="7">
        <v>160.31100000000001</v>
      </c>
      <c r="I186" s="5">
        <v>4.3855381102980998E-2</v>
      </c>
      <c r="J186" s="7">
        <v>330.35</v>
      </c>
      <c r="K186" s="5">
        <v>2.7546541546843301E-3</v>
      </c>
      <c r="L186" s="7">
        <v>199.683134</v>
      </c>
      <c r="M186" s="5">
        <v>1.8095313948748401E-2</v>
      </c>
      <c r="N186" s="7">
        <v>439016.01</v>
      </c>
      <c r="O186" s="5">
        <v>-1.9894513641996799E-2</v>
      </c>
      <c r="Q186" s="6"/>
    </row>
    <row r="187" spans="1:17" x14ac:dyDescent="0.3">
      <c r="A187" s="4">
        <v>43637</v>
      </c>
      <c r="B187" s="7">
        <v>49.695</v>
      </c>
      <c r="C187" s="5">
        <v>3.1337553180450298E-2</v>
      </c>
      <c r="D187" s="7">
        <v>136.97</v>
      </c>
      <c r="E187" s="5">
        <v>3.4126085315213397E-2</v>
      </c>
      <c r="F187" s="7">
        <v>125.6965</v>
      </c>
      <c r="G187" s="5">
        <v>-1.02628155915244E-3</v>
      </c>
      <c r="H187" s="7">
        <v>167.3415</v>
      </c>
      <c r="I187" s="5">
        <v>4.1851543101980103E-2</v>
      </c>
      <c r="J187" s="7">
        <v>331.26</v>
      </c>
      <c r="K187" s="5">
        <v>-4.8300428666303401E-3</v>
      </c>
      <c r="L187" s="7">
        <v>203.29646299999999</v>
      </c>
      <c r="M187" s="5">
        <v>2.2003968657339602E-2</v>
      </c>
      <c r="N187" s="7">
        <v>430282</v>
      </c>
      <c r="O187" s="5">
        <v>-4.0794176842164E-2</v>
      </c>
      <c r="Q187" s="6"/>
    </row>
    <row r="188" spans="1:17" x14ac:dyDescent="0.3">
      <c r="A188" s="4">
        <v>43630</v>
      </c>
      <c r="B188" s="7">
        <v>48.185000000000002</v>
      </c>
      <c r="C188" s="5">
        <v>1.3620825663949499E-2</v>
      </c>
      <c r="D188" s="7">
        <v>132.44999999999999</v>
      </c>
      <c r="E188" s="5">
        <v>7.9908675799085505E-3</v>
      </c>
      <c r="F188" s="7">
        <v>125.5675</v>
      </c>
      <c r="G188" s="5">
        <v>1.13683875206563E-2</v>
      </c>
      <c r="H188" s="7">
        <v>174.345</v>
      </c>
      <c r="I188" s="5">
        <v>-2.45031403252172E-2</v>
      </c>
      <c r="J188" s="7">
        <v>329.66</v>
      </c>
      <c r="K188" s="5">
        <v>3.5521446338651903E-2</v>
      </c>
      <c r="L188" s="7">
        <v>207.769792</v>
      </c>
      <c r="M188" s="5">
        <v>7.7906662196591203E-2</v>
      </c>
      <c r="N188" s="7">
        <v>412729</v>
      </c>
      <c r="O188" s="5">
        <v>1.55186575210368E-2</v>
      </c>
      <c r="Q188" s="6"/>
    </row>
    <row r="189" spans="1:17" x14ac:dyDescent="0.3">
      <c r="A189" s="4">
        <v>43623</v>
      </c>
      <c r="B189" s="7">
        <v>47.537500000000001</v>
      </c>
      <c r="C189" s="5">
        <v>8.6136973781915899E-2</v>
      </c>
      <c r="D189" s="7">
        <v>131.4</v>
      </c>
      <c r="E189" s="5">
        <v>6.2419146183699897E-2</v>
      </c>
      <c r="F189" s="7">
        <v>126.995</v>
      </c>
      <c r="G189" s="5">
        <v>1.3575337611716899E-2</v>
      </c>
      <c r="H189" s="7">
        <v>170.07300000000001</v>
      </c>
      <c r="I189" s="5">
        <v>3.2197938532277301E-2</v>
      </c>
      <c r="J189" s="7">
        <v>341.37</v>
      </c>
      <c r="K189" s="5">
        <v>3.9048539707648502E-2</v>
      </c>
      <c r="L189" s="7">
        <v>223.95644300000001</v>
      </c>
      <c r="M189" s="5">
        <v>1.0463333711725401E-2</v>
      </c>
      <c r="N189" s="7">
        <v>419134</v>
      </c>
      <c r="O189" s="5">
        <v>2.0661649973516801E-3</v>
      </c>
      <c r="Q189" s="6"/>
    </row>
    <row r="190" spans="1:17" x14ac:dyDescent="0.3">
      <c r="A190" s="4">
        <v>43616</v>
      </c>
      <c r="B190" s="7">
        <v>43.767499999999998</v>
      </c>
      <c r="C190" s="5">
        <v>-2.1791361680728601E-2</v>
      </c>
      <c r="D190" s="7">
        <v>123.68</v>
      </c>
      <c r="E190" s="5">
        <v>-2.02788339670468E-2</v>
      </c>
      <c r="F190" s="7">
        <v>128.71899999999999</v>
      </c>
      <c r="G190" s="5">
        <v>6.6462604588289698E-3</v>
      </c>
      <c r="H190" s="7">
        <v>175.54900000000001</v>
      </c>
      <c r="I190" s="5">
        <v>5.9345254031637901E-2</v>
      </c>
      <c r="J190" s="7">
        <v>354.7</v>
      </c>
      <c r="K190" s="5">
        <v>-1.2066535100084499E-2</v>
      </c>
      <c r="L190" s="7">
        <v>226.29977400000001</v>
      </c>
      <c r="M190" s="5">
        <v>-3.2331715894687599E-2</v>
      </c>
      <c r="N190" s="7">
        <v>420000</v>
      </c>
      <c r="O190" s="5">
        <v>4.7619047619047597E-3</v>
      </c>
      <c r="Q190" s="6"/>
    </row>
    <row r="191" spans="1:17" x14ac:dyDescent="0.3">
      <c r="A191" s="4">
        <v>43609</v>
      </c>
      <c r="B191" s="7">
        <v>44.7425</v>
      </c>
      <c r="C191" s="5">
        <v>-5.3068783068783099E-2</v>
      </c>
      <c r="D191" s="7">
        <v>126.24</v>
      </c>
      <c r="E191" s="5">
        <v>-1.42890606699461E-2</v>
      </c>
      <c r="F191" s="7">
        <v>129.5745</v>
      </c>
      <c r="G191" s="5">
        <v>1.7526596668325799E-2</v>
      </c>
      <c r="H191" s="7">
        <v>185.96700000000001</v>
      </c>
      <c r="I191" s="5">
        <v>-3.9176305473551797E-2</v>
      </c>
      <c r="J191" s="7">
        <v>350.42</v>
      </c>
      <c r="K191" s="5">
        <v>-2.6425432338336802E-2</v>
      </c>
      <c r="L191" s="7">
        <v>218.983114</v>
      </c>
      <c r="M191" s="5">
        <v>-1.9377425603692801E-2</v>
      </c>
      <c r="N191" s="7">
        <v>422000</v>
      </c>
      <c r="O191" s="5">
        <v>-1.04241706161137E-2</v>
      </c>
      <c r="Q191" s="6"/>
    </row>
    <row r="192" spans="1:17" x14ac:dyDescent="0.3">
      <c r="A192" s="4">
        <v>43602</v>
      </c>
      <c r="B192" s="7">
        <v>47.25</v>
      </c>
      <c r="C192" s="5">
        <v>-4.14849376204484E-2</v>
      </c>
      <c r="D192" s="7">
        <v>128.07</v>
      </c>
      <c r="E192" s="5">
        <v>7.3940061354518796E-3</v>
      </c>
      <c r="F192" s="7">
        <v>131.84549999999999</v>
      </c>
      <c r="G192" s="5">
        <v>4.5284063544072502E-2</v>
      </c>
      <c r="H192" s="7">
        <v>178.6815</v>
      </c>
      <c r="I192" s="5">
        <v>2.32284819637175E-2</v>
      </c>
      <c r="J192" s="7">
        <v>341.16</v>
      </c>
      <c r="K192" s="5">
        <v>8.3919568530894606E-2</v>
      </c>
      <c r="L192" s="7">
        <v>214.73978500000001</v>
      </c>
      <c r="M192" s="5">
        <v>-1.30389904227576E-3</v>
      </c>
      <c r="N192" s="7">
        <v>417601</v>
      </c>
      <c r="O192" s="5">
        <v>3.3500877631998001E-3</v>
      </c>
      <c r="Q192" s="6"/>
    </row>
    <row r="193" spans="1:17" x14ac:dyDescent="0.3">
      <c r="A193" s="4">
        <v>43595</v>
      </c>
      <c r="B193" s="7">
        <v>49.295000000000002</v>
      </c>
      <c r="C193" s="5">
        <v>-6.88075560802833E-2</v>
      </c>
      <c r="D193" s="7">
        <v>127.13</v>
      </c>
      <c r="E193" s="5">
        <v>-1.37315748642359E-2</v>
      </c>
      <c r="F193" s="7">
        <v>137.816</v>
      </c>
      <c r="G193" s="5">
        <v>-1.8829453764439501E-2</v>
      </c>
      <c r="H193" s="7">
        <v>182.83199999999999</v>
      </c>
      <c r="I193" s="5">
        <v>-8.9986982585105402E-2</v>
      </c>
      <c r="J193" s="7">
        <v>369.79</v>
      </c>
      <c r="K193" s="5">
        <v>-3.6480164417642499E-2</v>
      </c>
      <c r="L193" s="7">
        <v>214.45978600000001</v>
      </c>
      <c r="M193" s="5">
        <v>6.8109048658660895E-2</v>
      </c>
      <c r="N193" s="7">
        <v>419000</v>
      </c>
      <c r="O193" s="5">
        <v>-2.38663484486874E-4</v>
      </c>
      <c r="Q193" s="6"/>
    </row>
    <row r="194" spans="1:17" x14ac:dyDescent="0.3">
      <c r="A194" s="4">
        <v>43588</v>
      </c>
      <c r="B194" s="7">
        <v>52.9375</v>
      </c>
      <c r="C194" s="5">
        <v>3.6465981399902099E-2</v>
      </c>
      <c r="D194" s="7">
        <v>128.9</v>
      </c>
      <c r="E194" s="5">
        <v>-7.6218338594193601E-3</v>
      </c>
      <c r="F194" s="7">
        <v>135.221</v>
      </c>
      <c r="G194" s="5">
        <v>1.3422471361696799E-2</v>
      </c>
      <c r="H194" s="7">
        <v>166.37950000000001</v>
      </c>
      <c r="I194" s="5">
        <v>5.2139836939046396E-3</v>
      </c>
      <c r="J194" s="7">
        <v>356.3</v>
      </c>
      <c r="K194" s="5">
        <v>2.02357563850687E-2</v>
      </c>
      <c r="L194" s="7">
        <v>229.06643800000001</v>
      </c>
      <c r="M194" s="5">
        <v>1.7316644178140099E-2</v>
      </c>
      <c r="N194" s="7">
        <v>418900</v>
      </c>
      <c r="O194" s="5">
        <v>2.68799236094533E-2</v>
      </c>
      <c r="Q194" s="6"/>
    </row>
    <row r="195" spans="1:17" x14ac:dyDescent="0.3">
      <c r="A195" s="4">
        <v>43581</v>
      </c>
      <c r="B195" s="7">
        <v>51.075000000000003</v>
      </c>
      <c r="C195" s="5">
        <v>2.15834396154222E-3</v>
      </c>
      <c r="D195" s="7">
        <v>129.88999999999999</v>
      </c>
      <c r="E195" s="5">
        <v>5.2849152954526898E-2</v>
      </c>
      <c r="F195" s="7">
        <v>137.036</v>
      </c>
      <c r="G195" s="5">
        <v>9.9973729530926508E-3</v>
      </c>
      <c r="H195" s="7">
        <v>167.24700000000001</v>
      </c>
      <c r="I195" s="5">
        <v>-1.52379414877398E-2</v>
      </c>
      <c r="J195" s="7">
        <v>363.51</v>
      </c>
      <c r="K195" s="5">
        <v>-9.0781546587434796E-4</v>
      </c>
      <c r="L195" s="7">
        <v>233.03309999999999</v>
      </c>
      <c r="M195" s="5">
        <v>2.5847521231962399E-2</v>
      </c>
      <c r="N195" s="7">
        <v>430160</v>
      </c>
      <c r="O195" s="5">
        <v>6.8904826111214597E-3</v>
      </c>
      <c r="Q195" s="6"/>
    </row>
    <row r="196" spans="1:17" x14ac:dyDescent="0.3">
      <c r="A196" s="4">
        <v>43574</v>
      </c>
      <c r="B196" s="7">
        <v>50.965000000000003</v>
      </c>
      <c r="C196" s="5">
        <v>2.50917684919797E-2</v>
      </c>
      <c r="D196" s="7">
        <v>123.37</v>
      </c>
      <c r="E196" s="5">
        <v>2.0008267879288999E-2</v>
      </c>
      <c r="F196" s="7">
        <v>138.40600000000001</v>
      </c>
      <c r="G196" s="5">
        <v>2.2397872924588501E-4</v>
      </c>
      <c r="H196" s="7">
        <v>164.6985</v>
      </c>
      <c r="I196" s="5">
        <v>-2.85430650552373E-2</v>
      </c>
      <c r="J196" s="7">
        <v>363.18</v>
      </c>
      <c r="K196" s="5">
        <v>-1.0490665785560901E-2</v>
      </c>
      <c r="L196" s="7">
        <v>239.05642800000001</v>
      </c>
      <c r="M196" s="5">
        <v>-5.1466179357452797E-2</v>
      </c>
      <c r="N196" s="7">
        <v>433124.01</v>
      </c>
      <c r="O196" s="5">
        <v>-7.1964147173461997E-3</v>
      </c>
      <c r="Q196" s="6"/>
    </row>
    <row r="197" spans="1:17" x14ac:dyDescent="0.3">
      <c r="A197" s="4">
        <v>43567</v>
      </c>
      <c r="B197" s="7">
        <v>49.717500000000001</v>
      </c>
      <c r="C197" s="5">
        <v>9.4923857868020496E-3</v>
      </c>
      <c r="D197" s="7">
        <v>120.95</v>
      </c>
      <c r="E197" s="5">
        <v>8.8414379848194401E-3</v>
      </c>
      <c r="F197" s="7">
        <v>138.43700000000001</v>
      </c>
      <c r="G197" s="5">
        <v>4.4160881845171397E-2</v>
      </c>
      <c r="H197" s="7">
        <v>159.9975</v>
      </c>
      <c r="I197" s="5">
        <v>4.6775730870794903E-2</v>
      </c>
      <c r="J197" s="7">
        <v>359.37</v>
      </c>
      <c r="K197" s="5">
        <v>3.6897904666499698E-2</v>
      </c>
      <c r="L197" s="7">
        <v>226.753107</v>
      </c>
      <c r="M197" s="5">
        <v>4.6541024904236498E-2</v>
      </c>
      <c r="N197" s="7">
        <v>430007.07</v>
      </c>
      <c r="O197" s="5">
        <v>2.0788727962077298E-3</v>
      </c>
      <c r="Q197" s="6"/>
    </row>
    <row r="198" spans="1:17" x14ac:dyDescent="0.3">
      <c r="A198" s="4">
        <v>43560</v>
      </c>
      <c r="B198" s="7">
        <v>49.25</v>
      </c>
      <c r="C198" s="5">
        <v>3.7115030271123998E-2</v>
      </c>
      <c r="D198" s="7">
        <v>119.89</v>
      </c>
      <c r="E198" s="5">
        <v>1.6533830761404099E-2</v>
      </c>
      <c r="F198" s="7">
        <v>144.5505</v>
      </c>
      <c r="G198" s="5">
        <v>1.5530904424405701E-3</v>
      </c>
      <c r="H198" s="7">
        <v>167.48150000000001</v>
      </c>
      <c r="I198" s="5">
        <v>3.8338562766633902E-2</v>
      </c>
      <c r="J198" s="7">
        <v>372.63</v>
      </c>
      <c r="K198" s="5">
        <v>9.74156670155381E-3</v>
      </c>
      <c r="L198" s="7">
        <v>237.30642900000001</v>
      </c>
      <c r="M198" s="5">
        <v>3.0410722669464599E-2</v>
      </c>
      <c r="N198" s="7">
        <v>430901</v>
      </c>
      <c r="O198" s="5">
        <v>-1.5548815157077799E-2</v>
      </c>
      <c r="Q198" s="6"/>
    </row>
    <row r="199" spans="1:17" x14ac:dyDescent="0.3">
      <c r="A199" s="4">
        <v>43553</v>
      </c>
      <c r="B199" s="7">
        <v>47.487499999999997</v>
      </c>
      <c r="C199" s="5">
        <v>-5.7576550641194602E-3</v>
      </c>
      <c r="D199" s="7">
        <v>117.94</v>
      </c>
      <c r="E199" s="5">
        <v>7.6035882101665999E-3</v>
      </c>
      <c r="F199" s="7">
        <v>144.77500000000001</v>
      </c>
      <c r="G199" s="5">
        <v>-1.9713348299084901E-2</v>
      </c>
      <c r="H199" s="7">
        <v>173.9025</v>
      </c>
      <c r="I199" s="5">
        <v>-2.55890513362369E-3</v>
      </c>
      <c r="J199" s="7">
        <v>376.26</v>
      </c>
      <c r="K199" s="5">
        <v>6.4583001116249603E-3</v>
      </c>
      <c r="L199" s="7">
        <v>244.523089</v>
      </c>
      <c r="M199" s="5">
        <v>3.6806299302067501E-3</v>
      </c>
      <c r="N199" s="7">
        <v>424201</v>
      </c>
      <c r="O199" s="5">
        <v>-1.4726509367021801E-2</v>
      </c>
      <c r="Q199" s="6"/>
    </row>
    <row r="200" spans="1:17" x14ac:dyDescent="0.3">
      <c r="A200" s="4">
        <v>43546</v>
      </c>
      <c r="B200" s="7">
        <v>47.762500000000003</v>
      </c>
      <c r="C200" s="5">
        <v>2.6488287126584999E-2</v>
      </c>
      <c r="D200" s="7">
        <v>117.05</v>
      </c>
      <c r="E200" s="5">
        <v>9.8352169786903709E-3</v>
      </c>
      <c r="F200" s="7">
        <v>141.92099999999999</v>
      </c>
      <c r="G200" s="5">
        <v>-3.2236244107636102E-3</v>
      </c>
      <c r="H200" s="7">
        <v>173.45750000000001</v>
      </c>
      <c r="I200" s="5">
        <v>-1.9111309686811199E-3</v>
      </c>
      <c r="J200" s="7">
        <v>378.69</v>
      </c>
      <c r="K200" s="5">
        <v>-3.68903324619081E-2</v>
      </c>
      <c r="L200" s="7">
        <v>245.42308800000001</v>
      </c>
      <c r="M200" s="5">
        <v>3.1537342566564097E-2</v>
      </c>
      <c r="N200" s="7">
        <v>417954</v>
      </c>
      <c r="O200" s="5">
        <v>-3.7181125195595698E-3</v>
      </c>
      <c r="Q200" s="6"/>
    </row>
    <row r="201" spans="1:17" x14ac:dyDescent="0.3">
      <c r="A201" s="4">
        <v>43539</v>
      </c>
      <c r="B201" s="7">
        <v>46.53</v>
      </c>
      <c r="C201" s="5">
        <v>7.6398126192817106E-2</v>
      </c>
      <c r="D201" s="7">
        <v>115.91</v>
      </c>
      <c r="E201" s="5">
        <v>4.8864356166862598E-2</v>
      </c>
      <c r="F201" s="7">
        <v>141.46350000000001</v>
      </c>
      <c r="G201" s="5">
        <v>8.2671501836162602E-3</v>
      </c>
      <c r="H201" s="7">
        <v>173.126</v>
      </c>
      <c r="I201" s="5">
        <v>-1.06858588542449E-2</v>
      </c>
      <c r="J201" s="7">
        <v>364.72</v>
      </c>
      <c r="K201" s="5">
        <v>-3.2243913138846399E-2</v>
      </c>
      <c r="L201" s="7">
        <v>253.16308000000001</v>
      </c>
      <c r="M201" s="5">
        <v>1.9618429353916899E-2</v>
      </c>
      <c r="N201" s="7">
        <v>416400</v>
      </c>
      <c r="O201" s="5">
        <v>4.0850144092218999E-3</v>
      </c>
      <c r="Q201" s="6"/>
    </row>
    <row r="202" spans="1:17" x14ac:dyDescent="0.3">
      <c r="A202" s="4">
        <v>43532</v>
      </c>
      <c r="B202" s="7">
        <v>43.227499999999999</v>
      </c>
      <c r="C202" s="5">
        <v>-1.1773446876607399E-2</v>
      </c>
      <c r="D202" s="7">
        <v>110.51</v>
      </c>
      <c r="E202" s="5">
        <v>-1.79507686839065E-2</v>
      </c>
      <c r="F202" s="7">
        <v>142.63300000000001</v>
      </c>
      <c r="G202" s="5">
        <v>-4.3261377100671003E-2</v>
      </c>
      <c r="H202" s="7">
        <v>171.27600000000001</v>
      </c>
      <c r="I202" s="5">
        <v>-4.1529461220486202E-2</v>
      </c>
      <c r="J202" s="7">
        <v>352.96</v>
      </c>
      <c r="K202" s="5">
        <v>-2.81901631912964E-2</v>
      </c>
      <c r="L202" s="7">
        <v>258.12974200000002</v>
      </c>
      <c r="M202" s="5">
        <v>1.07180984979242E-3</v>
      </c>
      <c r="N202" s="7">
        <v>418101</v>
      </c>
      <c r="O202" s="5">
        <v>-7.7087474079228996E-3</v>
      </c>
      <c r="Q202" s="6"/>
    </row>
    <row r="203" spans="1:17" x14ac:dyDescent="0.3">
      <c r="A203" s="4">
        <v>43525</v>
      </c>
      <c r="B203" s="7">
        <v>43.7425</v>
      </c>
      <c r="C203" s="5">
        <v>1.15626987338845E-2</v>
      </c>
      <c r="D203" s="7">
        <v>112.53</v>
      </c>
      <c r="E203" s="5">
        <v>1.40578534739119E-2</v>
      </c>
      <c r="F203" s="7">
        <v>136.46250000000001</v>
      </c>
      <c r="G203" s="5">
        <v>2.6333241733076902E-2</v>
      </c>
      <c r="H203" s="7">
        <v>164.16300000000001</v>
      </c>
      <c r="I203" s="5">
        <v>1.6325237721045601E-3</v>
      </c>
      <c r="J203" s="7">
        <v>343.01</v>
      </c>
      <c r="K203" s="5">
        <v>-3.7783155010058002E-2</v>
      </c>
      <c r="L203" s="7">
        <v>258.406408</v>
      </c>
      <c r="M203" s="5">
        <v>1.3247852584213101E-2</v>
      </c>
      <c r="N203" s="7">
        <v>414877.96500000003</v>
      </c>
      <c r="O203" s="5">
        <v>3.1062230552543299E-2</v>
      </c>
      <c r="Q203" s="6"/>
    </row>
    <row r="204" spans="1:17" x14ac:dyDescent="0.3">
      <c r="A204" s="4">
        <v>43518</v>
      </c>
      <c r="B204" s="7">
        <v>43.2425</v>
      </c>
      <c r="C204" s="5">
        <v>1.4963032507921701E-2</v>
      </c>
      <c r="D204" s="7">
        <v>110.97</v>
      </c>
      <c r="E204" s="5">
        <v>2.5411199408612101E-2</v>
      </c>
      <c r="F204" s="7">
        <v>140.05600000000001</v>
      </c>
      <c r="G204" s="5">
        <v>1.1559661849545899E-2</v>
      </c>
      <c r="H204" s="7">
        <v>164.43100000000001</v>
      </c>
      <c r="I204" s="5">
        <v>3.6611101313012602E-2</v>
      </c>
      <c r="J204" s="7">
        <v>330.05</v>
      </c>
      <c r="K204" s="5">
        <v>-1.6027874564460001E-2</v>
      </c>
      <c r="L204" s="7">
        <v>261.82973800000002</v>
      </c>
      <c r="M204" s="5">
        <v>7.3253638591656095E-2</v>
      </c>
      <c r="N204" s="7">
        <v>427765</v>
      </c>
      <c r="O204" s="5">
        <v>-1.4961485862564699E-4</v>
      </c>
      <c r="Q204" s="6"/>
    </row>
    <row r="205" spans="1:17" x14ac:dyDescent="0.3">
      <c r="A205" s="4">
        <v>43511</v>
      </c>
      <c r="B205" s="7">
        <v>42.604999999999997</v>
      </c>
      <c r="C205" s="5">
        <v>5.8682002229862702E-5</v>
      </c>
      <c r="D205" s="7">
        <v>108.22</v>
      </c>
      <c r="E205" s="5">
        <v>2.4131730860225201E-2</v>
      </c>
      <c r="F205" s="7">
        <v>141.67500000000001</v>
      </c>
      <c r="G205" s="5">
        <v>-2.1528145403211699E-2</v>
      </c>
      <c r="H205" s="7">
        <v>170.45099999999999</v>
      </c>
      <c r="I205" s="5">
        <v>-2.1551648274284001E-2</v>
      </c>
      <c r="J205" s="7">
        <v>324.76</v>
      </c>
      <c r="K205" s="5">
        <v>-4.6187954181542499E-4</v>
      </c>
      <c r="L205" s="7">
        <v>281.00971900000002</v>
      </c>
      <c r="M205" s="5">
        <v>7.9060055570533402E-2</v>
      </c>
      <c r="N205" s="7">
        <v>427701</v>
      </c>
      <c r="O205" s="5">
        <v>1.8752586503188E-2</v>
      </c>
      <c r="Q205" s="6"/>
    </row>
    <row r="206" spans="1:17" x14ac:dyDescent="0.3">
      <c r="A206" s="4">
        <v>43504</v>
      </c>
      <c r="B206" s="7">
        <v>42.602499999999999</v>
      </c>
      <c r="C206" s="5">
        <v>2.3360557290415501E-2</v>
      </c>
      <c r="D206" s="7">
        <v>105.67</v>
      </c>
      <c r="E206" s="5">
        <v>2.8118310955438802E-2</v>
      </c>
      <c r="F206" s="7">
        <v>138.625</v>
      </c>
      <c r="G206" s="5">
        <v>6.9579801623083803E-2</v>
      </c>
      <c r="H206" s="7">
        <v>166.7775</v>
      </c>
      <c r="I206" s="5">
        <v>1.10566473295258E-2</v>
      </c>
      <c r="J206" s="7">
        <v>324.61</v>
      </c>
      <c r="K206" s="5">
        <v>-3.2038446135363098E-3</v>
      </c>
      <c r="L206" s="7">
        <v>303.22636299999999</v>
      </c>
      <c r="M206" s="5">
        <v>0.224606456794128</v>
      </c>
      <c r="N206" s="7">
        <v>435721.5</v>
      </c>
      <c r="O206" s="5">
        <v>-6.4708764658158897E-3</v>
      </c>
      <c r="Q206" s="6"/>
    </row>
    <row r="207" spans="1:17" x14ac:dyDescent="0.3">
      <c r="A207" s="4">
        <v>43497</v>
      </c>
      <c r="B207" s="7">
        <v>41.63</v>
      </c>
      <c r="C207" s="5">
        <v>5.5527383367140103E-2</v>
      </c>
      <c r="D207" s="7">
        <v>102.78</v>
      </c>
      <c r="E207" s="5">
        <v>-4.0962956051133703E-2</v>
      </c>
      <c r="F207" s="7">
        <v>148.2705</v>
      </c>
      <c r="G207" s="5">
        <v>6.5454692605745298E-3</v>
      </c>
      <c r="H207" s="7">
        <v>168.6215</v>
      </c>
      <c r="I207" s="5">
        <v>4.3458277858991902E-2</v>
      </c>
      <c r="J207" s="7">
        <v>323.57</v>
      </c>
      <c r="K207" s="5">
        <v>5.4269555273974701E-2</v>
      </c>
      <c r="L207" s="7">
        <v>371.33296200000001</v>
      </c>
      <c r="M207" s="5">
        <v>9.7028725394973203E-2</v>
      </c>
      <c r="N207" s="7">
        <v>432902</v>
      </c>
      <c r="O207" s="5">
        <v>2.5363708183376399E-3</v>
      </c>
      <c r="Q207" s="6"/>
    </row>
    <row r="208" spans="1:17" x14ac:dyDescent="0.3">
      <c r="A208" s="4">
        <v>43490</v>
      </c>
      <c r="B208" s="7">
        <v>39.44</v>
      </c>
      <c r="C208" s="5">
        <v>5.9941334013518498E-3</v>
      </c>
      <c r="D208" s="7">
        <v>107.17</v>
      </c>
      <c r="E208" s="5">
        <v>-5.0134620740877496E-3</v>
      </c>
      <c r="F208" s="7">
        <v>149.24100000000001</v>
      </c>
      <c r="G208" s="5">
        <v>2.71038119551587E-3</v>
      </c>
      <c r="H208" s="7">
        <v>175.9495</v>
      </c>
      <c r="I208" s="5">
        <v>1.7505022748004E-3</v>
      </c>
      <c r="J208" s="7">
        <v>341.13</v>
      </c>
      <c r="K208" s="5">
        <v>-7.0354410342100999E-4</v>
      </c>
      <c r="L208" s="7">
        <v>407.36292600000002</v>
      </c>
      <c r="M208" s="5">
        <v>-0.15438306479564101</v>
      </c>
      <c r="N208" s="7">
        <v>434000</v>
      </c>
      <c r="O208" s="5">
        <v>-5.5875576036866397E-3</v>
      </c>
      <c r="Q208" s="6"/>
    </row>
    <row r="209" spans="1:17" x14ac:dyDescent="0.3">
      <c r="A209" s="4">
        <v>43483</v>
      </c>
      <c r="B209" s="7">
        <v>39.204999999999998</v>
      </c>
      <c r="C209" s="5">
        <v>2.9745879571869499E-2</v>
      </c>
      <c r="D209" s="7">
        <v>107.71</v>
      </c>
      <c r="E209" s="5">
        <v>4.7762645914396898E-2</v>
      </c>
      <c r="F209" s="7">
        <v>149.6455</v>
      </c>
      <c r="G209" s="5">
        <v>2.0515150806405002E-3</v>
      </c>
      <c r="H209" s="7">
        <v>176.25749999999999</v>
      </c>
      <c r="I209" s="5">
        <v>4.2954200530473899E-2</v>
      </c>
      <c r="J209" s="7">
        <v>340.89</v>
      </c>
      <c r="K209" s="5">
        <v>1.29367244565696E-2</v>
      </c>
      <c r="L209" s="7">
        <v>344.47298899999998</v>
      </c>
      <c r="M209" s="5">
        <v>0.10028836252238001</v>
      </c>
      <c r="N209" s="7">
        <v>431575</v>
      </c>
      <c r="O209" s="5">
        <v>-1.9002490876440899E-2</v>
      </c>
      <c r="Q209" s="6"/>
    </row>
    <row r="210" spans="1:17" x14ac:dyDescent="0.3">
      <c r="A210" s="4">
        <v>43476</v>
      </c>
      <c r="B210" s="7">
        <v>38.072499999999998</v>
      </c>
      <c r="C210" s="5">
        <v>2.7181977606906799E-2</v>
      </c>
      <c r="D210" s="7">
        <v>102.8</v>
      </c>
      <c r="E210" s="5">
        <v>8.5352693024623796E-3</v>
      </c>
      <c r="F210" s="7">
        <v>149.95249999999999</v>
      </c>
      <c r="G210" s="5">
        <v>-4.7658425167969698E-2</v>
      </c>
      <c r="H210" s="7">
        <v>183.82849999999999</v>
      </c>
      <c r="I210" s="5">
        <v>-4.6785454921298798E-2</v>
      </c>
      <c r="J210" s="7">
        <v>345.3</v>
      </c>
      <c r="K210" s="5">
        <v>-3.5273675065160701E-2</v>
      </c>
      <c r="L210" s="7">
        <v>379.01962099999997</v>
      </c>
      <c r="M210" s="5">
        <v>-4.8493484193526698E-2</v>
      </c>
      <c r="N210" s="7">
        <v>423374</v>
      </c>
      <c r="O210" s="5">
        <v>1.0531468630572499E-2</v>
      </c>
      <c r="Q210" s="6"/>
    </row>
    <row r="211" spans="1:17" x14ac:dyDescent="0.3">
      <c r="A211" s="4">
        <v>43469</v>
      </c>
      <c r="B211" s="7">
        <v>37.064999999999998</v>
      </c>
      <c r="C211" s="5">
        <v>-5.1014529859822098E-2</v>
      </c>
      <c r="D211" s="7">
        <v>101.93</v>
      </c>
      <c r="E211" s="5">
        <v>1.53401733240363E-2</v>
      </c>
      <c r="F211" s="7">
        <v>142.80600000000001</v>
      </c>
      <c r="G211" s="5">
        <v>-1.9992157192275802E-3</v>
      </c>
      <c r="H211" s="7">
        <v>175.22800000000001</v>
      </c>
      <c r="I211" s="5">
        <v>-3.2748761613440897E-2</v>
      </c>
      <c r="J211" s="7">
        <v>333.12</v>
      </c>
      <c r="K211" s="5">
        <v>-7.8890489913544803E-2</v>
      </c>
      <c r="L211" s="7">
        <v>360.63963899999999</v>
      </c>
      <c r="M211" s="5">
        <v>-6.1880729644363898E-2</v>
      </c>
      <c r="N211" s="7">
        <v>427832.75</v>
      </c>
      <c r="O211" s="5">
        <v>-2.14026392322701E-2</v>
      </c>
      <c r="Q211" s="6"/>
    </row>
    <row r="212" spans="1:17" x14ac:dyDescent="0.3">
      <c r="A212" s="4">
        <v>43462</v>
      </c>
      <c r="B212" s="7">
        <v>39.057499999999997</v>
      </c>
      <c r="C212" s="5">
        <v>3.6489086445963E-2</v>
      </c>
      <c r="D212" s="7">
        <v>100.39</v>
      </c>
      <c r="E212" s="5">
        <v>2.1989208999287399E-2</v>
      </c>
      <c r="F212" s="7">
        <v>142.5205</v>
      </c>
      <c r="G212" s="5">
        <v>4.3183261355384098E-2</v>
      </c>
      <c r="H212" s="7">
        <v>169.48949999999999</v>
      </c>
      <c r="I212" s="5">
        <v>1.6062941952156299E-2</v>
      </c>
      <c r="J212" s="7">
        <v>306.83999999999997</v>
      </c>
      <c r="K212" s="5">
        <v>7.4664320166862294E-2</v>
      </c>
      <c r="L212" s="7">
        <v>338.32299499999999</v>
      </c>
      <c r="M212" s="5">
        <v>2.0296166980905399E-3</v>
      </c>
      <c r="N212" s="7">
        <v>418676</v>
      </c>
      <c r="O212" s="5">
        <v>3.8989576665488399E-2</v>
      </c>
      <c r="Q212" s="6"/>
    </row>
    <row r="213" spans="1:17" x14ac:dyDescent="0.3">
      <c r="A213" s="4">
        <v>43455</v>
      </c>
      <c r="B213" s="7">
        <v>37.682499999999997</v>
      </c>
      <c r="C213" s="5">
        <v>-8.9134638627024407E-2</v>
      </c>
      <c r="D213" s="7">
        <v>98.23</v>
      </c>
      <c r="E213" s="5">
        <v>-7.3564085636140697E-2</v>
      </c>
      <c r="F213" s="7">
        <v>148.67500000000001</v>
      </c>
      <c r="G213" s="5">
        <v>-3.9495543971750598E-2</v>
      </c>
      <c r="H213" s="7">
        <v>172.21199999999999</v>
      </c>
      <c r="I213" s="5">
        <v>-1.27430144240818E-2</v>
      </c>
      <c r="J213" s="7">
        <v>329.75</v>
      </c>
      <c r="K213" s="5">
        <v>1.2251705837755899E-2</v>
      </c>
      <c r="L213" s="7">
        <v>339.00966099999999</v>
      </c>
      <c r="M213" s="5">
        <v>-8.3045730664295103E-2</v>
      </c>
      <c r="N213" s="7">
        <v>435000</v>
      </c>
      <c r="O213" s="5">
        <v>1.9089655172413799E-2</v>
      </c>
      <c r="Q213" s="6"/>
    </row>
    <row r="214" spans="1:17" x14ac:dyDescent="0.3">
      <c r="A214" s="4">
        <v>43448</v>
      </c>
      <c r="B214" s="7">
        <v>41.37</v>
      </c>
      <c r="C214" s="5">
        <v>-1.7864561695056201E-2</v>
      </c>
      <c r="D214" s="7">
        <v>106.03</v>
      </c>
      <c r="E214" s="5">
        <v>1.15435985498951E-2</v>
      </c>
      <c r="F214" s="7">
        <v>142.803</v>
      </c>
      <c r="G214" s="5">
        <v>3.0388017058465298E-2</v>
      </c>
      <c r="H214" s="7">
        <v>170.01750000000001</v>
      </c>
      <c r="I214" s="5">
        <v>6.1817165879982199E-3</v>
      </c>
      <c r="J214" s="7">
        <v>333.79</v>
      </c>
      <c r="K214" s="5">
        <v>4.3440486533448796E-3</v>
      </c>
      <c r="L214" s="7">
        <v>310.85635600000001</v>
      </c>
      <c r="M214" s="5">
        <v>0.144150036295221</v>
      </c>
      <c r="N214" s="7">
        <v>443304</v>
      </c>
      <c r="O214" s="5">
        <v>3.0453142764333301E-3</v>
      </c>
      <c r="Q214" s="6"/>
    </row>
    <row r="215" spans="1:17" x14ac:dyDescent="0.3">
      <c r="A215" s="4">
        <v>43441</v>
      </c>
      <c r="B215" s="7">
        <v>42.122500000000002</v>
      </c>
      <c r="C215" s="5">
        <v>-5.6501287938178997E-2</v>
      </c>
      <c r="D215" s="7">
        <v>104.82</v>
      </c>
      <c r="E215" s="5">
        <v>-5.4738930471638601E-2</v>
      </c>
      <c r="F215" s="7">
        <v>147.14250000000001</v>
      </c>
      <c r="G215" s="5">
        <v>-1.6738875579795202E-2</v>
      </c>
      <c r="H215" s="7">
        <v>171.0685</v>
      </c>
      <c r="I215" s="5">
        <v>-2.5437178674039902E-2</v>
      </c>
      <c r="J215" s="7">
        <v>335.24</v>
      </c>
      <c r="K215" s="5">
        <v>3.3110607326095102E-3</v>
      </c>
      <c r="L215" s="7">
        <v>355.66631100000001</v>
      </c>
      <c r="M215" s="5">
        <v>-9.5782560637292999E-3</v>
      </c>
      <c r="N215" s="7">
        <v>444654</v>
      </c>
      <c r="O215" s="5">
        <v>1.35116292668007E-2</v>
      </c>
      <c r="Q215" s="6"/>
    </row>
    <row r="216" spans="1:17" x14ac:dyDescent="0.3">
      <c r="A216" s="4">
        <v>43434</v>
      </c>
      <c r="B216" s="7">
        <v>44.645000000000003</v>
      </c>
      <c r="C216" s="5">
        <v>3.6508212896860098E-2</v>
      </c>
      <c r="D216" s="7">
        <v>110.89</v>
      </c>
      <c r="E216" s="5">
        <v>7.5870767439604206E-2</v>
      </c>
      <c r="F216" s="7">
        <v>144.67949999999999</v>
      </c>
      <c r="G216" s="5">
        <v>-5.3048289495056203E-2</v>
      </c>
      <c r="H216" s="7">
        <v>166.71700000000001</v>
      </c>
      <c r="I216" s="5">
        <v>-2.49704589214058E-2</v>
      </c>
      <c r="J216" s="7">
        <v>336.35</v>
      </c>
      <c r="K216" s="5">
        <v>-1.35573063772856E-2</v>
      </c>
      <c r="L216" s="7">
        <v>352.25964800000003</v>
      </c>
      <c r="M216" s="5">
        <v>-2.8217793483970199E-2</v>
      </c>
      <c r="N216" s="7">
        <v>450662</v>
      </c>
      <c r="O216" s="5">
        <v>6.5100008432039905E-2</v>
      </c>
      <c r="Q216" s="6"/>
    </row>
    <row r="217" spans="1:17" x14ac:dyDescent="0.3">
      <c r="A217" s="4">
        <v>43427</v>
      </c>
      <c r="B217" s="7">
        <v>43.072499999999998</v>
      </c>
      <c r="C217" s="5">
        <v>-0.109750426290498</v>
      </c>
      <c r="D217" s="7">
        <v>103.07</v>
      </c>
      <c r="E217" s="5">
        <v>-4.8203896943392902E-2</v>
      </c>
      <c r="F217" s="7">
        <v>137.00450000000001</v>
      </c>
      <c r="G217" s="5">
        <v>2.0305902360871202E-2</v>
      </c>
      <c r="H217" s="7">
        <v>162.554</v>
      </c>
      <c r="I217" s="5">
        <v>-2.5591495749104701E-3</v>
      </c>
      <c r="J217" s="7">
        <v>331.79</v>
      </c>
      <c r="K217" s="5">
        <v>3.31535007082663E-4</v>
      </c>
      <c r="L217" s="7">
        <v>342.319658</v>
      </c>
      <c r="M217" s="5">
        <v>2.2055385437432198E-2</v>
      </c>
      <c r="N217" s="7">
        <v>480000.1</v>
      </c>
      <c r="O217" s="5">
        <v>1.12060393320752E-2</v>
      </c>
      <c r="Q217" s="6"/>
    </row>
    <row r="218" spans="1:17" x14ac:dyDescent="0.3">
      <c r="A218" s="4">
        <v>43420</v>
      </c>
      <c r="B218" s="7">
        <v>48.3825</v>
      </c>
      <c r="C218" s="5">
        <v>-5.35041815425246E-2</v>
      </c>
      <c r="D218" s="7">
        <v>108.29</v>
      </c>
      <c r="E218" s="5">
        <v>-1.1682029752669401E-2</v>
      </c>
      <c r="F218" s="7">
        <v>139.78649999999999</v>
      </c>
      <c r="G218" s="5">
        <v>-6.9352190662188201E-2</v>
      </c>
      <c r="H218" s="7">
        <v>162.13800000000001</v>
      </c>
      <c r="I218" s="5">
        <v>-0.120237081991883</v>
      </c>
      <c r="J218" s="7">
        <v>331.9</v>
      </c>
      <c r="K218" s="5">
        <v>-8.6562217535402095E-2</v>
      </c>
      <c r="L218" s="7">
        <v>349.86964999999998</v>
      </c>
      <c r="M218" s="5">
        <v>-0.100713597192554</v>
      </c>
      <c r="N218" s="7">
        <v>485379</v>
      </c>
      <c r="O218" s="5">
        <v>-5.5016801303723502E-2</v>
      </c>
      <c r="Q218" s="6"/>
    </row>
    <row r="219" spans="1:17" x14ac:dyDescent="0.3">
      <c r="A219" s="4">
        <v>43413</v>
      </c>
      <c r="B219" s="7">
        <v>51.1175</v>
      </c>
      <c r="C219" s="5">
        <v>-1.4507422402159201E-2</v>
      </c>
      <c r="D219" s="7">
        <v>109.57</v>
      </c>
      <c r="E219" s="5">
        <v>3.2121326299924598E-2</v>
      </c>
      <c r="F219" s="7">
        <v>130.09200000000001</v>
      </c>
      <c r="G219" s="5">
        <v>2.4578759647019E-2</v>
      </c>
      <c r="H219" s="7">
        <v>142.643</v>
      </c>
      <c r="I219" s="5">
        <v>9.3590291847479908E-3</v>
      </c>
      <c r="J219" s="7">
        <v>303.17</v>
      </c>
      <c r="K219" s="5">
        <v>-4.81577992545449E-3</v>
      </c>
      <c r="L219" s="7">
        <v>314.63301899999999</v>
      </c>
      <c r="M219" s="5">
        <v>-0.103347811692962</v>
      </c>
      <c r="N219" s="7">
        <v>458675</v>
      </c>
      <c r="O219" s="5">
        <v>2.4429061971984498E-2</v>
      </c>
      <c r="Q219" s="6"/>
    </row>
    <row r="220" spans="1:17" x14ac:dyDescent="0.3">
      <c r="A220" s="4">
        <v>43406</v>
      </c>
      <c r="B220" s="7">
        <v>51.87</v>
      </c>
      <c r="C220" s="5">
        <v>-4.0776699029126298E-2</v>
      </c>
      <c r="D220" s="7">
        <v>106.16</v>
      </c>
      <c r="E220" s="5">
        <v>-7.4794315632011697E-3</v>
      </c>
      <c r="F220" s="7">
        <v>133.2895</v>
      </c>
      <c r="G220" s="5">
        <v>7.2972739788205301E-2</v>
      </c>
      <c r="H220" s="7">
        <v>143.97800000000001</v>
      </c>
      <c r="I220" s="5">
        <v>9.4886024253705306E-2</v>
      </c>
      <c r="J220" s="7">
        <v>301.70999999999998</v>
      </c>
      <c r="K220" s="5">
        <v>-0.21417917868151501</v>
      </c>
      <c r="L220" s="7">
        <v>282.11638499999998</v>
      </c>
      <c r="M220" s="5">
        <v>9.0943462925771004E-2</v>
      </c>
      <c r="N220" s="7">
        <v>469880</v>
      </c>
      <c r="O220" s="5">
        <v>7.4146590618881401E-3</v>
      </c>
      <c r="Q220" s="6"/>
    </row>
    <row r="221" spans="1:17" x14ac:dyDescent="0.3">
      <c r="A221" s="4">
        <v>43399</v>
      </c>
      <c r="B221" s="7">
        <v>54.075000000000003</v>
      </c>
      <c r="C221" s="5">
        <v>-1.3724864347270899E-2</v>
      </c>
      <c r="D221" s="7">
        <v>106.96</v>
      </c>
      <c r="E221" s="5">
        <v>-1.5645131603165899E-2</v>
      </c>
      <c r="F221" s="7">
        <v>143.01599999999999</v>
      </c>
      <c r="G221" s="5">
        <v>-6.2132908206074797E-2</v>
      </c>
      <c r="H221" s="7">
        <v>157.6395</v>
      </c>
      <c r="I221" s="5">
        <v>-2.7569232330729301E-2</v>
      </c>
      <c r="J221" s="7">
        <v>237.09</v>
      </c>
      <c r="K221" s="5">
        <v>-7.3980345016660301E-2</v>
      </c>
      <c r="L221" s="7">
        <v>307.77302600000002</v>
      </c>
      <c r="M221" s="5">
        <v>-6.8578608964906501E-2</v>
      </c>
      <c r="N221" s="7">
        <v>473364</v>
      </c>
      <c r="O221" s="5">
        <v>1.2687910360737201E-2</v>
      </c>
      <c r="Q221" s="6"/>
    </row>
    <row r="222" spans="1:17" x14ac:dyDescent="0.3">
      <c r="A222" s="4">
        <v>43392</v>
      </c>
      <c r="B222" s="7">
        <v>54.827500000000001</v>
      </c>
      <c r="C222" s="5">
        <v>-1.2606366214938601E-2</v>
      </c>
      <c r="D222" s="7">
        <v>108.66</v>
      </c>
      <c r="E222" s="5">
        <v>-8.3051930272884603E-3</v>
      </c>
      <c r="F222" s="7">
        <v>134.13</v>
      </c>
      <c r="G222" s="5">
        <v>-2.73055990457019E-2</v>
      </c>
      <c r="H222" s="7">
        <v>153.29349999999999</v>
      </c>
      <c r="I222" s="5">
        <v>-4.5142161931197803E-3</v>
      </c>
      <c r="J222" s="7">
        <v>219.55</v>
      </c>
      <c r="K222" s="5">
        <v>-6.0988385333636999E-2</v>
      </c>
      <c r="L222" s="7">
        <v>286.66638</v>
      </c>
      <c r="M222" s="5">
        <v>-3.5116290930244298E-3</v>
      </c>
      <c r="N222" s="7">
        <v>479370</v>
      </c>
      <c r="O222" s="5">
        <v>-1.48382251705363E-2</v>
      </c>
      <c r="Q222" s="6"/>
    </row>
    <row r="223" spans="1:17" x14ac:dyDescent="0.3">
      <c r="A223" s="4">
        <v>43385</v>
      </c>
      <c r="B223" s="7">
        <v>55.527500000000003</v>
      </c>
      <c r="C223" s="5">
        <v>-9.7195594988629796E-3</v>
      </c>
      <c r="D223" s="7">
        <v>109.57</v>
      </c>
      <c r="E223" s="5">
        <v>-2.28306430036565E-2</v>
      </c>
      <c r="F223" s="7">
        <v>130.4675</v>
      </c>
      <c r="G223" s="5">
        <v>3.10575430662808E-2</v>
      </c>
      <c r="H223" s="7">
        <v>152.60149999999999</v>
      </c>
      <c r="I223" s="5">
        <v>7.7784294387670599E-3</v>
      </c>
      <c r="J223" s="7">
        <v>206.16</v>
      </c>
      <c r="K223" s="5">
        <v>2.0954598370197901E-2</v>
      </c>
      <c r="L223" s="7">
        <v>285.65971400000001</v>
      </c>
      <c r="M223" s="5">
        <v>-5.4972109227834701E-2</v>
      </c>
      <c r="N223" s="7">
        <v>472257</v>
      </c>
      <c r="O223" s="5">
        <v>1.50087770006585E-2</v>
      </c>
      <c r="Q223" s="6"/>
    </row>
    <row r="224" spans="1:17" x14ac:dyDescent="0.3">
      <c r="A224" s="4">
        <v>43378</v>
      </c>
      <c r="B224" s="7">
        <v>56.072499999999998</v>
      </c>
      <c r="C224" s="5">
        <v>-6.4233188624081604E-3</v>
      </c>
      <c r="D224" s="7">
        <v>112.13</v>
      </c>
      <c r="E224" s="5">
        <v>-1.9585555652706199E-2</v>
      </c>
      <c r="F224" s="7">
        <v>134.51949999999999</v>
      </c>
      <c r="G224" s="5">
        <v>-1.78226948509322E-2</v>
      </c>
      <c r="H224" s="7">
        <v>153.7885</v>
      </c>
      <c r="I224" s="5">
        <v>-5.2978603731748501E-2</v>
      </c>
      <c r="J224" s="7">
        <v>210.48</v>
      </c>
      <c r="K224" s="5">
        <v>-4.9505891296085097E-2</v>
      </c>
      <c r="L224" s="7">
        <v>269.95639699999998</v>
      </c>
      <c r="M224" s="5">
        <v>3.5092052291689102E-2</v>
      </c>
      <c r="N224" s="7">
        <v>479345</v>
      </c>
      <c r="O224" s="5">
        <v>1.6887627908917398E-2</v>
      </c>
      <c r="Q224" s="6"/>
    </row>
    <row r="225" spans="1:17" x14ac:dyDescent="0.3">
      <c r="A225" s="4">
        <v>43371</v>
      </c>
      <c r="B225" s="7">
        <v>56.435000000000002</v>
      </c>
      <c r="C225" s="5">
        <v>3.7122117063309798E-2</v>
      </c>
      <c r="D225" s="7">
        <v>114.37</v>
      </c>
      <c r="E225" s="5">
        <v>9.6271661123752302E-4</v>
      </c>
      <c r="F225" s="7">
        <v>132.12200000000001</v>
      </c>
      <c r="G225" s="5">
        <v>-1.2461966969921801E-2</v>
      </c>
      <c r="H225" s="7">
        <v>145.64099999999999</v>
      </c>
      <c r="I225" s="5">
        <v>-7.9991211266059695E-4</v>
      </c>
      <c r="J225" s="7">
        <v>200.06</v>
      </c>
      <c r="K225" s="5">
        <v>-6.2231330600819701E-2</v>
      </c>
      <c r="L225" s="7">
        <v>279.42972099999997</v>
      </c>
      <c r="M225" s="5">
        <v>-5.1223323520406698E-2</v>
      </c>
      <c r="N225" s="7">
        <v>487440</v>
      </c>
      <c r="O225" s="5">
        <v>4.8457246020022996E-3</v>
      </c>
      <c r="Q225" s="6"/>
    </row>
    <row r="226" spans="1:17" x14ac:dyDescent="0.3">
      <c r="A226" s="4">
        <v>43364</v>
      </c>
      <c r="B226" s="7">
        <v>54.414999999999999</v>
      </c>
      <c r="C226" s="5">
        <v>-2.7609006433166602E-2</v>
      </c>
      <c r="D226" s="7">
        <v>114.26</v>
      </c>
      <c r="E226" s="5">
        <v>7.8504013407426996E-3</v>
      </c>
      <c r="F226" s="7">
        <v>130.47550000000001</v>
      </c>
      <c r="G226" s="5">
        <v>4.8484198182800503E-2</v>
      </c>
      <c r="H226" s="7">
        <v>145.52449999999999</v>
      </c>
      <c r="I226" s="5">
        <v>0.10806427783637799</v>
      </c>
      <c r="J226" s="7">
        <v>187.61</v>
      </c>
      <c r="K226" s="5">
        <v>0.15393635733702901</v>
      </c>
      <c r="L226" s="7">
        <v>265.11640199999999</v>
      </c>
      <c r="M226" s="5">
        <v>0.13835418225085899</v>
      </c>
      <c r="N226" s="7">
        <v>489802</v>
      </c>
      <c r="O226" s="5">
        <v>4.7343620483378999E-2</v>
      </c>
      <c r="Q226" s="6"/>
    </row>
    <row r="227" spans="1:17" x14ac:dyDescent="0.3">
      <c r="A227" s="4">
        <v>43357</v>
      </c>
      <c r="B227" s="7">
        <v>55.96</v>
      </c>
      <c r="C227" s="5">
        <v>1.1477632173520101E-2</v>
      </c>
      <c r="D227" s="7">
        <v>113.37</v>
      </c>
      <c r="E227" s="5">
        <v>4.7685056833934099E-2</v>
      </c>
      <c r="F227" s="7">
        <v>136.8015</v>
      </c>
      <c r="G227" s="5">
        <v>3.4502545659221603E-2</v>
      </c>
      <c r="H227" s="7">
        <v>161.25049999999999</v>
      </c>
      <c r="I227" s="5">
        <v>2.1847994269785401E-2</v>
      </c>
      <c r="J227" s="7">
        <v>216.49</v>
      </c>
      <c r="K227" s="5">
        <v>2.46200748302461E-2</v>
      </c>
      <c r="L227" s="7">
        <v>301.79636499999998</v>
      </c>
      <c r="M227" s="5">
        <v>0.11624824573351</v>
      </c>
      <c r="N227" s="7">
        <v>512991</v>
      </c>
      <c r="O227" s="5">
        <v>5.0601277605260099E-2</v>
      </c>
      <c r="Q227" s="6"/>
    </row>
    <row r="228" spans="1:17" x14ac:dyDescent="0.3">
      <c r="A228" s="4">
        <v>43350</v>
      </c>
      <c r="B228" s="7">
        <v>55.325000000000003</v>
      </c>
      <c r="C228" s="5">
        <v>-2.7808285375389801E-2</v>
      </c>
      <c r="D228" s="7">
        <v>108.21</v>
      </c>
      <c r="E228" s="5">
        <v>-3.6677646220956199E-2</v>
      </c>
      <c r="F228" s="7">
        <v>141.5215</v>
      </c>
      <c r="G228" s="5">
        <v>-5.8047717131320302E-3</v>
      </c>
      <c r="H228" s="7">
        <v>164.77350000000001</v>
      </c>
      <c r="I228" s="5">
        <v>-7.36465511747951E-3</v>
      </c>
      <c r="J228" s="7">
        <v>221.82</v>
      </c>
      <c r="K228" s="5">
        <v>1.3659724100622101E-2</v>
      </c>
      <c r="L228" s="7">
        <v>336.87966299999999</v>
      </c>
      <c r="M228" s="5">
        <v>7.3171454698350194E-2</v>
      </c>
      <c r="N228" s="7">
        <v>538949</v>
      </c>
      <c r="O228" s="5">
        <v>-2.07607769937415E-2</v>
      </c>
      <c r="Q228" s="6"/>
    </row>
    <row r="229" spans="1:17" x14ac:dyDescent="0.3">
      <c r="A229" s="4">
        <v>43343</v>
      </c>
      <c r="B229" s="7">
        <v>56.907499999999999</v>
      </c>
      <c r="C229" s="5">
        <v>5.3062546262028103E-2</v>
      </c>
      <c r="D229" s="7">
        <v>112.33</v>
      </c>
      <c r="E229" s="5">
        <v>3.62546125461254E-2</v>
      </c>
      <c r="F229" s="7">
        <v>140.69999999999999</v>
      </c>
      <c r="G229" s="5">
        <v>-4.7544420753375803E-2</v>
      </c>
      <c r="H229" s="7">
        <v>163.56</v>
      </c>
      <c r="I229" s="5">
        <v>-5.5634018097334301E-2</v>
      </c>
      <c r="J229" s="7">
        <v>224.85</v>
      </c>
      <c r="K229" s="5">
        <v>-1.12074716477651E-2</v>
      </c>
      <c r="L229" s="7">
        <v>361.52963799999998</v>
      </c>
      <c r="M229" s="5">
        <v>-5.4490636255940902E-2</v>
      </c>
      <c r="N229" s="7">
        <v>527760</v>
      </c>
      <c r="O229" s="5">
        <v>2.3495528270426002E-3</v>
      </c>
      <c r="Q229" s="6"/>
    </row>
    <row r="230" spans="1:17" x14ac:dyDescent="0.3">
      <c r="A230" s="4">
        <v>43336</v>
      </c>
      <c r="B230" s="7">
        <v>54.04</v>
      </c>
      <c r="C230" s="5">
        <v>-6.5263351410976E-3</v>
      </c>
      <c r="D230" s="7">
        <v>108.4</v>
      </c>
      <c r="E230" s="5">
        <v>7.6222346160997202E-3</v>
      </c>
      <c r="F230" s="7">
        <v>134.01050000000001</v>
      </c>
      <c r="G230" s="5">
        <v>-5.0425153252916799E-2</v>
      </c>
      <c r="H230" s="7">
        <v>154.4605</v>
      </c>
      <c r="I230" s="5">
        <v>-1.78298011465714E-2</v>
      </c>
      <c r="J230" s="7">
        <v>222.33</v>
      </c>
      <c r="K230" s="5">
        <v>-5.4648495479692402E-2</v>
      </c>
      <c r="L230" s="7">
        <v>341.82965799999999</v>
      </c>
      <c r="M230" s="5">
        <v>-3.9483563477104702E-2</v>
      </c>
      <c r="N230" s="7">
        <v>529000</v>
      </c>
      <c r="O230" s="5">
        <v>-2.3752362948960298E-2</v>
      </c>
      <c r="Q230" s="6"/>
    </row>
    <row r="231" spans="1:17" x14ac:dyDescent="0.3">
      <c r="A231" s="4">
        <v>43329</v>
      </c>
      <c r="B231" s="7">
        <v>54.395000000000003</v>
      </c>
      <c r="C231" s="5">
        <v>4.8426733484315601E-2</v>
      </c>
      <c r="D231" s="7">
        <v>107.58</v>
      </c>
      <c r="E231" s="5">
        <v>-1.3027522935779801E-2</v>
      </c>
      <c r="F231" s="7">
        <v>127.253</v>
      </c>
      <c r="G231" s="5">
        <v>-6.0030018938649697E-2</v>
      </c>
      <c r="H231" s="7">
        <v>151.70650000000001</v>
      </c>
      <c r="I231" s="5">
        <v>-4.8491659882734198E-2</v>
      </c>
      <c r="J231" s="7">
        <v>210.18</v>
      </c>
      <c r="K231" s="5">
        <v>-0.12403654010847801</v>
      </c>
      <c r="L231" s="7">
        <v>328.33300500000001</v>
      </c>
      <c r="M231" s="5">
        <v>2.0355331015229398E-2</v>
      </c>
      <c r="N231" s="7">
        <v>516435</v>
      </c>
      <c r="O231" s="5">
        <v>-2.1290191408405702E-2</v>
      </c>
      <c r="Q231" s="6"/>
    </row>
    <row r="232" spans="1:17" x14ac:dyDescent="0.3">
      <c r="A232" s="4">
        <v>43322</v>
      </c>
      <c r="B232" s="7">
        <v>51.8825</v>
      </c>
      <c r="C232" s="5">
        <v>-2.2116447906149702E-3</v>
      </c>
      <c r="D232" s="7">
        <v>109</v>
      </c>
      <c r="E232" s="5">
        <v>8.8855979266937602E-3</v>
      </c>
      <c r="F232" s="7">
        <v>119.614</v>
      </c>
      <c r="G232" s="5">
        <v>-3.8854147507816898E-2</v>
      </c>
      <c r="H232" s="7">
        <v>144.35</v>
      </c>
      <c r="I232" s="5">
        <v>-0.13902667128507101</v>
      </c>
      <c r="J232" s="7">
        <v>184.11</v>
      </c>
      <c r="K232" s="5">
        <v>8.8859920699581693E-2</v>
      </c>
      <c r="L232" s="7">
        <v>335.01633199999998</v>
      </c>
      <c r="M232" s="5">
        <v>-0.13361524416666301</v>
      </c>
      <c r="N232" s="7">
        <v>505440</v>
      </c>
      <c r="O232" s="5">
        <v>-4.1745805634694502E-2</v>
      </c>
      <c r="Q232" s="6"/>
    </row>
    <row r="233" spans="1:17" x14ac:dyDescent="0.3">
      <c r="A233" s="4">
        <v>43315</v>
      </c>
      <c r="B233" s="7">
        <v>51.997500000000002</v>
      </c>
      <c r="C233" s="5">
        <v>8.9066918001885098E-2</v>
      </c>
      <c r="D233" s="7">
        <v>108.04</v>
      </c>
      <c r="E233" s="5">
        <v>3.3432392273402599E-3</v>
      </c>
      <c r="F233" s="7">
        <v>114.9665</v>
      </c>
      <c r="G233" s="5">
        <v>6.0321919863612497E-3</v>
      </c>
      <c r="H233" s="7">
        <v>124.28149999999999</v>
      </c>
      <c r="I233" s="5">
        <v>-7.6511789767584104E-2</v>
      </c>
      <c r="J233" s="7">
        <v>200.47</v>
      </c>
      <c r="K233" s="5">
        <v>1.6461315907617201E-2</v>
      </c>
      <c r="L233" s="7">
        <v>290.25304299999999</v>
      </c>
      <c r="M233" s="5">
        <v>-5.8684380442481296E-3</v>
      </c>
      <c r="N233" s="7">
        <v>484340</v>
      </c>
      <c r="O233" s="5">
        <v>-9.9929801379196395E-3</v>
      </c>
      <c r="Q233" s="6"/>
    </row>
    <row r="234" spans="1:17" x14ac:dyDescent="0.3">
      <c r="A234" s="4">
        <v>43308</v>
      </c>
      <c r="B234" s="7">
        <v>47.744999999999997</v>
      </c>
      <c r="C234" s="5">
        <v>-2.4028416213957801E-3</v>
      </c>
      <c r="D234" s="7">
        <v>107.68</v>
      </c>
      <c r="E234" s="5">
        <v>1.3268090712336599E-2</v>
      </c>
      <c r="F234" s="7">
        <v>115.66</v>
      </c>
      <c r="G234" s="5">
        <v>7.3966799239149799E-3</v>
      </c>
      <c r="H234" s="7">
        <v>114.77249999999999</v>
      </c>
      <c r="I234" s="5">
        <v>-1.49643860680911E-2</v>
      </c>
      <c r="J234" s="7">
        <v>203.77</v>
      </c>
      <c r="K234" s="5">
        <v>-2.5273592776169199E-2</v>
      </c>
      <c r="L234" s="7">
        <v>288.549711</v>
      </c>
      <c r="M234" s="5">
        <v>-0.11096863652724299</v>
      </c>
      <c r="N234" s="7">
        <v>479500</v>
      </c>
      <c r="O234" s="5">
        <v>-3.02168925964546E-2</v>
      </c>
      <c r="Q234" s="6"/>
    </row>
    <row r="235" spans="1:17" x14ac:dyDescent="0.3">
      <c r="A235" s="4">
        <v>43301</v>
      </c>
      <c r="B235" s="7">
        <v>47.86</v>
      </c>
      <c r="C235" s="5">
        <v>5.7492290806452305E-4</v>
      </c>
      <c r="D235" s="7">
        <v>106.27</v>
      </c>
      <c r="E235" s="5">
        <v>7.9673717158303108E-3</v>
      </c>
      <c r="F235" s="7">
        <v>116.5155</v>
      </c>
      <c r="G235" s="5">
        <v>-6.1815809913702502E-2</v>
      </c>
      <c r="H235" s="7">
        <v>113.05500000000001</v>
      </c>
      <c r="I235" s="5">
        <v>-4.8330458626332402E-2</v>
      </c>
      <c r="J235" s="7">
        <v>198.62</v>
      </c>
      <c r="K235" s="5">
        <v>-2.55764776961032E-2</v>
      </c>
      <c r="L235" s="7">
        <v>256.529743</v>
      </c>
      <c r="M235" s="5">
        <v>-0.13733286280179999</v>
      </c>
      <c r="N235" s="7">
        <v>465011</v>
      </c>
      <c r="O235" s="5">
        <v>-1.8302792837158698E-2</v>
      </c>
      <c r="Q235" s="6"/>
    </row>
    <row r="236" spans="1:17" x14ac:dyDescent="0.3">
      <c r="A236" s="4">
        <v>43294</v>
      </c>
      <c r="B236" s="7">
        <v>47.832500000000003</v>
      </c>
      <c r="C236" s="5">
        <v>1.7875192849922901E-2</v>
      </c>
      <c r="D236" s="7">
        <v>105.43</v>
      </c>
      <c r="E236" s="5">
        <v>4.2210359826018298E-2</v>
      </c>
      <c r="F236" s="7">
        <v>109.313</v>
      </c>
      <c r="G236" s="5">
        <v>3.1890077118000598E-2</v>
      </c>
      <c r="H236" s="7">
        <v>107.59099999999999</v>
      </c>
      <c r="I236" s="5">
        <v>7.0224275264659797E-2</v>
      </c>
      <c r="J236" s="7">
        <v>193.54</v>
      </c>
      <c r="K236" s="5">
        <v>8.2153559987599607E-3</v>
      </c>
      <c r="L236" s="7">
        <v>221.299779</v>
      </c>
      <c r="M236" s="5">
        <v>0.144193402018716</v>
      </c>
      <c r="N236" s="7">
        <v>456500</v>
      </c>
      <c r="O236" s="5">
        <v>4.8564085432639702E-2</v>
      </c>
      <c r="Q236" s="6"/>
    </row>
    <row r="237" spans="1:17" x14ac:dyDescent="0.3">
      <c r="A237" s="4">
        <v>43287</v>
      </c>
      <c r="B237" s="7">
        <v>46.9925</v>
      </c>
      <c r="C237" s="5">
        <v>1.54502728107611E-2</v>
      </c>
      <c r="D237" s="7">
        <v>101.16</v>
      </c>
      <c r="E237" s="5">
        <v>2.58594463036203E-2</v>
      </c>
      <c r="F237" s="7">
        <v>112.79900000000001</v>
      </c>
      <c r="G237" s="5">
        <v>1.56473018377821E-2</v>
      </c>
      <c r="H237" s="7">
        <v>115.1465</v>
      </c>
      <c r="I237" s="5">
        <v>6.2559435154346796E-2</v>
      </c>
      <c r="J237" s="7">
        <v>195.13</v>
      </c>
      <c r="K237" s="5">
        <v>-2.2292830420745102E-2</v>
      </c>
      <c r="L237" s="7">
        <v>253.20974699999999</v>
      </c>
      <c r="M237" s="5">
        <v>-7.3825416365192201E-2</v>
      </c>
      <c r="N237" s="7">
        <v>478669.505</v>
      </c>
      <c r="O237" s="5">
        <v>-2.3021113492492098E-2</v>
      </c>
      <c r="Q237" s="6"/>
    </row>
    <row r="238" spans="1:17" x14ac:dyDescent="0.3">
      <c r="A238" s="4">
        <v>43280</v>
      </c>
      <c r="B238" s="7">
        <v>46.277500000000003</v>
      </c>
      <c r="C238" s="5">
        <v>1.0274713389575301E-3</v>
      </c>
      <c r="D238" s="7">
        <v>98.61</v>
      </c>
      <c r="E238" s="5">
        <v>-1.7926501344487599E-2</v>
      </c>
      <c r="F238" s="7">
        <v>114.56399999999999</v>
      </c>
      <c r="G238" s="5">
        <v>-2.7377710275479201E-2</v>
      </c>
      <c r="H238" s="7">
        <v>122.35</v>
      </c>
      <c r="I238" s="5">
        <v>-0.103800572129138</v>
      </c>
      <c r="J238" s="7">
        <v>190.78</v>
      </c>
      <c r="K238" s="5">
        <v>-7.97253380857533E-2</v>
      </c>
      <c r="L238" s="7">
        <v>234.51643200000001</v>
      </c>
      <c r="M238" s="5">
        <v>-9.7505491640773496E-3</v>
      </c>
      <c r="N238" s="7">
        <v>467650</v>
      </c>
      <c r="O238" s="5">
        <v>-5.9595830214904298E-2</v>
      </c>
      <c r="Q238" s="6"/>
    </row>
    <row r="239" spans="1:17" x14ac:dyDescent="0.3">
      <c r="A239" s="4">
        <v>43273</v>
      </c>
      <c r="B239" s="7">
        <v>46.23</v>
      </c>
      <c r="C239" s="5">
        <v>-2.0758313916543199E-2</v>
      </c>
      <c r="D239" s="7">
        <v>100.41</v>
      </c>
      <c r="E239" s="5">
        <v>2.7963647258564001E-3</v>
      </c>
      <c r="F239" s="7">
        <v>111.42749999999999</v>
      </c>
      <c r="G239" s="5">
        <v>-3.1966974041416997E-2</v>
      </c>
      <c r="H239" s="7">
        <v>109.65</v>
      </c>
      <c r="I239" s="5">
        <v>-3.1281349749202103E-2</v>
      </c>
      <c r="J239" s="7">
        <v>175.57</v>
      </c>
      <c r="K239" s="5">
        <v>-6.7380531981545699E-2</v>
      </c>
      <c r="L239" s="7">
        <v>232.22976800000001</v>
      </c>
      <c r="M239" s="5">
        <v>-6.6614995714072298E-2</v>
      </c>
      <c r="N239" s="7">
        <v>439780.01</v>
      </c>
      <c r="O239" s="5">
        <v>-8.3291666667614103E-2</v>
      </c>
      <c r="Q239" s="6"/>
    </row>
    <row r="240" spans="1:17" x14ac:dyDescent="0.3">
      <c r="A240" s="4">
        <v>43266</v>
      </c>
      <c r="B240" s="7">
        <v>47.21</v>
      </c>
      <c r="C240" s="5">
        <v>-1.49191444966092E-2</v>
      </c>
      <c r="D240" s="7">
        <v>100.13</v>
      </c>
      <c r="E240" s="5">
        <v>-1.47594214306799E-2</v>
      </c>
      <c r="F240" s="7">
        <v>107.8655</v>
      </c>
      <c r="G240" s="5">
        <v>9.8942664707436595E-2</v>
      </c>
      <c r="H240" s="7">
        <v>106.22</v>
      </c>
      <c r="I240" s="5">
        <v>9.6403690453775101E-2</v>
      </c>
      <c r="J240" s="7">
        <v>163.74</v>
      </c>
      <c r="K240" s="5">
        <v>3.9208501282520999E-2</v>
      </c>
      <c r="L240" s="7">
        <v>216.759783</v>
      </c>
      <c r="M240" s="5">
        <v>0.133542475450808</v>
      </c>
      <c r="N240" s="7">
        <v>403150</v>
      </c>
      <c r="O240" s="5">
        <v>3.5350204638472001E-2</v>
      </c>
      <c r="Q240" s="6"/>
    </row>
    <row r="241" spans="1:17" x14ac:dyDescent="0.3">
      <c r="A241" s="4">
        <v>43259</v>
      </c>
      <c r="B241" s="7">
        <v>47.924999999999997</v>
      </c>
      <c r="C241" s="5">
        <v>7.6745164003363103E-3</v>
      </c>
      <c r="D241" s="7">
        <v>101.63</v>
      </c>
      <c r="E241" s="5">
        <v>8.3341601349339097E-3</v>
      </c>
      <c r="F241" s="7">
        <v>118.538</v>
      </c>
      <c r="G241" s="5">
        <v>-7.9780323609306703E-2</v>
      </c>
      <c r="H241" s="7">
        <v>116.46</v>
      </c>
      <c r="I241" s="5">
        <v>-5.92478104070066E-2</v>
      </c>
      <c r="J241" s="7">
        <v>170.16</v>
      </c>
      <c r="K241" s="5">
        <v>-5.9532204983544897E-2</v>
      </c>
      <c r="L241" s="7">
        <v>245.70642100000001</v>
      </c>
      <c r="M241" s="5">
        <v>-7.5062405471283997E-2</v>
      </c>
      <c r="N241" s="7">
        <v>417401.435</v>
      </c>
      <c r="O241" s="5">
        <v>-3.7168894735591798E-3</v>
      </c>
      <c r="Q241" s="6"/>
    </row>
    <row r="242" spans="1:17" x14ac:dyDescent="0.3">
      <c r="A242" s="4">
        <v>43252</v>
      </c>
      <c r="B242" s="7">
        <v>47.56</v>
      </c>
      <c r="C242" s="5">
        <v>8.8026301834764897E-3</v>
      </c>
      <c r="D242" s="7">
        <v>100.79</v>
      </c>
      <c r="E242" s="5">
        <v>2.4705164701098101E-2</v>
      </c>
      <c r="F242" s="7">
        <v>109.081</v>
      </c>
      <c r="G242" s="5">
        <v>0.101644649388986</v>
      </c>
      <c r="H242" s="7">
        <v>109.56</v>
      </c>
      <c r="I242" s="5">
        <v>5.4581964220518503E-2</v>
      </c>
      <c r="J242" s="7">
        <v>160.03</v>
      </c>
      <c r="K242" s="5">
        <v>6.7799787539836204E-2</v>
      </c>
      <c r="L242" s="7">
        <v>227.26310599999999</v>
      </c>
      <c r="M242" s="5">
        <v>0.10340427627527</v>
      </c>
      <c r="N242" s="7">
        <v>415850</v>
      </c>
      <c r="O242" s="5">
        <v>1.43080437657809E-2</v>
      </c>
      <c r="Q242" s="6"/>
    </row>
    <row r="243" spans="1:17" x14ac:dyDescent="0.3">
      <c r="A243" s="4">
        <v>43245</v>
      </c>
      <c r="B243" s="7">
        <v>47.145000000000003</v>
      </c>
      <c r="C243" s="5">
        <v>1.21839944179057E-2</v>
      </c>
      <c r="D243" s="7">
        <v>98.36</v>
      </c>
      <c r="E243" s="5">
        <v>2.0755500207555001E-2</v>
      </c>
      <c r="F243" s="7">
        <v>120.16849999999999</v>
      </c>
      <c r="G243" s="5">
        <v>-6.1592680278109498E-2</v>
      </c>
      <c r="H243" s="7">
        <v>115.54</v>
      </c>
      <c r="I243" s="5">
        <v>-1.7223472390514201E-2</v>
      </c>
      <c r="J243" s="7">
        <v>170.88</v>
      </c>
      <c r="K243" s="5">
        <v>-3.6165730337078698E-2</v>
      </c>
      <c r="L243" s="7">
        <v>250.76308299999999</v>
      </c>
      <c r="M243" s="5">
        <v>-4.2656422436790603E-2</v>
      </c>
      <c r="N243" s="7">
        <v>421800</v>
      </c>
      <c r="O243" s="5">
        <v>-8.1815789473684009E-3</v>
      </c>
      <c r="Q243" s="6"/>
    </row>
    <row r="244" spans="1:17" x14ac:dyDescent="0.3">
      <c r="A244" s="4">
        <v>43238</v>
      </c>
      <c r="B244" s="7">
        <v>46.577500000000001</v>
      </c>
      <c r="C244" s="5">
        <v>-1.20897184368206E-2</v>
      </c>
      <c r="D244" s="7">
        <v>96.36</v>
      </c>
      <c r="E244" s="5">
        <v>-1.3715455475946801E-2</v>
      </c>
      <c r="F244" s="7">
        <v>112.767</v>
      </c>
      <c r="G244" s="5">
        <v>-3.9080582085184501E-2</v>
      </c>
      <c r="H244" s="7">
        <v>113.55</v>
      </c>
      <c r="I244" s="5">
        <v>7.8115367679436401E-2</v>
      </c>
      <c r="J244" s="7">
        <v>164.7</v>
      </c>
      <c r="K244" s="5">
        <v>2.7747419550698399E-2</v>
      </c>
      <c r="L244" s="7">
        <v>240.066427</v>
      </c>
      <c r="M244" s="5">
        <v>0.134032211009664</v>
      </c>
      <c r="N244" s="7">
        <v>418349.01</v>
      </c>
      <c r="O244" s="5">
        <v>2.6802967694365999E-2</v>
      </c>
      <c r="Q244" s="6"/>
    </row>
    <row r="245" spans="1:17" x14ac:dyDescent="0.3">
      <c r="A245" s="4">
        <v>43231</v>
      </c>
      <c r="B245" s="7">
        <v>47.147500000000001</v>
      </c>
      <c r="C245" s="5">
        <v>2.5893488549202998E-2</v>
      </c>
      <c r="D245" s="7">
        <v>97.7</v>
      </c>
      <c r="E245" s="5">
        <v>2.66918873476251E-2</v>
      </c>
      <c r="F245" s="7">
        <v>108.36</v>
      </c>
      <c r="G245" s="5">
        <v>7.6411960132890394E-2</v>
      </c>
      <c r="H245" s="7">
        <v>122.42</v>
      </c>
      <c r="I245" s="5">
        <v>0.10235255677176899</v>
      </c>
      <c r="J245" s="7">
        <v>169.27</v>
      </c>
      <c r="K245" s="5">
        <v>-6.0081526555207702E-2</v>
      </c>
      <c r="L245" s="7">
        <v>272.24306100000001</v>
      </c>
      <c r="M245" s="5">
        <v>9.1486783569480895E-2</v>
      </c>
      <c r="N245" s="7">
        <v>429562.005</v>
      </c>
      <c r="O245" s="5">
        <v>5.15362037198797E-2</v>
      </c>
      <c r="Q245" s="6"/>
    </row>
    <row r="246" spans="1:17" x14ac:dyDescent="0.3">
      <c r="A246" s="4">
        <v>43224</v>
      </c>
      <c r="B246" s="7">
        <v>45.957500000000003</v>
      </c>
      <c r="C246" s="5">
        <v>0.132516017742731</v>
      </c>
      <c r="D246" s="7">
        <v>95.16</v>
      </c>
      <c r="E246" s="5">
        <v>-6.8879148403255801E-3</v>
      </c>
      <c r="F246" s="7">
        <v>116.64</v>
      </c>
      <c r="G246" s="5">
        <v>1.35459533607682E-2</v>
      </c>
      <c r="H246" s="7">
        <v>134.94999999999999</v>
      </c>
      <c r="I246" s="5">
        <v>4.3349388662467798E-2</v>
      </c>
      <c r="J246" s="7">
        <v>159.1</v>
      </c>
      <c r="K246" s="5">
        <v>5.0345694531741203E-2</v>
      </c>
      <c r="L246" s="7">
        <v>297.14970299999999</v>
      </c>
      <c r="M246" s="5">
        <v>-3.0220427311010899E-2</v>
      </c>
      <c r="N246" s="7">
        <v>451700</v>
      </c>
      <c r="O246" s="5">
        <v>-2.6945052025680798E-2</v>
      </c>
      <c r="Q246" s="6"/>
    </row>
    <row r="247" spans="1:17" x14ac:dyDescent="0.3">
      <c r="A247" s="4">
        <v>43217</v>
      </c>
      <c r="B247" s="7">
        <v>40.58</v>
      </c>
      <c r="C247" s="5">
        <v>-2.0516533912623699E-2</v>
      </c>
      <c r="D247" s="7">
        <v>95.82</v>
      </c>
      <c r="E247" s="5">
        <v>8.6315789473683496E-3</v>
      </c>
      <c r="F247" s="7">
        <v>118.22</v>
      </c>
      <c r="G247" s="5">
        <v>3.7472508881745997E-2</v>
      </c>
      <c r="H247" s="7">
        <v>140.80000000000001</v>
      </c>
      <c r="I247" s="5">
        <v>1.953125E-2</v>
      </c>
      <c r="J247" s="7">
        <v>167.11</v>
      </c>
      <c r="K247" s="5">
        <v>8.0126862545628494E-2</v>
      </c>
      <c r="L247" s="7">
        <v>288.169712</v>
      </c>
      <c r="M247" s="5">
        <v>4.1156261418618403E-2</v>
      </c>
      <c r="N247" s="7">
        <v>439528.92</v>
      </c>
      <c r="O247" s="5">
        <v>2.9960099098826101E-2</v>
      </c>
      <c r="Q247" s="6"/>
    </row>
    <row r="248" spans="1:17" x14ac:dyDescent="0.3">
      <c r="A248" s="4">
        <v>43210</v>
      </c>
      <c r="B248" s="7">
        <v>41.43</v>
      </c>
      <c r="C248" s="5">
        <v>-5.1565272134149798E-2</v>
      </c>
      <c r="D248" s="7">
        <v>95</v>
      </c>
      <c r="E248" s="5">
        <v>2.0627417275461999E-2</v>
      </c>
      <c r="F248" s="7">
        <v>122.65</v>
      </c>
      <c r="G248" s="5">
        <v>-3.6934366082348201E-2</v>
      </c>
      <c r="H248" s="7">
        <v>143.55000000000001</v>
      </c>
      <c r="I248" s="5">
        <v>-3.7060257749913103E-2</v>
      </c>
      <c r="J248" s="7">
        <v>180.5</v>
      </c>
      <c r="K248" s="5">
        <v>-6.9473684210526299E-2</v>
      </c>
      <c r="L248" s="7">
        <v>300.02969999999999</v>
      </c>
      <c r="M248" s="5">
        <v>-1.12099902109692E-2</v>
      </c>
      <c r="N248" s="7">
        <v>452697.25</v>
      </c>
      <c r="O248" s="5">
        <v>-1.22427516403071E-2</v>
      </c>
      <c r="Q248" s="6"/>
    </row>
    <row r="249" spans="1:17" x14ac:dyDescent="0.3">
      <c r="A249" s="4">
        <v>43203</v>
      </c>
      <c r="B249" s="7">
        <v>43.682499999999997</v>
      </c>
      <c r="C249" s="5">
        <v>3.77123173773607E-2</v>
      </c>
      <c r="D249" s="7">
        <v>93.08</v>
      </c>
      <c r="E249" s="5">
        <v>3.1585947024271199E-2</v>
      </c>
      <c r="F249" s="7">
        <v>118.12</v>
      </c>
      <c r="G249" s="5">
        <v>-5.7737893667456901E-2</v>
      </c>
      <c r="H249" s="7">
        <v>138.22999999999999</v>
      </c>
      <c r="I249" s="5">
        <v>-5.41127106995586E-2</v>
      </c>
      <c r="J249" s="7">
        <v>167.96</v>
      </c>
      <c r="K249" s="5">
        <v>-3.6794474874970298E-2</v>
      </c>
      <c r="L249" s="7">
        <v>296.66636999999997</v>
      </c>
      <c r="M249" s="5">
        <v>-2.8909141268691801E-2</v>
      </c>
      <c r="N249" s="7">
        <v>447154.99</v>
      </c>
      <c r="O249" s="5">
        <v>-2.4497076505844199E-2</v>
      </c>
      <c r="Q249" s="6"/>
    </row>
    <row r="250" spans="1:17" x14ac:dyDescent="0.3">
      <c r="A250" s="4">
        <v>43196</v>
      </c>
      <c r="B250" s="7">
        <v>42.094999999999999</v>
      </c>
      <c r="C250" s="5">
        <v>3.5761115746810999E-3</v>
      </c>
      <c r="D250" s="7">
        <v>90.23</v>
      </c>
      <c r="E250" s="5">
        <v>-1.1394762791716801E-2</v>
      </c>
      <c r="F250" s="7">
        <v>111.3</v>
      </c>
      <c r="G250" s="5">
        <v>-2.3539982030547999E-2</v>
      </c>
      <c r="H250" s="7">
        <v>130.75</v>
      </c>
      <c r="I250" s="5">
        <v>-2.4780114722753301E-2</v>
      </c>
      <c r="J250" s="7">
        <v>161.78</v>
      </c>
      <c r="K250" s="5">
        <v>-9.0246013104216104E-3</v>
      </c>
      <c r="L250" s="7">
        <v>288.08999999999997</v>
      </c>
      <c r="M250" s="5">
        <v>-6.2063938352598103E-2</v>
      </c>
      <c r="N250" s="7">
        <v>436201</v>
      </c>
      <c r="O250" s="5">
        <v>-4.1863727960275203E-2</v>
      </c>
      <c r="Q250" s="6"/>
    </row>
    <row r="251" spans="1:17" x14ac:dyDescent="0.3">
      <c r="A251" s="4">
        <v>43189</v>
      </c>
      <c r="B251" s="7">
        <v>41.945</v>
      </c>
      <c r="C251" s="5">
        <v>1.7218382442100201E-2</v>
      </c>
      <c r="D251" s="7">
        <v>91.27</v>
      </c>
      <c r="E251" s="5">
        <v>4.6914429915118003E-2</v>
      </c>
      <c r="F251" s="7">
        <v>108.68</v>
      </c>
      <c r="G251" s="5">
        <v>2.8524107471475799E-2</v>
      </c>
      <c r="H251" s="7">
        <v>127.51</v>
      </c>
      <c r="I251" s="5">
        <v>4.51729276135205E-2</v>
      </c>
      <c r="J251" s="7">
        <v>160.32</v>
      </c>
      <c r="K251" s="5">
        <v>5.5077345309381298E-2</v>
      </c>
      <c r="L251" s="7">
        <v>270.20999999999998</v>
      </c>
      <c r="M251" s="5">
        <v>0.10906332112061</v>
      </c>
      <c r="N251" s="7">
        <v>417940</v>
      </c>
      <c r="O251" s="5">
        <v>2.8423768962051999E-2</v>
      </c>
      <c r="Q251" s="6"/>
    </row>
    <row r="252" spans="1:17" x14ac:dyDescent="0.3">
      <c r="A252" s="4">
        <v>43182</v>
      </c>
      <c r="B252" s="7">
        <v>41.234999999999999</v>
      </c>
      <c r="C252" s="5">
        <v>-7.3474890461745906E-2</v>
      </c>
      <c r="D252" s="7">
        <v>87.18</v>
      </c>
      <c r="E252" s="5">
        <v>-7.8435517970401603E-2</v>
      </c>
      <c r="F252" s="7">
        <v>111.78</v>
      </c>
      <c r="G252" s="5">
        <v>-7.2911075326534305E-2</v>
      </c>
      <c r="H252" s="7">
        <v>133.27000000000001</v>
      </c>
      <c r="I252" s="5">
        <v>-7.3084715239738904E-2</v>
      </c>
      <c r="J252" s="7">
        <v>169.15</v>
      </c>
      <c r="K252" s="5">
        <v>-0.13514631983446701</v>
      </c>
      <c r="L252" s="7">
        <v>299.68</v>
      </c>
      <c r="M252" s="5">
        <v>1.2246396155899701E-2</v>
      </c>
      <c r="N252" s="7">
        <v>429819.43</v>
      </c>
      <c r="O252" s="5">
        <v>-3.5555488964284399E-2</v>
      </c>
      <c r="Q252" s="6"/>
    </row>
    <row r="253" spans="1:17" x14ac:dyDescent="0.3">
      <c r="A253" s="4">
        <v>43175</v>
      </c>
      <c r="B253" s="7">
        <v>44.505000000000003</v>
      </c>
      <c r="C253" s="5">
        <v>-1.0890098899877699E-2</v>
      </c>
      <c r="D253" s="7">
        <v>94.6</v>
      </c>
      <c r="E253" s="5">
        <v>-2.0095297286099101E-2</v>
      </c>
      <c r="F253" s="7">
        <v>103.63</v>
      </c>
      <c r="G253" s="5">
        <v>-4.30377303869535E-2</v>
      </c>
      <c r="H253" s="7">
        <v>123.53</v>
      </c>
      <c r="I253" s="5">
        <v>-7.8928195580021093E-2</v>
      </c>
      <c r="J253" s="7">
        <v>146.29</v>
      </c>
      <c r="K253" s="5">
        <v>-4.0194134937452997E-2</v>
      </c>
      <c r="L253" s="7">
        <v>303.35000000000002</v>
      </c>
      <c r="M253" s="5">
        <v>-9.23685511785068E-2</v>
      </c>
      <c r="N253" s="7">
        <v>414536.99</v>
      </c>
      <c r="O253" s="5">
        <v>-2.4248113539879702E-2</v>
      </c>
      <c r="Q253" s="6"/>
    </row>
    <row r="254" spans="1:17" x14ac:dyDescent="0.3">
      <c r="A254" s="4">
        <v>43168</v>
      </c>
      <c r="B254" s="7">
        <v>44.994999999999997</v>
      </c>
      <c r="C254" s="5">
        <v>2.1394926508143602E-2</v>
      </c>
      <c r="D254" s="7">
        <v>96.54</v>
      </c>
      <c r="E254" s="5">
        <v>3.7506716818914702E-2</v>
      </c>
      <c r="F254" s="7">
        <v>99.17</v>
      </c>
      <c r="G254" s="5">
        <v>-3.0452757890491001E-2</v>
      </c>
      <c r="H254" s="7">
        <v>113.78</v>
      </c>
      <c r="I254" s="5">
        <v>-6.8553348567410898E-3</v>
      </c>
      <c r="J254" s="7">
        <v>140.41</v>
      </c>
      <c r="K254" s="5">
        <v>-3.3687059326258699E-2</v>
      </c>
      <c r="L254" s="7">
        <v>275.33</v>
      </c>
      <c r="M254" s="5">
        <v>-3.6610612719282301E-2</v>
      </c>
      <c r="N254" s="7">
        <v>404485.25</v>
      </c>
      <c r="O254" s="5">
        <v>4.9068538345959497E-3</v>
      </c>
      <c r="Q254" s="6"/>
    </row>
    <row r="255" spans="1:17" x14ac:dyDescent="0.3">
      <c r="A255" s="4">
        <v>43161</v>
      </c>
      <c r="B255" s="7">
        <v>44.052500000000002</v>
      </c>
      <c r="C255" s="5">
        <v>4.04558404558409E-3</v>
      </c>
      <c r="D255" s="7">
        <v>93.05</v>
      </c>
      <c r="E255" s="5">
        <v>-1.07378269189879E-2</v>
      </c>
      <c r="F255" s="7">
        <v>96.15</v>
      </c>
      <c r="G255" s="5">
        <v>3.55694227769109E-2</v>
      </c>
      <c r="H255" s="7">
        <v>113</v>
      </c>
      <c r="I255" s="5">
        <v>1.3805309734513301E-2</v>
      </c>
      <c r="J255" s="7">
        <v>135.68</v>
      </c>
      <c r="K255" s="5">
        <v>-1.6435731132075599E-2</v>
      </c>
      <c r="L255" s="7">
        <v>265.25</v>
      </c>
      <c r="M255" s="5">
        <v>-0.15901979264844501</v>
      </c>
      <c r="N255" s="7">
        <v>406470</v>
      </c>
      <c r="O255" s="5">
        <v>-1.1317440401506099E-3</v>
      </c>
      <c r="Q255" s="6"/>
    </row>
    <row r="256" spans="1:17" x14ac:dyDescent="0.3">
      <c r="A256" s="4">
        <v>43154</v>
      </c>
      <c r="B256" s="7">
        <v>43.875</v>
      </c>
      <c r="C256" s="5">
        <v>1.7804326393319001E-2</v>
      </c>
      <c r="D256" s="7">
        <v>94.06</v>
      </c>
      <c r="E256" s="5">
        <v>2.2391304347826099E-2</v>
      </c>
      <c r="F256" s="7">
        <v>99.57</v>
      </c>
      <c r="G256" s="5">
        <v>-2.40032138194234E-2</v>
      </c>
      <c r="H256" s="7">
        <v>114.56</v>
      </c>
      <c r="I256" s="5">
        <v>-6.6864525139664802E-2</v>
      </c>
      <c r="J256" s="7">
        <v>133.44999999999999</v>
      </c>
      <c r="K256" s="5">
        <v>-5.0131135256650299E-2</v>
      </c>
      <c r="L256" s="7">
        <v>223.07</v>
      </c>
      <c r="M256" s="5">
        <v>-8.1050791231451896E-2</v>
      </c>
      <c r="N256" s="7">
        <v>406009.98</v>
      </c>
      <c r="O256" s="5">
        <v>1.6625256354535999E-2</v>
      </c>
      <c r="Q256" s="6"/>
    </row>
    <row r="257" spans="1:17" x14ac:dyDescent="0.3">
      <c r="A257" s="4">
        <v>43147</v>
      </c>
      <c r="B257" s="7">
        <v>43.107500000000002</v>
      </c>
      <c r="C257" s="5">
        <v>0.102423118726424</v>
      </c>
      <c r="D257" s="7">
        <v>92</v>
      </c>
      <c r="E257" s="5">
        <v>4.3320480834656297E-2</v>
      </c>
      <c r="F257" s="7">
        <v>97.18</v>
      </c>
      <c r="G257" s="5">
        <v>4.4247787610619399E-2</v>
      </c>
      <c r="H257" s="7">
        <v>106.9</v>
      </c>
      <c r="I257" s="5">
        <v>0.11618334892422801</v>
      </c>
      <c r="J257" s="7">
        <v>126.76</v>
      </c>
      <c r="K257" s="5">
        <v>2.5639002840012502E-2</v>
      </c>
      <c r="L257" s="7">
        <v>204.99</v>
      </c>
      <c r="M257" s="5">
        <v>4.6099809746816899E-2</v>
      </c>
      <c r="N257" s="7">
        <v>412760</v>
      </c>
      <c r="O257" s="5">
        <v>3.49113043899602E-2</v>
      </c>
      <c r="Q257" s="6"/>
    </row>
    <row r="258" spans="1:17" x14ac:dyDescent="0.3">
      <c r="A258" s="4">
        <v>43140</v>
      </c>
      <c r="B258" s="7">
        <v>39.102499999999999</v>
      </c>
      <c r="C258" s="5">
        <v>-2.5482866043613699E-2</v>
      </c>
      <c r="D258" s="7">
        <v>88.18</v>
      </c>
      <c r="E258" s="5">
        <v>-3.9224231858792702E-2</v>
      </c>
      <c r="F258" s="7">
        <v>101.48</v>
      </c>
      <c r="G258" s="5">
        <v>-4.8285376428853E-2</v>
      </c>
      <c r="H258" s="7">
        <v>119.32</v>
      </c>
      <c r="I258" s="5">
        <v>-0.133338920549782</v>
      </c>
      <c r="J258" s="7">
        <v>130.01</v>
      </c>
      <c r="K258" s="5">
        <v>-0.236981770633028</v>
      </c>
      <c r="L258" s="7">
        <v>214.44</v>
      </c>
      <c r="M258" s="5">
        <v>6.5659391904495504E-2</v>
      </c>
      <c r="N258" s="7">
        <v>427169.99</v>
      </c>
      <c r="O258" s="5">
        <v>5.7892667038712202E-2</v>
      </c>
      <c r="Q258" s="6"/>
    </row>
    <row r="259" spans="1:17" x14ac:dyDescent="0.3">
      <c r="A259" s="4">
        <v>43133</v>
      </c>
      <c r="B259" s="7">
        <v>40.125</v>
      </c>
      <c r="C259" s="5">
        <v>-6.4194507608885704E-2</v>
      </c>
      <c r="D259" s="7">
        <v>91.78</v>
      </c>
      <c r="E259" s="5">
        <v>-2.42398469062301E-2</v>
      </c>
      <c r="F259" s="7">
        <v>96.58</v>
      </c>
      <c r="G259" s="5">
        <v>-0.102298612549182</v>
      </c>
      <c r="H259" s="7">
        <v>103.41</v>
      </c>
      <c r="I259" s="5">
        <v>-0.12020114108886901</v>
      </c>
      <c r="J259" s="7">
        <v>99.2</v>
      </c>
      <c r="K259" s="5">
        <v>-8.4778225806451599E-2</v>
      </c>
      <c r="L259" s="7">
        <v>228.52</v>
      </c>
      <c r="M259" s="5">
        <v>-9.21144757570454E-2</v>
      </c>
      <c r="N259" s="7">
        <v>451900</v>
      </c>
      <c r="O259" s="5">
        <v>-4.4036291214870502E-2</v>
      </c>
      <c r="Q259" s="6"/>
    </row>
    <row r="260" spans="1:17" x14ac:dyDescent="0.3">
      <c r="A260" s="4">
        <v>43126</v>
      </c>
      <c r="B260" s="7">
        <v>42.877499999999998</v>
      </c>
      <c r="C260" s="5">
        <v>-3.8944301243976298E-2</v>
      </c>
      <c r="D260" s="7">
        <v>94.06</v>
      </c>
      <c r="E260" s="5">
        <v>4.5111111111111102E-2</v>
      </c>
      <c r="F260" s="7">
        <v>86.7</v>
      </c>
      <c r="G260" s="5">
        <v>0.115686274509804</v>
      </c>
      <c r="H260" s="7">
        <v>90.98</v>
      </c>
      <c r="I260" s="5">
        <v>0.107825895801275</v>
      </c>
      <c r="J260" s="7">
        <v>90.79</v>
      </c>
      <c r="K260" s="5">
        <v>0.24485075448838001</v>
      </c>
      <c r="L260" s="7">
        <v>207.47</v>
      </c>
      <c r="M260" s="5">
        <v>-5.5429700679616299E-2</v>
      </c>
      <c r="N260" s="7">
        <v>432000</v>
      </c>
      <c r="O260" s="5">
        <v>8.5757523148148093E-2</v>
      </c>
      <c r="Q260" s="6"/>
    </row>
    <row r="261" spans="1:17" x14ac:dyDescent="0.3">
      <c r="A261" s="4">
        <v>43119</v>
      </c>
      <c r="B261" s="7">
        <v>44.615000000000002</v>
      </c>
      <c r="C261" s="5">
        <v>7.7361793438364898E-3</v>
      </c>
      <c r="D261" s="7">
        <v>90</v>
      </c>
      <c r="E261" s="5">
        <v>4.46428571428578E-3</v>
      </c>
      <c r="F261" s="7">
        <v>96.73</v>
      </c>
      <c r="G261" s="5">
        <v>1.10617181846376E-2</v>
      </c>
      <c r="H261" s="7">
        <v>100.79</v>
      </c>
      <c r="I261" s="5">
        <v>-6.5978767734894403E-2</v>
      </c>
      <c r="J261" s="7">
        <v>113.02</v>
      </c>
      <c r="K261" s="5">
        <v>-8.5825517607503003E-3</v>
      </c>
      <c r="L261" s="7">
        <v>195.97</v>
      </c>
      <c r="M261" s="5">
        <v>-8.0522528958514097E-2</v>
      </c>
      <c r="N261" s="7">
        <v>469047.25</v>
      </c>
      <c r="O261" s="5">
        <v>-1.6144428946124299E-3</v>
      </c>
      <c r="Q261" s="6"/>
    </row>
    <row r="262" spans="1:17" x14ac:dyDescent="0.3">
      <c r="A262" s="4">
        <v>43112</v>
      </c>
      <c r="B262" s="7">
        <v>44.272500000000001</v>
      </c>
      <c r="C262" s="5">
        <v>1.1942857142857199E-2</v>
      </c>
      <c r="D262" s="7">
        <v>89.6</v>
      </c>
      <c r="E262" s="5">
        <v>1.5988207279736901E-2</v>
      </c>
      <c r="F262" s="7">
        <v>97.8</v>
      </c>
      <c r="G262" s="5">
        <v>-2.0449897750511501E-3</v>
      </c>
      <c r="H262" s="7">
        <v>94.14</v>
      </c>
      <c r="I262" s="5">
        <v>-7.7544083280221398E-3</v>
      </c>
      <c r="J262" s="7">
        <v>112.05</v>
      </c>
      <c r="K262" s="5">
        <v>-5.7117358322177703E-3</v>
      </c>
      <c r="L262" s="7">
        <v>180.19</v>
      </c>
      <c r="M262" s="5">
        <v>1.48176924357623E-2</v>
      </c>
      <c r="N262" s="7">
        <v>468290</v>
      </c>
      <c r="O262" s="5">
        <v>2.21776036216874E-2</v>
      </c>
      <c r="Q262" s="6"/>
    </row>
    <row r="263" spans="1:17" x14ac:dyDescent="0.3">
      <c r="A263" s="4">
        <v>43105</v>
      </c>
      <c r="B263" s="7">
        <v>43.75</v>
      </c>
      <c r="C263" s="5">
        <v>3.4095609525497901E-2</v>
      </c>
      <c r="D263" s="7">
        <v>88.19</v>
      </c>
      <c r="E263" s="5">
        <v>3.0979658639233E-2</v>
      </c>
      <c r="F263" s="7">
        <v>97.6</v>
      </c>
      <c r="G263" s="5">
        <v>3.3094262295082E-2</v>
      </c>
      <c r="H263" s="7">
        <v>93.41</v>
      </c>
      <c r="I263" s="5">
        <v>7.7079541804945797E-3</v>
      </c>
      <c r="J263" s="7">
        <v>111.41</v>
      </c>
      <c r="K263" s="5">
        <v>0.10842832779822301</v>
      </c>
      <c r="L263" s="7">
        <v>182.86</v>
      </c>
      <c r="M263" s="5">
        <v>6.56239746253965E-2</v>
      </c>
      <c r="N263" s="7">
        <v>478675.55</v>
      </c>
      <c r="O263" s="5">
        <v>-2.6585255921260402E-3</v>
      </c>
      <c r="Q263" s="6"/>
    </row>
    <row r="264" spans="1:17" x14ac:dyDescent="0.3">
      <c r="A264" s="4">
        <v>43098</v>
      </c>
      <c r="B264" s="7">
        <v>42.307499999999997</v>
      </c>
      <c r="C264" s="5">
        <v>-3.3026684189474902E-2</v>
      </c>
      <c r="D264" s="7">
        <v>85.54</v>
      </c>
      <c r="E264" s="5">
        <v>3.5083615951352E-4</v>
      </c>
      <c r="F264" s="7">
        <v>100.83</v>
      </c>
      <c r="G264" s="5">
        <v>-7.6961221858573903E-2</v>
      </c>
      <c r="H264" s="7">
        <v>94.13</v>
      </c>
      <c r="I264" s="5">
        <v>-5.3542972484861298E-2</v>
      </c>
      <c r="J264" s="7">
        <v>123.49</v>
      </c>
      <c r="K264" s="5">
        <v>-6.14624665964855E-2</v>
      </c>
      <c r="L264" s="7">
        <v>194.86</v>
      </c>
      <c r="M264" s="5">
        <v>-8.1135173971056102E-2</v>
      </c>
      <c r="N264" s="7">
        <v>477402.97879999998</v>
      </c>
      <c r="O264" s="5">
        <v>-3.01693944939414E-2</v>
      </c>
      <c r="Q264" s="6"/>
    </row>
    <row r="265" spans="1:17" x14ac:dyDescent="0.3">
      <c r="A265" s="4">
        <v>43091</v>
      </c>
      <c r="B265" s="7">
        <v>43.752499999999998</v>
      </c>
      <c r="C265" s="5">
        <v>5.9780421911823402E-3</v>
      </c>
      <c r="D265" s="7">
        <v>85.51</v>
      </c>
      <c r="E265" s="5">
        <v>-1.54289004029935E-2</v>
      </c>
      <c r="F265" s="7">
        <v>93.07</v>
      </c>
      <c r="G265" s="5">
        <v>2.9869990329859299E-2</v>
      </c>
      <c r="H265" s="7">
        <v>89.09</v>
      </c>
      <c r="I265" s="5">
        <v>3.8163654731170601E-2</v>
      </c>
      <c r="J265" s="7">
        <v>115.9</v>
      </c>
      <c r="K265" s="5">
        <v>3.6669542709232103E-2</v>
      </c>
      <c r="L265" s="7">
        <v>179.05</v>
      </c>
      <c r="M265" s="5">
        <v>-0.101089081262217</v>
      </c>
      <c r="N265" s="7">
        <v>463000.02</v>
      </c>
      <c r="O265" s="5">
        <v>1.9438379289918799E-2</v>
      </c>
      <c r="Q265" s="6"/>
    </row>
    <row r="266" spans="1:17" x14ac:dyDescent="0.3">
      <c r="A266" s="4">
        <v>43084</v>
      </c>
      <c r="B266" s="7">
        <v>43.4925</v>
      </c>
      <c r="C266" s="5"/>
      <c r="D266" s="7">
        <v>86.85</v>
      </c>
      <c r="E266" s="5"/>
      <c r="F266" s="7">
        <v>95.85</v>
      </c>
      <c r="G266" s="5"/>
      <c r="H266" s="7">
        <v>92.49</v>
      </c>
      <c r="I266" s="5"/>
      <c r="J266" s="7">
        <v>120.15</v>
      </c>
      <c r="K266" s="5"/>
      <c r="L266" s="7">
        <v>160.94999999999999</v>
      </c>
      <c r="M266" s="5"/>
      <c r="N266" s="7">
        <v>471999.99</v>
      </c>
      <c r="O266" s="5"/>
      <c r="Q266" s="6"/>
    </row>
    <row r="267" spans="1:17" x14ac:dyDescent="0.3">
      <c r="A267" s="2" t="s">
        <v>11</v>
      </c>
      <c r="B267" s="9">
        <f>AVERAGE(B5:B266)</f>
        <v>97.114685114503843</v>
      </c>
      <c r="C267" s="10">
        <f t="shared" ref="C267:O267" si="0">AVERAGE(C5:C265)</f>
        <v>5.5266879208596808E-3</v>
      </c>
      <c r="D267" s="9">
        <f>AVERAGE(D5:D266)</f>
        <v>192.42496183206117</v>
      </c>
      <c r="E267" s="10">
        <f t="shared" si="0"/>
        <v>4.7819992147053285E-3</v>
      </c>
      <c r="F267" s="9">
        <f>AVERAGE(F5:F266)</f>
        <v>85.56473664122133</v>
      </c>
      <c r="G267" s="11">
        <f t="shared" si="0"/>
        <v>3.0330817865414452E-3</v>
      </c>
      <c r="H267" s="12">
        <f>AVERAGE(H5:H266)</f>
        <v>119.04860496183208</v>
      </c>
      <c r="I267" s="11">
        <f t="shared" si="0"/>
        <v>2.7841370229405881E-3</v>
      </c>
      <c r="J267" s="12">
        <f>AVERAGE(J5:J266)</f>
        <v>217.77723282442759</v>
      </c>
      <c r="K267" s="11">
        <f t="shared" si="0"/>
        <v>-3.815995024542387E-5</v>
      </c>
      <c r="L267" s="12">
        <f>AVERAGE(L5:L266)</f>
        <v>130.08624348854968</v>
      </c>
      <c r="M267" s="11">
        <f t="shared" si="0"/>
        <v>1.1501946355874974E-2</v>
      </c>
      <c r="N267" s="13">
        <f>AVERAGE(N5:N266)</f>
        <v>357753.93089618313</v>
      </c>
      <c r="O267" s="11">
        <f t="shared" si="0"/>
        <v>2.2591727637061416E-3</v>
      </c>
    </row>
    <row r="268" spans="1:17" x14ac:dyDescent="0.3">
      <c r="A268" s="2" t="s">
        <v>12</v>
      </c>
      <c r="B268" s="2"/>
      <c r="C268" s="2">
        <f>_xlfn.STDEV.P(C5:C265)</f>
        <v>4.2129869881952185E-2</v>
      </c>
      <c r="D268" s="2"/>
      <c r="E268" s="2">
        <f t="shared" ref="E268:O268" si="1">_xlfn.STDEV.P(E5:E265)</f>
        <v>3.5165526656179523E-2</v>
      </c>
      <c r="F268" s="2"/>
      <c r="G268" s="2">
        <f t="shared" si="1"/>
        <v>3.9451588100558731E-2</v>
      </c>
      <c r="H268" s="2"/>
      <c r="I268" s="2">
        <f t="shared" si="1"/>
        <v>4.5924052074878E-2</v>
      </c>
      <c r="J268" s="2"/>
      <c r="K268" s="2">
        <f t="shared" si="1"/>
        <v>5.4520287823806801E-2</v>
      </c>
      <c r="L268" s="2"/>
      <c r="M268" s="2">
        <f t="shared" si="1"/>
        <v>9.0704581118477262E-2</v>
      </c>
      <c r="N268" s="2"/>
      <c r="O268" s="2">
        <f t="shared" si="1"/>
        <v>3.0681274142681143E-2</v>
      </c>
    </row>
  </sheetData>
  <mergeCells count="9">
    <mergeCell ref="A1:A2"/>
    <mergeCell ref="B1:O2"/>
    <mergeCell ref="N3:O3"/>
    <mergeCell ref="B3:C3"/>
    <mergeCell ref="D3:E3"/>
    <mergeCell ref="F3:G3"/>
    <mergeCell ref="H3:I3"/>
    <mergeCell ref="J3:K3"/>
    <mergeCell ref="L3:M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6F61-B8C6-4AF1-8243-097336DE2534}">
  <dimension ref="A1:M29"/>
  <sheetViews>
    <sheetView showGridLines="0" zoomScale="52" zoomScaleNormal="65" workbookViewId="0"/>
  </sheetViews>
  <sheetFormatPr defaultRowHeight="14.5" x14ac:dyDescent="0.35"/>
  <cols>
    <col min="1" max="1" width="12" style="15" bestFit="1" customWidth="1"/>
    <col min="2" max="2" width="8.7265625" style="15"/>
    <col min="3" max="7" width="12" style="15" bestFit="1" customWidth="1"/>
    <col min="8" max="8" width="20.54296875" style="15" bestFit="1" customWidth="1"/>
    <col min="9" max="9" width="25.453125" style="15" bestFit="1" customWidth="1"/>
    <col min="10" max="10" width="45.7265625" style="15" bestFit="1" customWidth="1"/>
    <col min="11" max="11" width="62.6328125" style="15" customWidth="1"/>
    <col min="12" max="12" width="32.6328125" style="15" customWidth="1"/>
    <col min="13" max="13" width="6.36328125" style="15" customWidth="1"/>
    <col min="14" max="16384" width="8.7265625" style="15"/>
  </cols>
  <sheetData>
    <row r="1" spans="1:13" ht="15" thickBot="1" x14ac:dyDescent="0.4">
      <c r="B1" s="15" t="s">
        <v>35</v>
      </c>
      <c r="I1" s="16"/>
      <c r="J1" s="16"/>
      <c r="K1" s="16"/>
    </row>
    <row r="2" spans="1:13" x14ac:dyDescent="0.35">
      <c r="A2" s="63" t="s">
        <v>30</v>
      </c>
      <c r="B2" s="60" t="s">
        <v>27</v>
      </c>
      <c r="C2" s="62" t="s">
        <v>26</v>
      </c>
      <c r="D2" s="62"/>
      <c r="E2" s="62"/>
      <c r="F2" s="62"/>
      <c r="G2" s="59"/>
      <c r="H2" s="58" t="s">
        <v>32</v>
      </c>
      <c r="I2" s="62"/>
      <c r="J2" s="62"/>
      <c r="K2" s="59"/>
      <c r="L2" s="58" t="s">
        <v>39</v>
      </c>
      <c r="M2" s="59"/>
    </row>
    <row r="3" spans="1:13" ht="15" thickBot="1" x14ac:dyDescent="0.4">
      <c r="A3" s="64"/>
      <c r="B3" s="61"/>
      <c r="C3" s="17" t="s">
        <v>28</v>
      </c>
      <c r="D3" s="17" t="s">
        <v>23</v>
      </c>
      <c r="E3" s="17" t="s">
        <v>24</v>
      </c>
      <c r="F3" s="17" t="s">
        <v>25</v>
      </c>
      <c r="G3" s="18" t="s">
        <v>29</v>
      </c>
      <c r="H3" s="18" t="s">
        <v>33</v>
      </c>
      <c r="I3" s="18" t="s">
        <v>34</v>
      </c>
      <c r="J3" s="18" t="s">
        <v>36</v>
      </c>
      <c r="K3" s="19" t="s">
        <v>37</v>
      </c>
      <c r="L3" s="20" t="s">
        <v>38</v>
      </c>
      <c r="M3" s="14">
        <v>7.0000000000000007E-2</v>
      </c>
    </row>
    <row r="4" spans="1:13" x14ac:dyDescent="0.35">
      <c r="A4" s="21" t="s">
        <v>13</v>
      </c>
      <c r="B4" s="22">
        <f>1/7</f>
        <v>0.14285714285714285</v>
      </c>
      <c r="C4" s="22">
        <v>0</v>
      </c>
      <c r="D4" s="22">
        <v>0.47664546494655408</v>
      </c>
      <c r="E4" s="22">
        <v>0.35891174477984877</v>
      </c>
      <c r="F4" s="22">
        <v>0.23919067705061839</v>
      </c>
      <c r="G4" s="23">
        <v>0.10898036882764225</v>
      </c>
      <c r="H4" s="23">
        <v>0.20577124977062269</v>
      </c>
      <c r="I4" s="23">
        <v>0.1185154165103173</v>
      </c>
      <c r="J4" s="23">
        <v>0.10756166866511398</v>
      </c>
      <c r="K4" s="23">
        <v>0.10847043889268256</v>
      </c>
      <c r="L4" s="23">
        <v>0.24099193756547599</v>
      </c>
      <c r="M4" s="24"/>
    </row>
    <row r="5" spans="1:13" x14ac:dyDescent="0.35">
      <c r="A5" s="21" t="s">
        <v>14</v>
      </c>
      <c r="B5" s="22">
        <f t="shared" ref="B5:B10" si="0">1/7</f>
        <v>0.14285714285714285</v>
      </c>
      <c r="C5" s="22">
        <v>0</v>
      </c>
      <c r="D5" s="22">
        <v>4.0515843882255244E-2</v>
      </c>
      <c r="E5" s="22">
        <v>0.30628925618498876</v>
      </c>
      <c r="F5" s="22">
        <v>0.37943760745038585</v>
      </c>
      <c r="G5" s="23">
        <v>0.28558512898123778</v>
      </c>
      <c r="H5" s="23">
        <v>0.35234583272486719</v>
      </c>
      <c r="I5" s="23">
        <v>0.40727105344198383</v>
      </c>
      <c r="J5" s="23">
        <v>0.28075351343587251</v>
      </c>
      <c r="K5" s="23">
        <v>0.37816701825113941</v>
      </c>
      <c r="L5" s="23">
        <v>0.37653995064848289</v>
      </c>
    </row>
    <row r="6" spans="1:13" x14ac:dyDescent="0.35">
      <c r="A6" s="21" t="s">
        <v>15</v>
      </c>
      <c r="B6" s="22">
        <f t="shared" si="0"/>
        <v>0.14285714285714285</v>
      </c>
      <c r="C6" s="22">
        <v>0</v>
      </c>
      <c r="D6" s="22">
        <v>0</v>
      </c>
      <c r="E6" s="22">
        <v>0</v>
      </c>
      <c r="F6" s="22">
        <v>3.8297887648513374E-3</v>
      </c>
      <c r="G6" s="23">
        <v>7.4460233084868974E-2</v>
      </c>
      <c r="H6" s="23">
        <v>3.5909236032665298E-2</v>
      </c>
      <c r="I6" s="23">
        <v>0.27821599770265693</v>
      </c>
      <c r="J6" s="23">
        <v>0.15</v>
      </c>
      <c r="K6" s="23">
        <v>0.2</v>
      </c>
      <c r="L6" s="23">
        <v>6.5433355337833621E-4</v>
      </c>
    </row>
    <row r="7" spans="1:13" x14ac:dyDescent="0.35">
      <c r="A7" s="21" t="s">
        <v>16</v>
      </c>
      <c r="B7" s="22">
        <f t="shared" si="0"/>
        <v>0.14285714285714285</v>
      </c>
      <c r="C7" s="22">
        <v>0</v>
      </c>
      <c r="D7" s="22">
        <v>0</v>
      </c>
      <c r="E7" s="22">
        <v>0</v>
      </c>
      <c r="F7" s="22">
        <v>0</v>
      </c>
      <c r="G7" s="23">
        <v>6.0029410368273382E-2</v>
      </c>
      <c r="H7" s="23">
        <v>0</v>
      </c>
      <c r="I7" s="23">
        <v>9.5998532345041715E-2</v>
      </c>
      <c r="J7" s="23">
        <v>2.5196027501826975E-2</v>
      </c>
      <c r="K7" s="23">
        <v>1.3362542856178168E-2</v>
      </c>
      <c r="L7" s="23">
        <v>0</v>
      </c>
    </row>
    <row r="8" spans="1:13" x14ac:dyDescent="0.35">
      <c r="A8" s="21" t="s">
        <v>17</v>
      </c>
      <c r="B8" s="22">
        <f t="shared" si="0"/>
        <v>0.14285714285714285</v>
      </c>
      <c r="C8" s="22">
        <v>0</v>
      </c>
      <c r="D8" s="22">
        <v>0</v>
      </c>
      <c r="E8" s="22">
        <v>0</v>
      </c>
      <c r="F8" s="22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2.2546842534364457E-7</v>
      </c>
    </row>
    <row r="9" spans="1:13" x14ac:dyDescent="0.35">
      <c r="A9" s="21" t="s">
        <v>18</v>
      </c>
      <c r="B9" s="22">
        <f t="shared" si="0"/>
        <v>0.14285714285714285</v>
      </c>
      <c r="C9" s="22">
        <v>0.99999999999999989</v>
      </c>
      <c r="D9" s="22">
        <v>0.48283869117119055</v>
      </c>
      <c r="E9" s="22">
        <v>0.33479899903516253</v>
      </c>
      <c r="F9" s="22">
        <v>0.17489540652621136</v>
      </c>
      <c r="G9" s="23">
        <v>0</v>
      </c>
      <c r="H9" s="23">
        <v>0.12461288723983149</v>
      </c>
      <c r="I9" s="23">
        <v>0</v>
      </c>
      <c r="J9" s="23">
        <v>0</v>
      </c>
      <c r="K9" s="23">
        <v>0.1</v>
      </c>
      <c r="L9" s="23">
        <v>0.17532084977388676</v>
      </c>
    </row>
    <row r="10" spans="1:13" ht="15" thickBot="1" x14ac:dyDescent="0.4">
      <c r="A10" s="21" t="s">
        <v>19</v>
      </c>
      <c r="B10" s="22">
        <f t="shared" si="0"/>
        <v>0.14285714285714285</v>
      </c>
      <c r="C10" s="22">
        <v>0</v>
      </c>
      <c r="D10" s="22">
        <v>0</v>
      </c>
      <c r="E10" s="22">
        <v>0</v>
      </c>
      <c r="F10" s="22">
        <v>0.20264652020793317</v>
      </c>
      <c r="G10" s="23">
        <v>0.47094485873797765</v>
      </c>
      <c r="H10" s="23">
        <v>0.28136079423201321</v>
      </c>
      <c r="I10" s="23">
        <v>0.1</v>
      </c>
      <c r="J10" s="23">
        <v>0.43648979039718627</v>
      </c>
      <c r="K10" s="23">
        <v>0.2</v>
      </c>
      <c r="L10" s="23">
        <v>0.206492702990351</v>
      </c>
    </row>
    <row r="11" spans="1:13" x14ac:dyDescent="0.35">
      <c r="A11" s="25" t="s">
        <v>21</v>
      </c>
      <c r="B11" s="26">
        <f>SUM(B4:B10)</f>
        <v>0.99999999999999978</v>
      </c>
      <c r="C11" s="26">
        <f>SUM(C4:C10)</f>
        <v>0.99999999999999989</v>
      </c>
      <c r="D11" s="26">
        <f t="shared" ref="D11:G11" si="1">SUM(D4:D10)</f>
        <v>0.99999999999999978</v>
      </c>
      <c r="E11" s="26">
        <f t="shared" si="1"/>
        <v>1</v>
      </c>
      <c r="F11" s="26">
        <f t="shared" si="1"/>
        <v>1</v>
      </c>
      <c r="G11" s="27">
        <f t="shared" si="1"/>
        <v>1</v>
      </c>
      <c r="H11" s="27">
        <f t="shared" ref="H11:I11" si="2">SUM(H4:H10)</f>
        <v>0.99999999999999989</v>
      </c>
      <c r="I11" s="27">
        <f t="shared" si="2"/>
        <v>1.0000009999999999</v>
      </c>
      <c r="J11" s="27">
        <f t="shared" ref="J11:K11" si="3">SUM(J4:J10)</f>
        <v>1.0000009999999997</v>
      </c>
      <c r="K11" s="27">
        <f t="shared" si="3"/>
        <v>1.0000000000000002</v>
      </c>
      <c r="L11" s="27">
        <f t="shared" ref="L11" si="4">SUM(L4:L10)</f>
        <v>1.0000000000000002</v>
      </c>
    </row>
    <row r="12" spans="1:13" x14ac:dyDescent="0.35">
      <c r="A12" s="28" t="s">
        <v>11</v>
      </c>
      <c r="B12" s="29">
        <f t="array" ref="B12">MMULT($B$28:$H$28,B4:B10)</f>
        <v>4.2641235877689627E-3</v>
      </c>
      <c r="C12" s="29">
        <f t="array" ref="C12">MMULT($B$28:$H$28,C4:C10)</f>
        <v>1.1501946355874973E-2</v>
      </c>
      <c r="D12" s="29">
        <f t="array" ref="D12">MMULT($B$28:$H$28,D4:D10)</f>
        <v>8.3816021916726519E-3</v>
      </c>
      <c r="E12" s="29">
        <f t="array" ref="E12">MMULT($B$28:$H$28,E4:E10)</f>
        <v>7.2991083139818348E-3</v>
      </c>
      <c r="F12" s="29">
        <f t="array" ref="F12">MMULT($B$28:$H$28,F4:F10)</f>
        <v>5.6174697119113041E-3</v>
      </c>
      <c r="G12" s="30">
        <f t="array" ref="G12">MMULT($B$28:$H$28,G4:G10)</f>
        <v>3.4248882292615881E-3</v>
      </c>
      <c r="H12" s="30">
        <f t="array" ref="H12">MMULT($B$28:$H$28,H4:H10)</f>
        <v>5.0000000131287369E-3</v>
      </c>
      <c r="I12" s="30">
        <f>MMULT($B$28:$H$28,I4:I10)</f>
        <v>3.9396097983717933E-3</v>
      </c>
      <c r="J12" s="30">
        <f t="array" ref="J12">MMULT($B$28:$H$28,J4:J10)</f>
        <v>3.448240162816309E-3</v>
      </c>
      <c r="K12" s="30">
        <f t="array" ref="K12">MMULT($B$28:$H$28,K4:K10)</f>
        <v>4.6537253446264724E-3</v>
      </c>
      <c r="L12" s="31" cm="1">
        <f t="array" ref="L12">IF(MMULT($B$28:$H$28,L4:L10)-IF(L4&lt;&gt;G4, M3*B28)-IF(L5&lt;&gt;G5, M3*C28)-IF(L6&lt;&gt;G6, M3*D28)-IF(L7&lt;&gt;G7, M3*E28)-IF(L8&lt;&gt;G8, M3*F28)-IF(L9&lt;&gt;G9, M3*G28)-IF(L10&lt;&gt;G10, M3*H28)&gt;G12, MMULT($B$28:$H$28,L4:L10)-IF(L4&lt;&gt;G4, M3*B28)-IF(L5&lt;&gt;G5, M3*C28)-IF(L6&lt;&gt;G6, M3*D28)-IF(L7&lt;&gt;G7, M3*E28)-IF(L8&lt;&gt;G8, M3*F28)-IF(L9&lt;&gt;G9, M3*G28)-IF(L10&lt;&gt;G10, M3*H28), "TRANSACTION COSTS ARE TOO HIGH")</f>
        <v>3.5280987589118577E-3</v>
      </c>
    </row>
    <row r="13" spans="1:13" ht="15" thickBot="1" x14ac:dyDescent="0.4">
      <c r="A13" s="32" t="s">
        <v>12</v>
      </c>
      <c r="B13" s="33">
        <f t="array" ref="B13">SQRT(MMULT(MMULT(TRANSPOSE(B4:B10),$B$18:$H$24),B4:B10))</f>
        <v>3.1152071609049262E-2</v>
      </c>
      <c r="C13" s="33">
        <f t="array" ref="C13">SQRT(MMULT(MMULT(TRANSPOSE(C4:C10),$B$18:$H$24),C4:C10))</f>
        <v>9.0704581118477262E-2</v>
      </c>
      <c r="D13" s="33">
        <f t="array" ref="D13">SQRT(MMULT(MMULT(TRANSPOSE(D4:D10),$B$18:$H$24),D4:D10))</f>
        <v>5.0000992081307316E-2</v>
      </c>
      <c r="E13" s="33">
        <f t="array" ref="E13">SQRT(MMULT(MMULT(TRANSPOSE(E4:E10),$B$18:$H$24),E4:E10))</f>
        <v>4.0000964216905577E-2</v>
      </c>
      <c r="F13" s="33">
        <f t="array" ref="F13">SQRT(MMULT(MMULT(TRANSPOSE(F4:F10),$B$18:$H$24),F4:F10))</f>
        <v>3.0000996847541067E-2</v>
      </c>
      <c r="G13" s="34">
        <f t="array" ref="G13">SQRT(MMULT(MMULT(TRANSPOSE(G4:G10),$B$18:$H$24),G4:G10))</f>
        <v>2.3998627018198306E-2</v>
      </c>
      <c r="H13" s="34">
        <f t="array" ref="H13">SQRT(MMULT(MMULT(TRANSPOSE(H4:H10),$B$18:$H$24),H4:H10))</f>
        <v>2.7334162459924632E-2</v>
      </c>
      <c r="I13" s="34">
        <f t="array" ref="I13">SQRT(MMULT(MMULT(TRANSPOSE(I4:I10),$B$18:$H$24),I4:I10))</f>
        <v>2.6573355712635655E-2</v>
      </c>
      <c r="J13" s="34">
        <f t="array" ref="J13">SQRT(MMULT(MMULT(TRANSPOSE(J4:J10),$B$18:$H$24),J4:J10))</f>
        <v>2.4090216781745995E-2</v>
      </c>
      <c r="K13" s="34">
        <f t="array" ref="K13">SQRT(MMULT(MMULT(TRANSPOSE(K4:K10),$B$18:$H$24),K4:K10))</f>
        <v>2.6779218400355416E-2</v>
      </c>
      <c r="L13" s="34" cm="1">
        <f t="array" ref="L13">SQRT(MMULT(MMULT(TRANSPOSE(L4:L10),$B$18:$H$24),L4:L10))</f>
        <v>3.0000996478126235E-2</v>
      </c>
    </row>
    <row r="14" spans="1:13" x14ac:dyDescent="0.35">
      <c r="K14" s="16"/>
    </row>
    <row r="15" spans="1:13" ht="15" thickBot="1" x14ac:dyDescent="0.4"/>
    <row r="16" spans="1:13" x14ac:dyDescent="0.35">
      <c r="A16" s="67" t="s">
        <v>30</v>
      </c>
      <c r="B16" s="65" t="s">
        <v>20</v>
      </c>
      <c r="C16" s="65"/>
      <c r="D16" s="65"/>
      <c r="E16" s="65"/>
      <c r="F16" s="65"/>
      <c r="G16" s="65"/>
      <c r="H16" s="66"/>
    </row>
    <row r="17" spans="1:9" x14ac:dyDescent="0.35">
      <c r="A17" s="68"/>
      <c r="B17" s="35" t="s">
        <v>13</v>
      </c>
      <c r="C17" s="35" t="s">
        <v>14</v>
      </c>
      <c r="D17" s="35" t="s">
        <v>15</v>
      </c>
      <c r="E17" s="35" t="s">
        <v>16</v>
      </c>
      <c r="F17" s="35" t="s">
        <v>17</v>
      </c>
      <c r="G17" s="35" t="s">
        <v>18</v>
      </c>
      <c r="H17" s="36" t="s">
        <v>19</v>
      </c>
    </row>
    <row r="18" spans="1:9" x14ac:dyDescent="0.35">
      <c r="A18" s="21" t="s">
        <v>13</v>
      </c>
      <c r="B18" s="16">
        <f>_xlfn.COVARIANCE.P('Raw data'!$C$5:$C$265,'Raw data'!C5:C265)</f>
        <v>1.7749259362702229E-3</v>
      </c>
      <c r="C18" s="16">
        <f>_xlfn.COVARIANCE.P('Raw data'!$C$5:$C$265,'Raw data'!E5:E265)</f>
        <v>1.0289858695117053E-3</v>
      </c>
      <c r="D18" s="16">
        <f>_xlfn.COVARIANCE.P('Raw data'!$C$5:$C$265,'Raw data'!G5:G265)</f>
        <v>2.4806453695724087E-4</v>
      </c>
      <c r="E18" s="16">
        <f>_xlfn.COVARIANCE.P('Raw data'!$C$5:$C$265,'Raw data'!I5:I265)</f>
        <v>3.370349673488165E-4</v>
      </c>
      <c r="F18" s="16">
        <f>_xlfn.COVARIANCE.P('Raw data'!$C$5:$C$265,'Raw data'!K5:K265)</f>
        <v>4.3903507348353631E-4</v>
      </c>
      <c r="G18" s="16">
        <f>_xlfn.COVARIANCE.P('Raw data'!$C$5:$C$265,'Raw data'!M5:M265)</f>
        <v>2.8136311639837593E-4</v>
      </c>
      <c r="H18" s="37">
        <f>_xlfn.COVARIANCE.P('Raw data'!$C$5:$C$265,'Raw data'!O5:O265)</f>
        <v>1.0603364275524785E-4</v>
      </c>
    </row>
    <row r="19" spans="1:9" x14ac:dyDescent="0.35">
      <c r="A19" s="21" t="s">
        <v>14</v>
      </c>
      <c r="B19" s="16">
        <f>_xlfn.COVARIANCE.P('Raw data'!$E$5:$E$265,'Raw data'!C5:C265)</f>
        <v>1.0289858695117053E-3</v>
      </c>
      <c r="C19" s="16">
        <f>_xlfn.COVARIANCE.P('Raw data'!$E$5:$E$265,'Raw data'!E5:E265)</f>
        <v>1.2366142650064734E-3</v>
      </c>
      <c r="D19" s="16">
        <f>_xlfn.COVARIANCE.P('Raw data'!$E$5:$E$265,'Raw data'!G5:G265)</f>
        <v>2.5696301580944048E-4</v>
      </c>
      <c r="E19" s="16">
        <f>_xlfn.COVARIANCE.P('Raw data'!$E$5:$E$265,'Raw data'!I5:I265)</f>
        <v>2.9621369137815696E-4</v>
      </c>
      <c r="F19" s="16">
        <f>_xlfn.COVARIANCE.P('Raw data'!$E$5:$E$265,'Raw data'!K5:K265)</f>
        <v>3.9930555950822212E-4</v>
      </c>
      <c r="G19" s="16">
        <f>_xlfn.COVARIANCE.P('Raw data'!$E$5:$E$265,'Raw data'!M5:M265)</f>
        <v>1.9195286267904778E-4</v>
      </c>
      <c r="H19" s="37">
        <f>_xlfn.COVARIANCE.P('Raw data'!$E$5:$E$265,'Raw data'!O5:O265)</f>
        <v>1.5653879569376775E-4</v>
      </c>
    </row>
    <row r="20" spans="1:9" x14ac:dyDescent="0.35">
      <c r="A20" s="21" t="s">
        <v>15</v>
      </c>
      <c r="B20" s="16">
        <f>_xlfn.COVARIANCE.P('Raw data'!$G$5:$G$265,'Raw data'!C5:C265)</f>
        <v>2.4806453695724087E-4</v>
      </c>
      <c r="C20" s="16">
        <f>_xlfn.COVARIANCE.P('Raw data'!$G$5:$G$265,'Raw data'!E5:E265)</f>
        <v>2.5696301580944048E-4</v>
      </c>
      <c r="D20" s="16">
        <f>_xlfn.COVARIANCE.P('Raw data'!$G$5:$G$265,'Raw data'!G5:G265)</f>
        <v>1.5564278036561457E-3</v>
      </c>
      <c r="E20" s="16">
        <f>_xlfn.COVARIANCE.P('Raw data'!$G$5:$G$265,'Raw data'!I5:I265)</f>
        <v>1.175577961412005E-3</v>
      </c>
      <c r="F20" s="16">
        <f>_xlfn.COVARIANCE.P('Raw data'!$G$5:$G$265,'Raw data'!K5:K265)</f>
        <v>1.2741544997468103E-3</v>
      </c>
      <c r="G20" s="16">
        <f>_xlfn.COVARIANCE.P('Raw data'!$G$5:$G$265,'Raw data'!M5:M265)</f>
        <v>1.3909825659919645E-3</v>
      </c>
      <c r="H20" s="37">
        <f>_xlfn.COVARIANCE.P('Raw data'!$G$5:$G$265,'Raw data'!O5:O265)</f>
        <v>6.1377435769607316E-4</v>
      </c>
    </row>
    <row r="21" spans="1:9" x14ac:dyDescent="0.35">
      <c r="A21" s="21" t="s">
        <v>16</v>
      </c>
      <c r="B21" s="16">
        <f>_xlfn.COVARIANCE.P('Raw data'!$I$5:$I$265,'Raw data'!C5:C265)</f>
        <v>3.370349673488165E-4</v>
      </c>
      <c r="C21" s="16">
        <f>_xlfn.COVARIANCE.P('Raw data'!$I$5:$I$265,'Raw data'!E5:E265)</f>
        <v>2.9621369137815696E-4</v>
      </c>
      <c r="D21" s="16">
        <f>_xlfn.COVARIANCE.P('Raw data'!$I$5:$I$265,'Raw data'!G5:G265)</f>
        <v>1.175577961412005E-3</v>
      </c>
      <c r="E21" s="16">
        <f>_xlfn.COVARIANCE.P('Raw data'!$I$5:$I$265,'Raw data'!I5:I265)</f>
        <v>2.1090185589761066E-3</v>
      </c>
      <c r="F21" s="16">
        <f>_xlfn.COVARIANCE.P('Raw data'!$I$5:$I$265,'Raw data'!K5:K265)</f>
        <v>1.2830635581524506E-3</v>
      </c>
      <c r="G21" s="16">
        <f>_xlfn.COVARIANCE.P('Raw data'!$I$5:$I$265,'Raw data'!M5:M265)</f>
        <v>1.7111756406126995E-3</v>
      </c>
      <c r="H21" s="37">
        <f>_xlfn.COVARIANCE.P('Raw data'!$I$5:$I$265,'Raw data'!O5:O265)</f>
        <v>5.1061756677003183E-4</v>
      </c>
    </row>
    <row r="22" spans="1:9" x14ac:dyDescent="0.35">
      <c r="A22" s="21" t="s">
        <v>17</v>
      </c>
      <c r="B22" s="16">
        <f>_xlfn.COVARIANCE.P('Raw data'!$K$5:$K$265,'Raw data'!C5:C265)</f>
        <v>4.3903507348353631E-4</v>
      </c>
      <c r="C22" s="16">
        <f>_xlfn.COVARIANCE.P('Raw data'!$K$5:$K$265,'Raw data'!E5:E265)</f>
        <v>3.9930555950822212E-4</v>
      </c>
      <c r="D22" s="16">
        <f>_xlfn.COVARIANCE.P('Raw data'!$K$5:$K$265,'Raw data'!G5:G265)</f>
        <v>1.2741544997468103E-3</v>
      </c>
      <c r="E22" s="16">
        <f>_xlfn.COVARIANCE.P('Raw data'!$K$5:$K$265,'Raw data'!I5:I265)</f>
        <v>1.2830635581524506E-3</v>
      </c>
      <c r="F22" s="16">
        <f>_xlfn.COVARIANCE.P('Raw data'!$K$5:$K$265,'Raw data'!K5:K265)</f>
        <v>2.9724617843907369E-3</v>
      </c>
      <c r="G22" s="16">
        <f>_xlfn.COVARIANCE.P('Raw data'!$K$5:$K$265,'Raw data'!M5:M265)</f>
        <v>1.2634918995217347E-3</v>
      </c>
      <c r="H22" s="37">
        <f>_xlfn.COVARIANCE.P('Raw data'!$K$5:$K$265,'Raw data'!O5:O265)</f>
        <v>6.1309204128937532E-4</v>
      </c>
    </row>
    <row r="23" spans="1:9" x14ac:dyDescent="0.35">
      <c r="A23" s="21" t="s">
        <v>18</v>
      </c>
      <c r="B23" s="16">
        <f>_xlfn.COVARIANCE.P('Raw data'!$M$5:$M$265,'Raw data'!C5:C265)</f>
        <v>2.8136311639837593E-4</v>
      </c>
      <c r="C23" s="16">
        <f>_xlfn.COVARIANCE.P('Raw data'!$M$5:$M$265,'Raw data'!E5:E265)</f>
        <v>1.9195286267904778E-4</v>
      </c>
      <c r="D23" s="16">
        <f>_xlfn.COVARIANCE.P('Raw data'!$M$5:$M$265,'Raw data'!G5:G265)</f>
        <v>1.3909825659919645E-3</v>
      </c>
      <c r="E23" s="16">
        <f>_xlfn.COVARIANCE.P('Raw data'!$M$5:$M$265,'Raw data'!I5:I265)</f>
        <v>1.7111756406126995E-3</v>
      </c>
      <c r="F23" s="16">
        <f>_xlfn.COVARIANCE.P('Raw data'!$M$5:$M$265,'Raw data'!K5:K265)</f>
        <v>1.2634918995217347E-3</v>
      </c>
      <c r="G23" s="16">
        <f>_xlfn.COVARIANCE.P('Raw data'!$M$5:$M$265,'Raw data'!M5:M265)</f>
        <v>8.2273210358784262E-3</v>
      </c>
      <c r="H23" s="37">
        <f>_xlfn.COVARIANCE.P('Raw data'!$M$5:$M$265,'Raw data'!O5:O265)</f>
        <v>7.8958714930072739E-4</v>
      </c>
    </row>
    <row r="24" spans="1:9" ht="15" thickBot="1" x14ac:dyDescent="0.4">
      <c r="A24" s="38" t="s">
        <v>19</v>
      </c>
      <c r="B24" s="33">
        <f>_xlfn.COVARIANCE.P('Raw data'!$O$5:$O$265,'Raw data'!C5:C265)</f>
        <v>1.0603364275524785E-4</v>
      </c>
      <c r="C24" s="33">
        <f>_xlfn.COVARIANCE.P('Raw data'!$O$5:$O$265,'Raw data'!E5:E265)</f>
        <v>1.5653879569376775E-4</v>
      </c>
      <c r="D24" s="33">
        <f>_xlfn.COVARIANCE.P('Raw data'!$O$5:$O$265,'Raw data'!G5:G265)</f>
        <v>6.1377435769607316E-4</v>
      </c>
      <c r="E24" s="33">
        <f>_xlfn.COVARIANCE.P('Raw data'!$O$5:$O$265,'Raw data'!I5:I265)</f>
        <v>5.1061756677003183E-4</v>
      </c>
      <c r="F24" s="33">
        <f>_xlfn.COVARIANCE.P('Raw data'!$O$5:$O$265,'Raw data'!K5:K265)</f>
        <v>6.1309204128937532E-4</v>
      </c>
      <c r="G24" s="33">
        <f>_xlfn.COVARIANCE.P('Raw data'!$O$5:$O$265,'Raw data'!M5:M265)</f>
        <v>7.8958714930072739E-4</v>
      </c>
      <c r="H24" s="34">
        <f>_xlfn.COVARIANCE.P('Raw data'!$O$5:$O$265,'Raw data'!O5:O265)</f>
        <v>9.4134058301835455E-4</v>
      </c>
    </row>
    <row r="26" spans="1:9" ht="15" thickBot="1" x14ac:dyDescent="0.4"/>
    <row r="27" spans="1:9" x14ac:dyDescent="0.35">
      <c r="A27" s="39" t="s">
        <v>30</v>
      </c>
      <c r="B27" s="40" t="s">
        <v>13</v>
      </c>
      <c r="C27" s="40" t="s">
        <v>14</v>
      </c>
      <c r="D27" s="40" t="s">
        <v>15</v>
      </c>
      <c r="E27" s="40" t="s">
        <v>16</v>
      </c>
      <c r="F27" s="40" t="s">
        <v>17</v>
      </c>
      <c r="G27" s="40" t="s">
        <v>18</v>
      </c>
      <c r="H27" s="40" t="s">
        <v>19</v>
      </c>
      <c r="I27" s="41" t="s">
        <v>22</v>
      </c>
    </row>
    <row r="28" spans="1:9" x14ac:dyDescent="0.35">
      <c r="A28" s="42" t="s">
        <v>11</v>
      </c>
      <c r="B28" s="29">
        <f>AVERAGE('Raw data'!C5:C265)</f>
        <v>5.5266879208596808E-3</v>
      </c>
      <c r="C28" s="29">
        <f>AVERAGE('Raw data'!E5:E265)</f>
        <v>4.7819992147053285E-3</v>
      </c>
      <c r="D28" s="29">
        <f>AVERAGE('Raw data'!G5:G265)</f>
        <v>3.0330817865414452E-3</v>
      </c>
      <c r="E28" s="29">
        <f>AVERAGE('Raw data'!I5:I265)</f>
        <v>2.7841370229405881E-3</v>
      </c>
      <c r="F28" s="29">
        <f>AVERAGE('Raw data'!K5:K265)</f>
        <v>-3.815995024542387E-5</v>
      </c>
      <c r="G28" s="29">
        <f>AVERAGE('Raw data'!M5:M265)</f>
        <v>1.1501946355874974E-2</v>
      </c>
      <c r="H28" s="29">
        <f>AVERAGE('Raw data'!O5:O265)</f>
        <v>2.2591727637061416E-3</v>
      </c>
      <c r="I28" s="43">
        <f>AVERAGE(B28:H28)</f>
        <v>4.2641235877689618E-3</v>
      </c>
    </row>
    <row r="29" spans="1:9" ht="15" thickBot="1" x14ac:dyDescent="0.4">
      <c r="A29" s="44" t="s">
        <v>12</v>
      </c>
      <c r="B29" s="33">
        <f>_xlfn.STDEV.P('Raw data'!C5:C265)</f>
        <v>4.2129869881952185E-2</v>
      </c>
      <c r="C29" s="33">
        <f>_xlfn.STDEV.P('Raw data'!E5:E265)</f>
        <v>3.5165526656179523E-2</v>
      </c>
      <c r="D29" s="33">
        <f>_xlfn.STDEV.P('Raw data'!G5:G265)</f>
        <v>3.9451588100558731E-2</v>
      </c>
      <c r="E29" s="33">
        <f>_xlfn.STDEV.P('Raw data'!I5:I265)</f>
        <v>4.5924052074878E-2</v>
      </c>
      <c r="F29" s="33">
        <f>_xlfn.STDEV.P('Raw data'!K5:K265)</f>
        <v>5.4520287823806801E-2</v>
      </c>
      <c r="G29" s="33">
        <f>_xlfn.STDEV.P('Raw data'!M5:M265)</f>
        <v>9.0704581118477262E-2</v>
      </c>
      <c r="H29" s="33">
        <f>_xlfn.STDEV.P('Raw data'!O5:O265)</f>
        <v>3.0681274142681143E-2</v>
      </c>
      <c r="I29" s="45">
        <f>AVERAGE(B29:H29)</f>
        <v>4.8368168542647652E-2</v>
      </c>
    </row>
  </sheetData>
  <mergeCells count="7">
    <mergeCell ref="L2:M2"/>
    <mergeCell ref="B2:B3"/>
    <mergeCell ref="C2:G2"/>
    <mergeCell ref="A2:A3"/>
    <mergeCell ref="B16:H16"/>
    <mergeCell ref="A16:A17"/>
    <mergeCell ref="H2:K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A622-7F86-47EC-B384-A49D8A0F7973}">
  <dimension ref="A1:D24"/>
  <sheetViews>
    <sheetView tabSelected="1" zoomScale="59" zoomScaleNormal="100" workbookViewId="0">
      <selection activeCell="A2" sqref="A2:A5"/>
    </sheetView>
  </sheetViews>
  <sheetFormatPr defaultRowHeight="14.5" x14ac:dyDescent="0.35"/>
  <cols>
    <col min="1" max="1" width="41.6328125" customWidth="1"/>
    <col min="2" max="2" width="15" customWidth="1"/>
    <col min="3" max="3" width="34.1796875" customWidth="1"/>
    <col min="4" max="4" width="255.6328125" customWidth="1"/>
  </cols>
  <sheetData>
    <row r="1" spans="1:4" ht="26.5" thickBot="1" x14ac:dyDescent="0.4">
      <c r="A1" s="76" t="s">
        <v>60</v>
      </c>
      <c r="B1" s="76"/>
      <c r="C1" s="76"/>
      <c r="D1" s="76"/>
    </row>
    <row r="2" spans="1:4" ht="15.5" x14ac:dyDescent="0.35">
      <c r="A2" s="85" t="s">
        <v>40</v>
      </c>
      <c r="B2" s="79" t="s">
        <v>41</v>
      </c>
      <c r="C2" s="80"/>
      <c r="D2" s="80"/>
    </row>
    <row r="3" spans="1:4" ht="15.5" x14ac:dyDescent="0.35">
      <c r="A3" s="86"/>
      <c r="B3" s="69" t="s">
        <v>43</v>
      </c>
      <c r="C3" s="69"/>
      <c r="D3" s="69"/>
    </row>
    <row r="4" spans="1:4" ht="15.5" x14ac:dyDescent="0.35">
      <c r="A4" s="86"/>
      <c r="B4" s="69" t="s">
        <v>44</v>
      </c>
      <c r="C4" s="69"/>
      <c r="D4" s="69"/>
    </row>
    <row r="5" spans="1:4" ht="16" thickBot="1" x14ac:dyDescent="0.4">
      <c r="A5" s="87"/>
      <c r="B5" s="81" t="s">
        <v>45</v>
      </c>
      <c r="C5" s="70"/>
      <c r="D5" s="70"/>
    </row>
    <row r="6" spans="1:4" ht="18.5" x14ac:dyDescent="0.35">
      <c r="A6" s="88" t="s">
        <v>42</v>
      </c>
      <c r="B6" s="47" t="s">
        <v>46</v>
      </c>
      <c r="C6" s="77" t="s">
        <v>49</v>
      </c>
      <c r="D6" s="77"/>
    </row>
    <row r="7" spans="1:4" ht="18.5" x14ac:dyDescent="0.35">
      <c r="A7" s="89"/>
      <c r="B7" s="48" t="s">
        <v>47</v>
      </c>
      <c r="C7" s="78" t="s">
        <v>50</v>
      </c>
      <c r="D7" s="78"/>
    </row>
    <row r="8" spans="1:4" ht="15.5" x14ac:dyDescent="0.35">
      <c r="A8" s="89"/>
      <c r="B8" s="74" t="s">
        <v>48</v>
      </c>
      <c r="C8" s="73" t="s">
        <v>62</v>
      </c>
      <c r="D8" s="73"/>
    </row>
    <row r="9" spans="1:4" ht="15.5" x14ac:dyDescent="0.35">
      <c r="A9" s="89"/>
      <c r="B9" s="74"/>
      <c r="C9" s="82" t="s">
        <v>26</v>
      </c>
      <c r="D9" s="49" t="s">
        <v>51</v>
      </c>
    </row>
    <row r="10" spans="1:4" ht="15.5" x14ac:dyDescent="0.35">
      <c r="A10" s="89"/>
      <c r="B10" s="74"/>
      <c r="C10" s="82"/>
      <c r="D10" s="49" t="s">
        <v>52</v>
      </c>
    </row>
    <row r="11" spans="1:4" ht="15.5" x14ac:dyDescent="0.35">
      <c r="A11" s="89"/>
      <c r="B11" s="74"/>
      <c r="C11" s="82"/>
      <c r="D11" s="49" t="s">
        <v>53</v>
      </c>
    </row>
    <row r="12" spans="1:4" ht="18.5" x14ac:dyDescent="0.35">
      <c r="A12" s="89"/>
      <c r="B12" s="74"/>
      <c r="C12" s="46" t="s">
        <v>32</v>
      </c>
      <c r="D12" s="49" t="s">
        <v>54</v>
      </c>
    </row>
    <row r="13" spans="1:4" ht="15.5" x14ac:dyDescent="0.35">
      <c r="A13" s="89"/>
      <c r="B13" s="74"/>
      <c r="C13" s="83" t="s">
        <v>55</v>
      </c>
      <c r="D13" s="49" t="s">
        <v>56</v>
      </c>
    </row>
    <row r="14" spans="1:4" ht="15.5" x14ac:dyDescent="0.35">
      <c r="A14" s="89"/>
      <c r="B14" s="74"/>
      <c r="C14" s="83"/>
      <c r="D14" s="49" t="s">
        <v>59</v>
      </c>
    </row>
    <row r="15" spans="1:4" ht="15.5" x14ac:dyDescent="0.35">
      <c r="A15" s="89"/>
      <c r="B15" s="74"/>
      <c r="C15" s="83"/>
      <c r="D15" s="49" t="s">
        <v>57</v>
      </c>
    </row>
    <row r="16" spans="1:4" ht="16" thickBot="1" x14ac:dyDescent="0.4">
      <c r="A16" s="90"/>
      <c r="B16" s="75"/>
      <c r="C16" s="84"/>
      <c r="D16" s="51" t="s">
        <v>58</v>
      </c>
    </row>
    <row r="17" spans="1:4" ht="18.5" customHeight="1" x14ac:dyDescent="0.35">
      <c r="A17" s="71" t="s">
        <v>61</v>
      </c>
      <c r="B17" s="50" t="s">
        <v>66</v>
      </c>
      <c r="C17" s="69" t="s">
        <v>76</v>
      </c>
      <c r="D17" s="69"/>
    </row>
    <row r="18" spans="1:4" ht="15.5" x14ac:dyDescent="0.35">
      <c r="A18" s="71"/>
      <c r="B18" s="50" t="s">
        <v>67</v>
      </c>
      <c r="C18" s="69" t="s">
        <v>63</v>
      </c>
      <c r="D18" s="69"/>
    </row>
    <row r="19" spans="1:4" ht="15.5" x14ac:dyDescent="0.35">
      <c r="A19" s="71"/>
      <c r="B19" s="50" t="s">
        <v>68</v>
      </c>
      <c r="C19" s="69" t="s">
        <v>75</v>
      </c>
      <c r="D19" s="69"/>
    </row>
    <row r="20" spans="1:4" ht="15.5" x14ac:dyDescent="0.35">
      <c r="A20" s="71"/>
      <c r="B20" s="50" t="s">
        <v>69</v>
      </c>
      <c r="C20" s="69" t="s">
        <v>64</v>
      </c>
      <c r="D20" s="69"/>
    </row>
    <row r="21" spans="1:4" ht="15.5" x14ac:dyDescent="0.35">
      <c r="A21" s="71"/>
      <c r="B21" s="50" t="s">
        <v>70</v>
      </c>
      <c r="C21" s="69" t="s">
        <v>74</v>
      </c>
      <c r="D21" s="69"/>
    </row>
    <row r="22" spans="1:4" ht="15.5" x14ac:dyDescent="0.35">
      <c r="A22" s="71"/>
      <c r="B22" s="50" t="s">
        <v>71</v>
      </c>
      <c r="C22" s="69" t="s">
        <v>65</v>
      </c>
      <c r="D22" s="69"/>
    </row>
    <row r="23" spans="1:4" ht="16" thickBot="1" x14ac:dyDescent="0.4">
      <c r="A23" s="72"/>
      <c r="B23" s="52" t="s">
        <v>72</v>
      </c>
      <c r="C23" s="70" t="s">
        <v>73</v>
      </c>
      <c r="D23" s="70"/>
    </row>
    <row r="24" spans="1:4" ht="15.5" x14ac:dyDescent="0.35">
      <c r="A24" s="53" t="s">
        <v>77</v>
      </c>
    </row>
  </sheetData>
  <mergeCells count="21">
    <mergeCell ref="C8:D8"/>
    <mergeCell ref="B8:B16"/>
    <mergeCell ref="A1:D1"/>
    <mergeCell ref="C17:D17"/>
    <mergeCell ref="C18:D18"/>
    <mergeCell ref="C6:D6"/>
    <mergeCell ref="C7:D7"/>
    <mergeCell ref="B2:D2"/>
    <mergeCell ref="B3:D3"/>
    <mergeCell ref="B4:D4"/>
    <mergeCell ref="B5:D5"/>
    <mergeCell ref="C9:C11"/>
    <mergeCell ref="C13:C16"/>
    <mergeCell ref="A2:A5"/>
    <mergeCell ref="A6:A16"/>
    <mergeCell ref="C20:D20"/>
    <mergeCell ref="C21:D21"/>
    <mergeCell ref="C22:D22"/>
    <mergeCell ref="C23:D23"/>
    <mergeCell ref="A17:A23"/>
    <mergeCell ref="C19:D19"/>
  </mergeCells>
  <hyperlinks>
    <hyperlink ref="A6:A16" location="Optimization!A1" display="&quot;Optimization&quot;" xr:uid="{56663661-43D4-4CA6-9DE0-59F35BC32B58}"/>
    <hyperlink ref="A2:A5" location="'Raw data'!A1" display="&quot;Raw data&quot;" xr:uid="{E162D6BB-8D13-4A85-8585-415CFA79DAE8}"/>
    <hyperlink ref="A17:A23" location="Guideline!A1" display="&quot;Guideline&quot;" xr:uid="{85708341-1685-472B-9113-01E397EF2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Raw data</vt:lpstr>
      <vt:lpstr>Optimization</vt:lpstr>
      <vt:lpstr>Guideline</vt:lpstr>
      <vt:lpstr>DAT</vt:lpstr>
      <vt:lpstr>LOW</vt:lpstr>
      <vt:lpstr>OCR</vt:lpstr>
      <vt:lpstr>PCC</vt:lpstr>
      <vt:lpstr>PCV</vt:lpstr>
      <vt:lpstr>phTableData</vt:lpstr>
      <vt:lpstr>phTableHeader</vt:lpstr>
      <vt:lpstr>phTableName</vt:lpstr>
      <vt:lpstr>sheetHeader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SellIT</dc:creator>
  <cp:lastModifiedBy>SellIT</cp:lastModifiedBy>
  <dcterms:created xsi:type="dcterms:W3CDTF">2022-12-14T17:40:42Z</dcterms:created>
  <dcterms:modified xsi:type="dcterms:W3CDTF">2023-06-13T09:10:50Z</dcterms:modified>
</cp:coreProperties>
</file>