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1. Works\2. Out\18. Dakrosa\"/>
    </mc:Choice>
  </mc:AlternateContent>
  <xr:revisionPtr revIDLastSave="0" documentId="13_ncr:1_{665F9CED-2EF1-419A-8B33-0BBCC10208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RS" sheetId="1" r:id="rId1"/>
    <sheet name="DRS2" sheetId="2" r:id="rId2"/>
  </sheets>
  <definedNames>
    <definedName name="_xlnm.Print_Area" localSheetId="0">DRS!$A$1:$N$48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7" i="2"/>
  <c r="T18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7" i="2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7" i="1"/>
  <c r="T18" i="1"/>
  <c r="S112" i="2" l="1"/>
  <c r="R112" i="2"/>
  <c r="Q112" i="2"/>
  <c r="F112" i="2"/>
  <c r="S111" i="2"/>
  <c r="R111" i="2"/>
  <c r="Q111" i="2"/>
  <c r="F111" i="2"/>
  <c r="S110" i="2"/>
  <c r="R110" i="2"/>
  <c r="Q110" i="2"/>
  <c r="F110" i="2"/>
  <c r="S109" i="2"/>
  <c r="R109" i="2"/>
  <c r="Q109" i="2"/>
  <c r="F109" i="2"/>
  <c r="S108" i="2"/>
  <c r="R108" i="2"/>
  <c r="Q108" i="2"/>
  <c r="F108" i="2"/>
  <c r="S107" i="2"/>
  <c r="R107" i="2"/>
  <c r="Q107" i="2"/>
  <c r="F107" i="2"/>
  <c r="S106" i="2"/>
  <c r="R106" i="2"/>
  <c r="Q106" i="2"/>
  <c r="F106" i="2"/>
  <c r="S105" i="2"/>
  <c r="R105" i="2"/>
  <c r="Q105" i="2"/>
  <c r="F105" i="2"/>
  <c r="S104" i="2"/>
  <c r="R104" i="2"/>
  <c r="Q104" i="2"/>
  <c r="F104" i="2"/>
  <c r="S103" i="2"/>
  <c r="R103" i="2"/>
  <c r="Q103" i="2"/>
  <c r="F103" i="2"/>
  <c r="S102" i="2"/>
  <c r="R102" i="2"/>
  <c r="Q102" i="2"/>
  <c r="F102" i="2"/>
  <c r="S101" i="2"/>
  <c r="R101" i="2"/>
  <c r="Q101" i="2"/>
  <c r="F101" i="2"/>
  <c r="S100" i="2"/>
  <c r="R100" i="2"/>
  <c r="Q100" i="2"/>
  <c r="F100" i="2"/>
  <c r="S99" i="2"/>
  <c r="R99" i="2"/>
  <c r="Q99" i="2"/>
  <c r="F99" i="2"/>
  <c r="S98" i="2"/>
  <c r="R98" i="2"/>
  <c r="Q98" i="2"/>
  <c r="F98" i="2"/>
  <c r="S97" i="2"/>
  <c r="R97" i="2"/>
  <c r="Q97" i="2"/>
  <c r="F97" i="2"/>
  <c r="S96" i="2"/>
  <c r="R96" i="2"/>
  <c r="Q96" i="2"/>
  <c r="F96" i="2"/>
  <c r="S95" i="2"/>
  <c r="R95" i="2"/>
  <c r="Q95" i="2"/>
  <c r="F95" i="2"/>
  <c r="S94" i="2"/>
  <c r="R94" i="2"/>
  <c r="Q94" i="2"/>
  <c r="F94" i="2"/>
  <c r="S93" i="2"/>
  <c r="R93" i="2"/>
  <c r="Q93" i="2"/>
  <c r="F93" i="2"/>
  <c r="S92" i="2"/>
  <c r="R92" i="2"/>
  <c r="Q92" i="2"/>
  <c r="F92" i="2"/>
  <c r="S91" i="2"/>
  <c r="R91" i="2"/>
  <c r="Q91" i="2"/>
  <c r="F91" i="2"/>
  <c r="S90" i="2"/>
  <c r="R90" i="2"/>
  <c r="Q90" i="2"/>
  <c r="F90" i="2"/>
  <c r="S89" i="2"/>
  <c r="R89" i="2"/>
  <c r="Q89" i="2"/>
  <c r="F89" i="2"/>
  <c r="S88" i="2"/>
  <c r="R88" i="2"/>
  <c r="Q88" i="2"/>
  <c r="F88" i="2"/>
  <c r="S87" i="2"/>
  <c r="R87" i="2"/>
  <c r="Q87" i="2"/>
  <c r="F87" i="2"/>
  <c r="S86" i="2"/>
  <c r="R86" i="2"/>
  <c r="Q86" i="2"/>
  <c r="F86" i="2"/>
  <c r="S85" i="2"/>
  <c r="R85" i="2"/>
  <c r="Q85" i="2"/>
  <c r="F85" i="2"/>
  <c r="S84" i="2"/>
  <c r="R84" i="2"/>
  <c r="Q84" i="2"/>
  <c r="F84" i="2"/>
  <c r="S83" i="2"/>
  <c r="R83" i="2"/>
  <c r="Q83" i="2"/>
  <c r="F83" i="2"/>
  <c r="S82" i="2"/>
  <c r="R82" i="2"/>
  <c r="Q82" i="2"/>
  <c r="F82" i="2"/>
  <c r="S81" i="2"/>
  <c r="R81" i="2"/>
  <c r="Q81" i="2"/>
  <c r="F81" i="2"/>
  <c r="S80" i="2"/>
  <c r="R80" i="2"/>
  <c r="Q80" i="2"/>
  <c r="F80" i="2"/>
  <c r="S79" i="2"/>
  <c r="R79" i="2"/>
  <c r="Q79" i="2"/>
  <c r="F79" i="2"/>
  <c r="S78" i="2"/>
  <c r="R78" i="2"/>
  <c r="Q78" i="2"/>
  <c r="F78" i="2"/>
  <c r="S77" i="2"/>
  <c r="R77" i="2"/>
  <c r="Q77" i="2"/>
  <c r="F77" i="2"/>
  <c r="S76" i="2"/>
  <c r="R76" i="2"/>
  <c r="Q76" i="2"/>
  <c r="F76" i="2"/>
  <c r="S75" i="2"/>
  <c r="R75" i="2"/>
  <c r="Q75" i="2"/>
  <c r="F75" i="2"/>
  <c r="S74" i="2"/>
  <c r="R74" i="2"/>
  <c r="Q74" i="2"/>
  <c r="F74" i="2"/>
  <c r="S73" i="2"/>
  <c r="R73" i="2"/>
  <c r="Q73" i="2"/>
  <c r="F73" i="2"/>
  <c r="S72" i="2"/>
  <c r="R72" i="2"/>
  <c r="Q72" i="2"/>
  <c r="F72" i="2"/>
  <c r="S71" i="2"/>
  <c r="R71" i="2"/>
  <c r="Q71" i="2"/>
  <c r="F71" i="2"/>
  <c r="S70" i="2"/>
  <c r="R70" i="2"/>
  <c r="Q70" i="2"/>
  <c r="F70" i="2"/>
  <c r="S69" i="2"/>
  <c r="R69" i="2"/>
  <c r="Q69" i="2"/>
  <c r="F69" i="2"/>
  <c r="S68" i="2"/>
  <c r="R68" i="2"/>
  <c r="Q68" i="2"/>
  <c r="F68" i="2"/>
  <c r="S67" i="2"/>
  <c r="R67" i="2"/>
  <c r="Q67" i="2"/>
  <c r="F67" i="2"/>
  <c r="S66" i="2"/>
  <c r="R66" i="2"/>
  <c r="Q66" i="2"/>
  <c r="F66" i="2"/>
  <c r="S65" i="2"/>
  <c r="R65" i="2"/>
  <c r="Q65" i="2"/>
  <c r="F65" i="2"/>
  <c r="S64" i="2"/>
  <c r="R64" i="2"/>
  <c r="Q64" i="2"/>
  <c r="F64" i="2"/>
  <c r="S63" i="2"/>
  <c r="R63" i="2"/>
  <c r="Q63" i="2"/>
  <c r="F63" i="2"/>
  <c r="S62" i="2"/>
  <c r="R62" i="2"/>
  <c r="Q62" i="2"/>
  <c r="F62" i="2"/>
  <c r="S61" i="2"/>
  <c r="R61" i="2"/>
  <c r="Q61" i="2"/>
  <c r="F61" i="2"/>
  <c r="S60" i="2"/>
  <c r="R60" i="2"/>
  <c r="Q60" i="2"/>
  <c r="F60" i="2"/>
  <c r="S59" i="2"/>
  <c r="R59" i="2"/>
  <c r="Q59" i="2"/>
  <c r="F59" i="2"/>
  <c r="S58" i="2"/>
  <c r="R58" i="2"/>
  <c r="Q58" i="2"/>
  <c r="F58" i="2"/>
  <c r="S57" i="2"/>
  <c r="R57" i="2"/>
  <c r="Q57" i="2"/>
  <c r="F57" i="2"/>
  <c r="S56" i="2"/>
  <c r="R56" i="2"/>
  <c r="Q56" i="2"/>
  <c r="F56" i="2"/>
  <c r="S55" i="2"/>
  <c r="R55" i="2"/>
  <c r="Q55" i="2"/>
  <c r="F55" i="2"/>
  <c r="S54" i="2"/>
  <c r="R54" i="2"/>
  <c r="Q54" i="2"/>
  <c r="F54" i="2"/>
  <c r="S53" i="2"/>
  <c r="R53" i="2"/>
  <c r="Q53" i="2"/>
  <c r="F53" i="2"/>
  <c r="S52" i="2"/>
  <c r="R52" i="2"/>
  <c r="Q52" i="2"/>
  <c r="F52" i="2"/>
  <c r="S51" i="2"/>
  <c r="R51" i="2"/>
  <c r="Q51" i="2"/>
  <c r="F51" i="2"/>
  <c r="S50" i="2"/>
  <c r="R50" i="2"/>
  <c r="Q50" i="2"/>
  <c r="F50" i="2"/>
  <c r="S49" i="2"/>
  <c r="R49" i="2"/>
  <c r="Q49" i="2"/>
  <c r="F49" i="2"/>
  <c r="S48" i="2"/>
  <c r="R48" i="2"/>
  <c r="Q48" i="2"/>
  <c r="F48" i="2"/>
  <c r="S47" i="2"/>
  <c r="R47" i="2"/>
  <c r="Q47" i="2"/>
  <c r="F47" i="2"/>
  <c r="S46" i="2"/>
  <c r="R46" i="2"/>
  <c r="Q46" i="2"/>
  <c r="F46" i="2"/>
  <c r="S45" i="2"/>
  <c r="R45" i="2"/>
  <c r="Q45" i="2"/>
  <c r="F45" i="2"/>
  <c r="S44" i="2"/>
  <c r="R44" i="2"/>
  <c r="Q44" i="2"/>
  <c r="F44" i="2"/>
  <c r="S43" i="2"/>
  <c r="R43" i="2"/>
  <c r="Q43" i="2"/>
  <c r="F43" i="2"/>
  <c r="S42" i="2"/>
  <c r="R42" i="2"/>
  <c r="Q42" i="2"/>
  <c r="F42" i="2"/>
  <c r="S41" i="2"/>
  <c r="R41" i="2"/>
  <c r="Q41" i="2"/>
  <c r="F41" i="2"/>
  <c r="S40" i="2"/>
  <c r="R40" i="2"/>
  <c r="Q40" i="2"/>
  <c r="F40" i="2"/>
  <c r="S39" i="2"/>
  <c r="R39" i="2"/>
  <c r="Q39" i="2"/>
  <c r="F39" i="2"/>
  <c r="S38" i="2"/>
  <c r="R38" i="2"/>
  <c r="Q38" i="2"/>
  <c r="F38" i="2"/>
  <c r="S37" i="2"/>
  <c r="R37" i="2"/>
  <c r="Q37" i="2"/>
  <c r="F37" i="2"/>
  <c r="S36" i="2"/>
  <c r="R36" i="2"/>
  <c r="Q36" i="2"/>
  <c r="F36" i="2"/>
  <c r="S35" i="2"/>
  <c r="R35" i="2"/>
  <c r="Q35" i="2"/>
  <c r="F35" i="2"/>
  <c r="S34" i="2"/>
  <c r="R34" i="2"/>
  <c r="Q34" i="2"/>
  <c r="F34" i="2"/>
  <c r="S33" i="2"/>
  <c r="R33" i="2"/>
  <c r="Q33" i="2"/>
  <c r="F33" i="2"/>
  <c r="S32" i="2"/>
  <c r="R32" i="2"/>
  <c r="Q32" i="2"/>
  <c r="F32" i="2"/>
  <c r="S31" i="2"/>
  <c r="R31" i="2"/>
  <c r="Q31" i="2"/>
  <c r="F31" i="2"/>
  <c r="S30" i="2"/>
  <c r="R30" i="2"/>
  <c r="Q30" i="2"/>
  <c r="F30" i="2"/>
  <c r="S29" i="2"/>
  <c r="R29" i="2"/>
  <c r="Q29" i="2"/>
  <c r="F29" i="2"/>
  <c r="S28" i="2"/>
  <c r="R28" i="2"/>
  <c r="Q28" i="2"/>
  <c r="F28" i="2"/>
  <c r="S27" i="2"/>
  <c r="R27" i="2"/>
  <c r="Q27" i="2"/>
  <c r="F27" i="2"/>
  <c r="S26" i="2"/>
  <c r="R26" i="2"/>
  <c r="Q26" i="2"/>
  <c r="F26" i="2"/>
  <c r="S25" i="2"/>
  <c r="R25" i="2"/>
  <c r="Q25" i="2"/>
  <c r="F25" i="2"/>
  <c r="S24" i="2"/>
  <c r="R24" i="2"/>
  <c r="Q24" i="2"/>
  <c r="F24" i="2"/>
  <c r="S23" i="2"/>
  <c r="R23" i="2"/>
  <c r="Q23" i="2"/>
  <c r="F23" i="2"/>
  <c r="S22" i="2"/>
  <c r="R22" i="2"/>
  <c r="Q22" i="2"/>
  <c r="F22" i="2"/>
  <c r="S21" i="2"/>
  <c r="R21" i="2"/>
  <c r="Q21" i="2"/>
  <c r="F21" i="2"/>
  <c r="S20" i="2"/>
  <c r="R20" i="2"/>
  <c r="Q20" i="2"/>
  <c r="F20" i="2"/>
  <c r="S19" i="2"/>
  <c r="R19" i="2"/>
  <c r="Q19" i="2"/>
  <c r="F19" i="2"/>
  <c r="S18" i="2"/>
  <c r="R18" i="2"/>
  <c r="Q18" i="2"/>
  <c r="F18" i="2"/>
  <c r="S17" i="2"/>
  <c r="R17" i="2"/>
  <c r="Q17" i="2"/>
  <c r="F17" i="2"/>
  <c r="F17" i="1"/>
  <c r="G63" i="2" l="1"/>
  <c r="V63" i="2" s="1"/>
  <c r="G79" i="2"/>
  <c r="V79" i="2" s="1"/>
  <c r="G95" i="2"/>
  <c r="V95" i="2" s="1"/>
  <c r="G103" i="2"/>
  <c r="I103" i="2" s="1"/>
  <c r="G111" i="2"/>
  <c r="G102" i="2"/>
  <c r="V102" i="2" s="1"/>
  <c r="G110" i="2"/>
  <c r="G34" i="2"/>
  <c r="V34" i="2" s="1"/>
  <c r="G48" i="2"/>
  <c r="I48" i="2" s="1"/>
  <c r="G66" i="2"/>
  <c r="G20" i="2"/>
  <c r="I20" i="2" s="1"/>
  <c r="G47" i="2"/>
  <c r="V47" i="2" s="1"/>
  <c r="G52" i="2"/>
  <c r="G81" i="2"/>
  <c r="G89" i="2"/>
  <c r="G94" i="2"/>
  <c r="V94" i="2" s="1"/>
  <c r="G51" i="2"/>
  <c r="I51" i="2" s="1"/>
  <c r="G59" i="2"/>
  <c r="I59" i="2" s="1"/>
  <c r="G67" i="2"/>
  <c r="I67" i="2" s="1"/>
  <c r="G24" i="2"/>
  <c r="I24" i="2" s="1"/>
  <c r="G32" i="2"/>
  <c r="G64" i="2"/>
  <c r="V64" i="2" s="1"/>
  <c r="G72" i="2"/>
  <c r="G80" i="2"/>
  <c r="V80" i="2" s="1"/>
  <c r="G53" i="2"/>
  <c r="I53" i="2" s="1"/>
  <c r="G42" i="2"/>
  <c r="I42" i="2" s="1"/>
  <c r="G19" i="2"/>
  <c r="I19" i="2" s="1"/>
  <c r="G56" i="2"/>
  <c r="I56" i="2" s="1"/>
  <c r="G70" i="2"/>
  <c r="G78" i="2"/>
  <c r="I78" i="2" s="1"/>
  <c r="G87" i="2"/>
  <c r="G97" i="2"/>
  <c r="V97" i="2" s="1"/>
  <c r="G108" i="2"/>
  <c r="V108" i="2" s="1"/>
  <c r="G55" i="2"/>
  <c r="I55" i="2" s="1"/>
  <c r="G58" i="2"/>
  <c r="I58" i="2" s="1"/>
  <c r="G91" i="2"/>
  <c r="I91" i="2" s="1"/>
  <c r="G99" i="2"/>
  <c r="G39" i="2"/>
  <c r="V39" i="2" s="1"/>
  <c r="G50" i="2"/>
  <c r="G74" i="2"/>
  <c r="V74" i="2" s="1"/>
  <c r="G96" i="2"/>
  <c r="V96" i="2" s="1"/>
  <c r="G104" i="2"/>
  <c r="I104" i="2" s="1"/>
  <c r="G112" i="2"/>
  <c r="V112" i="2" s="1"/>
  <c r="G41" i="2"/>
  <c r="I41" i="2" s="1"/>
  <c r="G71" i="2"/>
  <c r="G101" i="2"/>
  <c r="V101" i="2" s="1"/>
  <c r="G54" i="2"/>
  <c r="G62" i="2"/>
  <c r="I62" i="2" s="1"/>
  <c r="G82" i="2"/>
  <c r="V82" i="2" s="1"/>
  <c r="G88" i="2"/>
  <c r="V88" i="2" s="1"/>
  <c r="G21" i="2"/>
  <c r="V21" i="2" s="1"/>
  <c r="G31" i="2"/>
  <c r="I31" i="2" s="1"/>
  <c r="G23" i="2"/>
  <c r="I23" i="2" s="1"/>
  <c r="G22" i="2"/>
  <c r="I22" i="2" s="1"/>
  <c r="G30" i="2"/>
  <c r="I30" i="2" s="1"/>
  <c r="G17" i="2"/>
  <c r="I17" i="2" s="1"/>
  <c r="G36" i="2"/>
  <c r="V36" i="2" s="1"/>
  <c r="G43" i="2"/>
  <c r="V43" i="2" s="1"/>
  <c r="G44" i="2"/>
  <c r="I44" i="2" s="1"/>
  <c r="G57" i="2"/>
  <c r="G60" i="2"/>
  <c r="V60" i="2" s="1"/>
  <c r="G69" i="2"/>
  <c r="G83" i="2"/>
  <c r="I83" i="2" s="1"/>
  <c r="G93" i="2"/>
  <c r="V93" i="2" s="1"/>
  <c r="G105" i="2"/>
  <c r="V105" i="2" s="1"/>
  <c r="G106" i="2"/>
  <c r="V106" i="2" s="1"/>
  <c r="I47" i="2"/>
  <c r="G84" i="2"/>
  <c r="G26" i="2"/>
  <c r="V26" i="2" s="1"/>
  <c r="G35" i="2"/>
  <c r="I35" i="2" s="1"/>
  <c r="G29" i="2"/>
  <c r="V29" i="2" s="1"/>
  <c r="G38" i="2"/>
  <c r="V38" i="2" s="1"/>
  <c r="G40" i="2"/>
  <c r="I40" i="2" s="1"/>
  <c r="G65" i="2"/>
  <c r="I65" i="2" s="1"/>
  <c r="G68" i="2"/>
  <c r="V68" i="2" s="1"/>
  <c r="G77" i="2"/>
  <c r="I77" i="2" s="1"/>
  <c r="G90" i="2"/>
  <c r="G92" i="2"/>
  <c r="V92" i="2" s="1"/>
  <c r="G109" i="2"/>
  <c r="V109" i="2" s="1"/>
  <c r="I39" i="2"/>
  <c r="G27" i="2"/>
  <c r="V27" i="2" s="1"/>
  <c r="G33" i="2"/>
  <c r="V33" i="2" s="1"/>
  <c r="G37" i="2"/>
  <c r="V37" i="2" s="1"/>
  <c r="G46" i="2"/>
  <c r="G49" i="2"/>
  <c r="I57" i="2"/>
  <c r="G61" i="2"/>
  <c r="V61" i="2" s="1"/>
  <c r="G75" i="2"/>
  <c r="I75" i="2" s="1"/>
  <c r="G86" i="2"/>
  <c r="I86" i="2" s="1"/>
  <c r="G98" i="2"/>
  <c r="I98" i="2" s="1"/>
  <c r="G100" i="2"/>
  <c r="I100" i="2" s="1"/>
  <c r="I87" i="2"/>
  <c r="G18" i="2"/>
  <c r="I18" i="2" s="1"/>
  <c r="G28" i="2"/>
  <c r="I28" i="2" s="1"/>
  <c r="G45" i="2"/>
  <c r="G73" i="2"/>
  <c r="I73" i="2" s="1"/>
  <c r="G76" i="2"/>
  <c r="I76" i="2" s="1"/>
  <c r="I79" i="2"/>
  <c r="G85" i="2"/>
  <c r="I85" i="2" s="1"/>
  <c r="G107" i="2"/>
  <c r="I107" i="2" s="1"/>
  <c r="I89" i="2"/>
  <c r="I99" i="2"/>
  <c r="I111" i="2"/>
  <c r="I52" i="2"/>
  <c r="V110" i="2"/>
  <c r="V46" i="2"/>
  <c r="I49" i="2"/>
  <c r="I71" i="2"/>
  <c r="V72" i="2"/>
  <c r="I96" i="2"/>
  <c r="V54" i="2"/>
  <c r="I32" i="2"/>
  <c r="I72" i="2"/>
  <c r="V50" i="2"/>
  <c r="V66" i="2"/>
  <c r="V58" i="2"/>
  <c r="I102" i="2"/>
  <c r="G25" i="2"/>
  <c r="I46" i="2"/>
  <c r="I101" i="2"/>
  <c r="I108" i="2"/>
  <c r="V45" i="2"/>
  <c r="I45" i="2"/>
  <c r="V90" i="2"/>
  <c r="I90" i="2"/>
  <c r="I97" i="2"/>
  <c r="I110" i="2"/>
  <c r="V20" i="2"/>
  <c r="V69" i="2"/>
  <c r="I84" i="2"/>
  <c r="I69" i="2"/>
  <c r="I81" i="2"/>
  <c r="V24" i="2"/>
  <c r="V32" i="2"/>
  <c r="I54" i="2"/>
  <c r="I70" i="2"/>
  <c r="V70" i="2"/>
  <c r="I50" i="2"/>
  <c r="I66" i="2"/>
  <c r="V71" i="2"/>
  <c r="V87" i="2"/>
  <c r="V111" i="2"/>
  <c r="V52" i="2"/>
  <c r="V84" i="2"/>
  <c r="V41" i="2"/>
  <c r="V49" i="2"/>
  <c r="V57" i="2"/>
  <c r="V73" i="2"/>
  <c r="V81" i="2"/>
  <c r="V89" i="2"/>
  <c r="V99" i="2"/>
  <c r="V107" i="2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20" i="1"/>
  <c r="F18" i="1"/>
  <c r="V30" i="2" l="1"/>
  <c r="V31" i="2"/>
  <c r="W32" i="2" s="1"/>
  <c r="I95" i="2"/>
  <c r="V44" i="2"/>
  <c r="W47" i="2" s="1"/>
  <c r="E47" i="2" s="1"/>
  <c r="I33" i="2"/>
  <c r="V67" i="2"/>
  <c r="I64" i="2"/>
  <c r="I68" i="2"/>
  <c r="I112" i="2"/>
  <c r="V65" i="2"/>
  <c r="W67" i="2" s="1"/>
  <c r="E67" i="2" s="1"/>
  <c r="V35" i="2"/>
  <c r="V100" i="2"/>
  <c r="W102" i="2" s="1"/>
  <c r="E102" i="2" s="1"/>
  <c r="I92" i="2"/>
  <c r="I34" i="2"/>
  <c r="V78" i="2"/>
  <c r="I21" i="2"/>
  <c r="V51" i="2"/>
  <c r="V48" i="2"/>
  <c r="W50" i="2" s="1"/>
  <c r="E50" i="2" s="1"/>
  <c r="I74" i="2"/>
  <c r="V98" i="2"/>
  <c r="W101" i="2" s="1"/>
  <c r="E101" i="2" s="1"/>
  <c r="V22" i="2"/>
  <c r="I63" i="2"/>
  <c r="I29" i="2"/>
  <c r="V91" i="2"/>
  <c r="V103" i="2"/>
  <c r="V83" i="2"/>
  <c r="I61" i="2"/>
  <c r="V62" i="2"/>
  <c r="W65" i="2" s="1"/>
  <c r="E65" i="2" s="1"/>
  <c r="I93" i="2"/>
  <c r="I94" i="2"/>
  <c r="I80" i="2"/>
  <c r="V76" i="2"/>
  <c r="I82" i="2"/>
  <c r="V53" i="2"/>
  <c r="W54" i="2" s="1"/>
  <c r="I26" i="2"/>
  <c r="V28" i="2"/>
  <c r="W31" i="2" s="1"/>
  <c r="E31" i="2" s="1"/>
  <c r="V42" i="2"/>
  <c r="W44" i="2" s="1"/>
  <c r="E44" i="2" s="1"/>
  <c r="V59" i="2"/>
  <c r="W61" i="2" s="1"/>
  <c r="E61" i="2" s="1"/>
  <c r="V56" i="2"/>
  <c r="I27" i="2"/>
  <c r="V86" i="2"/>
  <c r="V19" i="2"/>
  <c r="V23" i="2"/>
  <c r="V85" i="2"/>
  <c r="W85" i="2" s="1"/>
  <c r="E85" i="2" s="1"/>
  <c r="V55" i="2"/>
  <c r="W55" i="2" s="1"/>
  <c r="E55" i="2" s="1"/>
  <c r="I88" i="2"/>
  <c r="I36" i="2"/>
  <c r="V104" i="2"/>
  <c r="W105" i="2" s="1"/>
  <c r="E105" i="2" s="1"/>
  <c r="I105" i="2"/>
  <c r="V17" i="2"/>
  <c r="W20" i="2" s="1"/>
  <c r="E20" i="2" s="1"/>
  <c r="I106" i="2"/>
  <c r="V40" i="2"/>
  <c r="I43" i="2"/>
  <c r="I37" i="2"/>
  <c r="V18" i="2"/>
  <c r="I60" i="2"/>
  <c r="V77" i="2"/>
  <c r="W80" i="2" s="1"/>
  <c r="E80" i="2" s="1"/>
  <c r="I38" i="2"/>
  <c r="I109" i="2"/>
  <c r="V75" i="2"/>
  <c r="W75" i="2" s="1"/>
  <c r="W46" i="2"/>
  <c r="E46" i="2" s="1"/>
  <c r="W110" i="2"/>
  <c r="E110" i="2" s="1"/>
  <c r="W69" i="2"/>
  <c r="E69" i="2" s="1"/>
  <c r="W111" i="2"/>
  <c r="E111" i="2" s="1"/>
  <c r="W66" i="2"/>
  <c r="E66" i="2" s="1"/>
  <c r="W71" i="2"/>
  <c r="E71" i="2" s="1"/>
  <c r="W73" i="2"/>
  <c r="E73" i="2" s="1"/>
  <c r="W94" i="2"/>
  <c r="E94" i="2" s="1"/>
  <c r="W92" i="2"/>
  <c r="E92" i="2" s="1"/>
  <c r="W53" i="2"/>
  <c r="E53" i="2" s="1"/>
  <c r="W84" i="2"/>
  <c r="E84" i="2" s="1"/>
  <c r="W112" i="2"/>
  <c r="E112" i="2" s="1"/>
  <c r="W34" i="2"/>
  <c r="W38" i="2"/>
  <c r="W98" i="2"/>
  <c r="W83" i="2"/>
  <c r="W64" i="2"/>
  <c r="E64" i="2" s="1"/>
  <c r="W37" i="2"/>
  <c r="E37" i="2" s="1"/>
  <c r="W96" i="2"/>
  <c r="E96" i="2" s="1"/>
  <c r="W97" i="2"/>
  <c r="E97" i="2" s="1"/>
  <c r="W93" i="2"/>
  <c r="E93" i="2" s="1"/>
  <c r="W81" i="2"/>
  <c r="E81" i="2" s="1"/>
  <c r="W68" i="2"/>
  <c r="E68" i="2" s="1"/>
  <c r="W82" i="2"/>
  <c r="E82" i="2" s="1"/>
  <c r="W36" i="2"/>
  <c r="E36" i="2" s="1"/>
  <c r="W72" i="2"/>
  <c r="E72" i="2" s="1"/>
  <c r="I25" i="2"/>
  <c r="V25" i="2"/>
  <c r="W39" i="2"/>
  <c r="W70" i="2"/>
  <c r="E70" i="2" s="1"/>
  <c r="W95" i="2"/>
  <c r="E95" i="2" s="1"/>
  <c r="W109" i="2"/>
  <c r="E109" i="2" s="1"/>
  <c r="W91" i="2"/>
  <c r="E91" i="2" s="1"/>
  <c r="W90" i="2"/>
  <c r="E90" i="2" s="1"/>
  <c r="W108" i="2"/>
  <c r="E108" i="2" s="1"/>
  <c r="W103" i="2"/>
  <c r="E103" i="2" s="1"/>
  <c r="W62" i="2"/>
  <c r="E62" i="2" s="1"/>
  <c r="W74" i="2"/>
  <c r="E74" i="2" s="1"/>
  <c r="W35" i="2"/>
  <c r="E35" i="2" s="1"/>
  <c r="W52" i="2"/>
  <c r="E52" i="2" s="1"/>
  <c r="Q17" i="1"/>
  <c r="R17" i="1"/>
  <c r="S17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F19" i="1"/>
  <c r="W33" i="2" l="1"/>
  <c r="E33" i="2" s="1"/>
  <c r="W48" i="2"/>
  <c r="E48" i="2" s="1"/>
  <c r="W49" i="2"/>
  <c r="E49" i="2" s="1"/>
  <c r="W63" i="2"/>
  <c r="E63" i="2" s="1"/>
  <c r="W51" i="2"/>
  <c r="E51" i="2" s="1"/>
  <c r="W22" i="2"/>
  <c r="E22" i="2" s="1"/>
  <c r="W99" i="2"/>
  <c r="E99" i="2" s="1"/>
  <c r="W100" i="2"/>
  <c r="E100" i="2" s="1"/>
  <c r="W24" i="2"/>
  <c r="E24" i="2" s="1"/>
  <c r="W43" i="2"/>
  <c r="E43" i="2" s="1"/>
  <c r="W45" i="2"/>
  <c r="E45" i="2" s="1"/>
  <c r="W42" i="2"/>
  <c r="E42" i="2" s="1"/>
  <c r="W60" i="2"/>
  <c r="E60" i="2" s="1"/>
  <c r="W40" i="2"/>
  <c r="E40" i="2" s="1"/>
  <c r="W30" i="2"/>
  <c r="E30" i="2" s="1"/>
  <c r="W41" i="2"/>
  <c r="E41" i="2" s="1"/>
  <c r="W59" i="2"/>
  <c r="E59" i="2" s="1"/>
  <c r="W56" i="2"/>
  <c r="E56" i="2" s="1"/>
  <c r="W86" i="2"/>
  <c r="E86" i="2" s="1"/>
  <c r="W57" i="2"/>
  <c r="E57" i="2" s="1"/>
  <c r="W58" i="2"/>
  <c r="E58" i="2" s="1"/>
  <c r="W29" i="2"/>
  <c r="E29" i="2" s="1"/>
  <c r="W28" i="2"/>
  <c r="E28" i="2" s="1"/>
  <c r="W87" i="2"/>
  <c r="E87" i="2" s="1"/>
  <c r="W89" i="2"/>
  <c r="E89" i="2" s="1"/>
  <c r="W104" i="2"/>
  <c r="E104" i="2" s="1"/>
  <c r="W106" i="2"/>
  <c r="E106" i="2" s="1"/>
  <c r="W107" i="2"/>
  <c r="E107" i="2" s="1"/>
  <c r="W88" i="2"/>
  <c r="E88" i="2" s="1"/>
  <c r="W79" i="2"/>
  <c r="E79" i="2" s="1"/>
  <c r="W77" i="2"/>
  <c r="E77" i="2" s="1"/>
  <c r="W78" i="2"/>
  <c r="E78" i="2" s="1"/>
  <c r="W23" i="2"/>
  <c r="E23" i="2" s="1"/>
  <c r="W76" i="2"/>
  <c r="E76" i="2" s="1"/>
  <c r="W21" i="2"/>
  <c r="E21" i="2" s="1"/>
  <c r="W17" i="2"/>
  <c r="E17" i="2" s="1"/>
  <c r="W19" i="2"/>
  <c r="E19" i="2" s="1"/>
  <c r="W18" i="2"/>
  <c r="E18" i="2" s="1"/>
  <c r="J109" i="2"/>
  <c r="E75" i="2"/>
  <c r="J61" i="2"/>
  <c r="J80" i="2"/>
  <c r="J94" i="2"/>
  <c r="J110" i="2"/>
  <c r="J46" i="2"/>
  <c r="J102" i="2"/>
  <c r="J111" i="2"/>
  <c r="J75" i="2"/>
  <c r="J67" i="2"/>
  <c r="J84" i="2"/>
  <c r="J55" i="2"/>
  <c r="J69" i="2"/>
  <c r="J53" i="2"/>
  <c r="J58" i="2"/>
  <c r="J51" i="2"/>
  <c r="J71" i="2"/>
  <c r="J66" i="2"/>
  <c r="J49" i="2"/>
  <c r="J92" i="2"/>
  <c r="J95" i="2"/>
  <c r="J63" i="2"/>
  <c r="J73" i="2"/>
  <c r="J82" i="2"/>
  <c r="J101" i="2"/>
  <c r="J70" i="2"/>
  <c r="J85" i="2"/>
  <c r="J93" i="2"/>
  <c r="W27" i="2"/>
  <c r="E27" i="2" s="1"/>
  <c r="E34" i="2"/>
  <c r="J34" i="2"/>
  <c r="J50" i="2"/>
  <c r="J68" i="2"/>
  <c r="J57" i="2"/>
  <c r="J47" i="2"/>
  <c r="J112" i="2"/>
  <c r="J74" i="2"/>
  <c r="W25" i="2"/>
  <c r="J36" i="2"/>
  <c r="J79" i="2"/>
  <c r="J81" i="2"/>
  <c r="J108" i="2"/>
  <c r="J97" i="2"/>
  <c r="E38" i="2"/>
  <c r="J38" i="2"/>
  <c r="J41" i="2"/>
  <c r="E54" i="2"/>
  <c r="J54" i="2"/>
  <c r="J31" i="2"/>
  <c r="J44" i="2"/>
  <c r="J22" i="2"/>
  <c r="J103" i="2"/>
  <c r="E32" i="2"/>
  <c r="J32" i="2"/>
  <c r="J52" i="2"/>
  <c r="J43" i="2"/>
  <c r="J65" i="2"/>
  <c r="J72" i="2"/>
  <c r="J100" i="2"/>
  <c r="J62" i="2"/>
  <c r="J37" i="2"/>
  <c r="J96" i="2"/>
  <c r="J40" i="2"/>
  <c r="J64" i="2"/>
  <c r="E98" i="2"/>
  <c r="J98" i="2"/>
  <c r="E39" i="2"/>
  <c r="J39" i="2"/>
  <c r="J105" i="2"/>
  <c r="J35" i="2"/>
  <c r="J90" i="2"/>
  <c r="W26" i="2"/>
  <c r="J91" i="2"/>
  <c r="E83" i="2"/>
  <c r="J83" i="2"/>
  <c r="J20" i="2"/>
  <c r="G77" i="1"/>
  <c r="V77" i="1" s="1"/>
  <c r="G17" i="1"/>
  <c r="V17" i="1" s="1"/>
  <c r="W17" i="1" s="1"/>
  <c r="E17" i="1" s="1"/>
  <c r="G80" i="1"/>
  <c r="G78" i="1"/>
  <c r="G30" i="1"/>
  <c r="G26" i="1"/>
  <c r="V26" i="1" s="1"/>
  <c r="G54" i="1"/>
  <c r="G52" i="1"/>
  <c r="V52" i="1" s="1"/>
  <c r="G32" i="1"/>
  <c r="G82" i="1"/>
  <c r="I82" i="1" s="1"/>
  <c r="G65" i="1"/>
  <c r="G63" i="1"/>
  <c r="G61" i="1"/>
  <c r="G45" i="1"/>
  <c r="G43" i="1"/>
  <c r="G72" i="1"/>
  <c r="G70" i="1"/>
  <c r="G57" i="1"/>
  <c r="G50" i="1"/>
  <c r="G48" i="1"/>
  <c r="G41" i="1"/>
  <c r="G39" i="1"/>
  <c r="G37" i="1"/>
  <c r="G35" i="1"/>
  <c r="G24" i="1"/>
  <c r="G22" i="1"/>
  <c r="G106" i="1"/>
  <c r="I106" i="1" s="1"/>
  <c r="G79" i="1"/>
  <c r="G69" i="1"/>
  <c r="G64" i="1"/>
  <c r="G62" i="1"/>
  <c r="G60" i="1"/>
  <c r="G53" i="1"/>
  <c r="G46" i="1"/>
  <c r="G42" i="1"/>
  <c r="G33" i="1"/>
  <c r="G31" i="1"/>
  <c r="G29" i="1"/>
  <c r="G27" i="1"/>
  <c r="G109" i="1"/>
  <c r="G107" i="1"/>
  <c r="G112" i="1"/>
  <c r="G110" i="1"/>
  <c r="G108" i="1"/>
  <c r="G104" i="1"/>
  <c r="G102" i="1"/>
  <c r="G100" i="1"/>
  <c r="V100" i="1" s="1"/>
  <c r="G98" i="1"/>
  <c r="G96" i="1"/>
  <c r="G94" i="1"/>
  <c r="G92" i="1"/>
  <c r="V92" i="1" s="1"/>
  <c r="G90" i="1"/>
  <c r="G88" i="1"/>
  <c r="G86" i="1"/>
  <c r="G84" i="1"/>
  <c r="G75" i="1"/>
  <c r="G73" i="1"/>
  <c r="G71" i="1"/>
  <c r="G67" i="1"/>
  <c r="G58" i="1"/>
  <c r="G56" i="1"/>
  <c r="G49" i="1"/>
  <c r="G40" i="1"/>
  <c r="G38" i="1"/>
  <c r="G34" i="1"/>
  <c r="G25" i="1"/>
  <c r="G23" i="1"/>
  <c r="V90" i="1"/>
  <c r="G105" i="1"/>
  <c r="G81" i="1"/>
  <c r="G111" i="1"/>
  <c r="G103" i="1"/>
  <c r="G101" i="1"/>
  <c r="G99" i="1"/>
  <c r="G97" i="1"/>
  <c r="G95" i="1"/>
  <c r="G93" i="1"/>
  <c r="G91" i="1"/>
  <c r="G89" i="1"/>
  <c r="G87" i="1"/>
  <c r="G85" i="1"/>
  <c r="G83" i="1"/>
  <c r="G76" i="1"/>
  <c r="G68" i="1"/>
  <c r="G59" i="1"/>
  <c r="G55" i="1"/>
  <c r="G51" i="1"/>
  <c r="G47" i="1"/>
  <c r="G44" i="1"/>
  <c r="G36" i="1"/>
  <c r="G28" i="1"/>
  <c r="G74" i="1"/>
  <c r="G66" i="1"/>
  <c r="J33" i="2" l="1"/>
  <c r="J48" i="2"/>
  <c r="J24" i="2"/>
  <c r="J99" i="2"/>
  <c r="J30" i="2"/>
  <c r="J42" i="2"/>
  <c r="J45" i="2"/>
  <c r="J59" i="2"/>
  <c r="J60" i="2"/>
  <c r="J106" i="2"/>
  <c r="J107" i="2"/>
  <c r="J76" i="2"/>
  <c r="J86" i="2"/>
  <c r="J87" i="2"/>
  <c r="J89" i="2"/>
  <c r="J104" i="2"/>
  <c r="J56" i="2"/>
  <c r="J28" i="2"/>
  <c r="J29" i="2"/>
  <c r="J78" i="2"/>
  <c r="J19" i="2"/>
  <c r="J88" i="2"/>
  <c r="J77" i="2"/>
  <c r="J21" i="2"/>
  <c r="J23" i="2"/>
  <c r="J18" i="2"/>
  <c r="J17" i="2"/>
  <c r="J27" i="2"/>
  <c r="E25" i="2"/>
  <c r="J25" i="2"/>
  <c r="E26" i="2"/>
  <c r="J26" i="2"/>
  <c r="I77" i="1"/>
  <c r="I100" i="1"/>
  <c r="J17" i="1"/>
  <c r="V60" i="1"/>
  <c r="V43" i="1"/>
  <c r="V65" i="1"/>
  <c r="I60" i="1"/>
  <c r="I80" i="1"/>
  <c r="V98" i="1"/>
  <c r="V107" i="1"/>
  <c r="V104" i="1"/>
  <c r="V42" i="1"/>
  <c r="I23" i="1"/>
  <c r="V109" i="1"/>
  <c r="V61" i="1"/>
  <c r="V32" i="1"/>
  <c r="I79" i="1"/>
  <c r="I42" i="1"/>
  <c r="V84" i="1"/>
  <c r="I86" i="1"/>
  <c r="I94" i="1"/>
  <c r="I102" i="1"/>
  <c r="V112" i="1"/>
  <c r="V69" i="1"/>
  <c r="V63" i="1"/>
  <c r="I92" i="1"/>
  <c r="I107" i="1"/>
  <c r="I17" i="1"/>
  <c r="V102" i="1"/>
  <c r="I30" i="1"/>
  <c r="I26" i="1"/>
  <c r="I90" i="1"/>
  <c r="I32" i="1"/>
  <c r="I61" i="1"/>
  <c r="I63" i="1"/>
  <c r="V106" i="1"/>
  <c r="I45" i="1"/>
  <c r="V56" i="1"/>
  <c r="V29" i="1"/>
  <c r="V62" i="1"/>
  <c r="V86" i="1"/>
  <c r="I25" i="1"/>
  <c r="I64" i="1"/>
  <c r="I35" i="1"/>
  <c r="I48" i="1"/>
  <c r="I75" i="1"/>
  <c r="V88" i="1"/>
  <c r="V96" i="1"/>
  <c r="V110" i="1"/>
  <c r="I34" i="1"/>
  <c r="I67" i="1"/>
  <c r="I33" i="1"/>
  <c r="I53" i="1"/>
  <c r="V53" i="1"/>
  <c r="I22" i="1"/>
  <c r="I37" i="1"/>
  <c r="I50" i="1"/>
  <c r="I31" i="1"/>
  <c r="I73" i="1"/>
  <c r="V46" i="1"/>
  <c r="I41" i="1"/>
  <c r="V41" i="1"/>
  <c r="V70" i="1"/>
  <c r="I56" i="1"/>
  <c r="I88" i="1"/>
  <c r="I104" i="1"/>
  <c r="I40" i="1"/>
  <c r="I58" i="1"/>
  <c r="I52" i="1"/>
  <c r="V31" i="1"/>
  <c r="I98" i="1"/>
  <c r="V75" i="1"/>
  <c r="V23" i="1"/>
  <c r="I38" i="1"/>
  <c r="I49" i="1"/>
  <c r="I71" i="1"/>
  <c r="I27" i="1"/>
  <c r="I24" i="1"/>
  <c r="I39" i="1"/>
  <c r="I57" i="1"/>
  <c r="V44" i="1"/>
  <c r="V51" i="1"/>
  <c r="I59" i="1"/>
  <c r="I76" i="1"/>
  <c r="I85" i="1"/>
  <c r="V89" i="1"/>
  <c r="I93" i="1"/>
  <c r="V97" i="1"/>
  <c r="I101" i="1"/>
  <c r="I111" i="1"/>
  <c r="V105" i="1"/>
  <c r="V80" i="1"/>
  <c r="V74" i="1"/>
  <c r="V82" i="1"/>
  <c r="V66" i="1"/>
  <c r="I36" i="1"/>
  <c r="I55" i="1"/>
  <c r="V55" i="1"/>
  <c r="V81" i="1"/>
  <c r="I28" i="1"/>
  <c r="I47" i="1"/>
  <c r="V68" i="1"/>
  <c r="V83" i="1"/>
  <c r="V87" i="1"/>
  <c r="I91" i="1"/>
  <c r="V95" i="1"/>
  <c r="V99" i="1"/>
  <c r="I103" i="1"/>
  <c r="V54" i="1" l="1"/>
  <c r="W56" i="1" s="1"/>
  <c r="E56" i="1" s="1"/>
  <c r="I54" i="1"/>
  <c r="I109" i="1"/>
  <c r="V79" i="1"/>
  <c r="W82" i="1" s="1"/>
  <c r="E82" i="1" s="1"/>
  <c r="I43" i="1"/>
  <c r="V108" i="1"/>
  <c r="W110" i="1" s="1"/>
  <c r="E110" i="1" s="1"/>
  <c r="I108" i="1"/>
  <c r="I65" i="1"/>
  <c r="V94" i="1"/>
  <c r="W97" i="1" s="1"/>
  <c r="E97" i="1" s="1"/>
  <c r="I69" i="1"/>
  <c r="I84" i="1"/>
  <c r="V78" i="1"/>
  <c r="W81" i="1" s="1"/>
  <c r="E81" i="1" s="1"/>
  <c r="I78" i="1"/>
  <c r="V111" i="1"/>
  <c r="V67" i="1"/>
  <c r="W69" i="1" s="1"/>
  <c r="E69" i="1" s="1"/>
  <c r="I112" i="1"/>
  <c r="V72" i="1"/>
  <c r="I72" i="1"/>
  <c r="V39" i="1"/>
  <c r="V30" i="1"/>
  <c r="I81" i="1"/>
  <c r="V36" i="1"/>
  <c r="I74" i="1"/>
  <c r="V49" i="1"/>
  <c r="V37" i="1"/>
  <c r="V64" i="1"/>
  <c r="V47" i="1"/>
  <c r="V48" i="1"/>
  <c r="V45" i="1"/>
  <c r="W98" i="1"/>
  <c r="E98" i="1" s="1"/>
  <c r="I89" i="1"/>
  <c r="V76" i="1"/>
  <c r="V71" i="1"/>
  <c r="W71" i="1" s="1"/>
  <c r="E71" i="1" s="1"/>
  <c r="V38" i="1"/>
  <c r="V40" i="1"/>
  <c r="V50" i="1"/>
  <c r="V22" i="1"/>
  <c r="V33" i="1"/>
  <c r="V35" i="1"/>
  <c r="V25" i="1"/>
  <c r="I29" i="1"/>
  <c r="V91" i="1"/>
  <c r="I51" i="1"/>
  <c r="I97" i="1"/>
  <c r="V27" i="1"/>
  <c r="V73" i="1"/>
  <c r="I62" i="1"/>
  <c r="I46" i="1"/>
  <c r="I68" i="1"/>
  <c r="I70" i="1"/>
  <c r="I95" i="1"/>
  <c r="I105" i="1"/>
  <c r="V93" i="1"/>
  <c r="W63" i="1"/>
  <c r="E63" i="1" s="1"/>
  <c r="V34" i="1"/>
  <c r="V57" i="1"/>
  <c r="V24" i="1"/>
  <c r="V58" i="1"/>
  <c r="I110" i="1"/>
  <c r="I96" i="1"/>
  <c r="W90" i="1"/>
  <c r="E90" i="1" s="1"/>
  <c r="W89" i="1"/>
  <c r="E89" i="1" s="1"/>
  <c r="W107" i="1"/>
  <c r="E107" i="1" s="1"/>
  <c r="W44" i="1"/>
  <c r="E44" i="1" s="1"/>
  <c r="W84" i="1"/>
  <c r="E84" i="1" s="1"/>
  <c r="I99" i="1"/>
  <c r="I83" i="1"/>
  <c r="W100" i="1"/>
  <c r="E100" i="1" s="1"/>
  <c r="V103" i="1"/>
  <c r="I87" i="1"/>
  <c r="V28" i="1"/>
  <c r="I66" i="1"/>
  <c r="V101" i="1"/>
  <c r="V85" i="1"/>
  <c r="I44" i="1"/>
  <c r="W99" i="1"/>
  <c r="E99" i="1" s="1"/>
  <c r="W83" i="1"/>
  <c r="E83" i="1" s="1"/>
  <c r="V59" i="1"/>
  <c r="W68" i="1" l="1"/>
  <c r="E68" i="1" s="1"/>
  <c r="W111" i="1"/>
  <c r="E111" i="1" s="1"/>
  <c r="W70" i="1"/>
  <c r="E70" i="1" s="1"/>
  <c r="W108" i="1"/>
  <c r="E108" i="1" s="1"/>
  <c r="W80" i="1"/>
  <c r="E80" i="1" s="1"/>
  <c r="W112" i="1"/>
  <c r="E112" i="1" s="1"/>
  <c r="J100" i="1"/>
  <c r="J89" i="1"/>
  <c r="W85" i="1"/>
  <c r="E85" i="1" s="1"/>
  <c r="J81" i="1"/>
  <c r="W102" i="1"/>
  <c r="E102" i="1" s="1"/>
  <c r="W53" i="1"/>
  <c r="W79" i="1"/>
  <c r="E79" i="1" s="1"/>
  <c r="J97" i="1"/>
  <c r="W109" i="1"/>
  <c r="E109" i="1" s="1"/>
  <c r="J90" i="1"/>
  <c r="J99" i="1"/>
  <c r="J110" i="1"/>
  <c r="W43" i="1"/>
  <c r="E43" i="1" s="1"/>
  <c r="W45" i="1"/>
  <c r="E45" i="1" s="1"/>
  <c r="W65" i="1"/>
  <c r="E65" i="1" s="1"/>
  <c r="J82" i="1"/>
  <c r="J98" i="1"/>
  <c r="J69" i="1"/>
  <c r="J44" i="1"/>
  <c r="W72" i="1"/>
  <c r="E72" i="1" s="1"/>
  <c r="J71" i="1"/>
  <c r="W54" i="1"/>
  <c r="E54" i="1" s="1"/>
  <c r="W96" i="1"/>
  <c r="E96" i="1" s="1"/>
  <c r="W32" i="1"/>
  <c r="E32" i="1" s="1"/>
  <c r="W73" i="1"/>
  <c r="E73" i="1" s="1"/>
  <c r="W92" i="1"/>
  <c r="E92" i="1" s="1"/>
  <c r="W33" i="1"/>
  <c r="E33" i="1" s="1"/>
  <c r="W55" i="1"/>
  <c r="E55" i="1" s="1"/>
  <c r="J83" i="1"/>
  <c r="J63" i="1"/>
  <c r="J107" i="1"/>
  <c r="J56" i="1"/>
  <c r="J84" i="1"/>
  <c r="W46" i="1"/>
  <c r="E46" i="1" s="1"/>
  <c r="W48" i="1"/>
  <c r="E48" i="1" s="1"/>
  <c r="W39" i="1"/>
  <c r="E39" i="1" s="1"/>
  <c r="W66" i="1"/>
  <c r="W64" i="1"/>
  <c r="E64" i="1" s="1"/>
  <c r="W67" i="1"/>
  <c r="E67" i="1" s="1"/>
  <c r="W49" i="1"/>
  <c r="E49" i="1" s="1"/>
  <c r="W47" i="1"/>
  <c r="E47" i="1" s="1"/>
  <c r="W95" i="1"/>
  <c r="E95" i="1" s="1"/>
  <c r="W52" i="1"/>
  <c r="E52" i="1" s="1"/>
  <c r="W51" i="1"/>
  <c r="E51" i="1" s="1"/>
  <c r="W78" i="1"/>
  <c r="E78" i="1" s="1"/>
  <c r="W77" i="1"/>
  <c r="E77" i="1" s="1"/>
  <c r="W27" i="1"/>
  <c r="E27" i="1" s="1"/>
  <c r="W50" i="1"/>
  <c r="E50" i="1" s="1"/>
  <c r="W26" i="1"/>
  <c r="E26" i="1" s="1"/>
  <c r="W58" i="1"/>
  <c r="E58" i="1" s="1"/>
  <c r="W76" i="1"/>
  <c r="E76" i="1" s="1"/>
  <c r="W25" i="1"/>
  <c r="E25" i="1" s="1"/>
  <c r="W74" i="1"/>
  <c r="E74" i="1" s="1"/>
  <c r="W91" i="1"/>
  <c r="E91" i="1" s="1"/>
  <c r="W57" i="1"/>
  <c r="E57" i="1" s="1"/>
  <c r="W38" i="1"/>
  <c r="E38" i="1" s="1"/>
  <c r="W40" i="1"/>
  <c r="E40" i="1" s="1"/>
  <c r="W75" i="1"/>
  <c r="E75" i="1" s="1"/>
  <c r="W41" i="1"/>
  <c r="E41" i="1" s="1"/>
  <c r="W34" i="1"/>
  <c r="E34" i="1" s="1"/>
  <c r="W42" i="1"/>
  <c r="E42" i="1" s="1"/>
  <c r="W37" i="1"/>
  <c r="E37" i="1" s="1"/>
  <c r="W93" i="1"/>
  <c r="E93" i="1" s="1"/>
  <c r="W36" i="1"/>
  <c r="E36" i="1" s="1"/>
  <c r="W35" i="1"/>
  <c r="E35" i="1" s="1"/>
  <c r="W94" i="1"/>
  <c r="E94" i="1" s="1"/>
  <c r="W101" i="1"/>
  <c r="E101" i="1" s="1"/>
  <c r="W106" i="1"/>
  <c r="E106" i="1" s="1"/>
  <c r="W105" i="1"/>
  <c r="E105" i="1" s="1"/>
  <c r="W62" i="1"/>
  <c r="E62" i="1" s="1"/>
  <c r="W61" i="1"/>
  <c r="E61" i="1" s="1"/>
  <c r="W60" i="1"/>
  <c r="E60" i="1" s="1"/>
  <c r="W59" i="1"/>
  <c r="E59" i="1" s="1"/>
  <c r="W104" i="1"/>
  <c r="E104" i="1" s="1"/>
  <c r="W103" i="1"/>
  <c r="E103" i="1" s="1"/>
  <c r="W88" i="1"/>
  <c r="E88" i="1" s="1"/>
  <c r="W87" i="1"/>
  <c r="E87" i="1" s="1"/>
  <c r="W31" i="1"/>
  <c r="E31" i="1" s="1"/>
  <c r="W28" i="1"/>
  <c r="E28" i="1" s="1"/>
  <c r="W29" i="1"/>
  <c r="E29" i="1" s="1"/>
  <c r="W30" i="1"/>
  <c r="E30" i="1" s="1"/>
  <c r="W86" i="1"/>
  <c r="E86" i="1" s="1"/>
  <c r="J111" i="1" l="1"/>
  <c r="J68" i="1"/>
  <c r="J70" i="1"/>
  <c r="J80" i="1"/>
  <c r="J108" i="1"/>
  <c r="J72" i="1"/>
  <c r="J102" i="1"/>
  <c r="J109" i="1"/>
  <c r="J79" i="1"/>
  <c r="J73" i="1"/>
  <c r="J112" i="1"/>
  <c r="J54" i="1"/>
  <c r="J43" i="1"/>
  <c r="J33" i="1"/>
  <c r="J45" i="1"/>
  <c r="J85" i="1"/>
  <c r="J60" i="1"/>
  <c r="J106" i="1"/>
  <c r="J77" i="1"/>
  <c r="J58" i="1"/>
  <c r="J31" i="1"/>
  <c r="J37" i="1"/>
  <c r="J49" i="1"/>
  <c r="J28" i="1"/>
  <c r="J95" i="1"/>
  <c r="J51" i="1"/>
  <c r="J101" i="1"/>
  <c r="J30" i="1"/>
  <c r="J65" i="1"/>
  <c r="J52" i="1"/>
  <c r="J88" i="1"/>
  <c r="J48" i="1"/>
  <c r="J74" i="1"/>
  <c r="J93" i="1"/>
  <c r="J59" i="1"/>
  <c r="J46" i="1"/>
  <c r="J96" i="1"/>
  <c r="J67" i="1"/>
  <c r="J76" i="1"/>
  <c r="E53" i="1"/>
  <c r="J53" i="1"/>
  <c r="J105" i="1"/>
  <c r="J27" i="1"/>
  <c r="J42" i="1"/>
  <c r="E66" i="1"/>
  <c r="J66" i="1"/>
  <c r="J40" i="1"/>
  <c r="J91" i="1"/>
  <c r="J55" i="1"/>
  <c r="J61" i="1"/>
  <c r="J36" i="1"/>
  <c r="J35" i="1"/>
  <c r="J94" i="1"/>
  <c r="J39" i="1"/>
  <c r="J25" i="1"/>
  <c r="J103" i="1"/>
  <c r="J75" i="1"/>
  <c r="J32" i="1"/>
  <c r="J78" i="1"/>
  <c r="J29" i="1"/>
  <c r="J38" i="1"/>
  <c r="J92" i="1"/>
  <c r="J57" i="1"/>
  <c r="J34" i="1"/>
  <c r="J41" i="1"/>
  <c r="J64" i="1"/>
  <c r="J86" i="1"/>
  <c r="J47" i="1"/>
  <c r="J50" i="1"/>
  <c r="J26" i="1"/>
  <c r="J104" i="1"/>
  <c r="J87" i="1"/>
  <c r="J62" i="1"/>
  <c r="Q19" i="1" l="1"/>
  <c r="R19" i="1"/>
  <c r="S19" i="1"/>
  <c r="Q20" i="1"/>
  <c r="R20" i="1"/>
  <c r="S20" i="1"/>
  <c r="Q21" i="1"/>
  <c r="R21" i="1"/>
  <c r="S21" i="1"/>
  <c r="R18" i="1"/>
  <c r="S18" i="1"/>
  <c r="Q18" i="1"/>
  <c r="G21" i="1" l="1"/>
  <c r="G19" i="1"/>
  <c r="G20" i="1"/>
  <c r="G18" i="1"/>
  <c r="I21" i="1" l="1"/>
  <c r="V21" i="1" l="1"/>
  <c r="W24" i="1" l="1"/>
  <c r="E24" i="1" s="1"/>
  <c r="V19" i="1"/>
  <c r="J24" i="1" l="1"/>
  <c r="I19" i="1"/>
  <c r="I18" i="1" l="1"/>
  <c r="V18" i="1"/>
  <c r="W19" i="1" l="1"/>
  <c r="E19" i="1" s="1"/>
  <c r="W18" i="1"/>
  <c r="E18" i="1" s="1"/>
  <c r="I20" i="1"/>
  <c r="V20" i="1"/>
  <c r="J19" i="1" l="1"/>
  <c r="J18" i="1"/>
  <c r="W20" i="1"/>
  <c r="E20" i="1" s="1"/>
  <c r="W23" i="1"/>
  <c r="E23" i="1" s="1"/>
  <c r="W22" i="1"/>
  <c r="E22" i="1" s="1"/>
  <c r="W21" i="1"/>
  <c r="E21" i="1" s="1"/>
  <c r="J23" i="1" l="1"/>
  <c r="J20" i="1"/>
  <c r="J21" i="1"/>
  <c r="J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tc={5360F00D-3612-408D-87BA-49702746CA79}</author>
    <author>tc={393CDBA7-FC63-4AF1-8DDA-EEC9D4A2C4CB}</author>
  </authors>
  <commentList>
    <comment ref="M15" authorId="0" shapeId="0" xr:uid="{5360F00D-3612-408D-87BA-49702746CA79}">
      <text>
        <t>[Threaded comment]
Your version of Excel allows you to read this threaded comment; however, any edits to it will get removed if the file is opened in a newer version of Excel. Learn more: https://go.microsoft.com/fwlink/?linkid=870924
Comment:
    Ẩn mục này</t>
      </text>
    </comment>
    <comment ref="N15" authorId="1" shapeId="0" xr:uid="{393CDBA7-FC63-4AF1-8DDA-EEC9D4A2C4CB}">
      <text>
        <t>[Threaded comment]
Your version of Excel allows you to read this threaded comment; however, any edits to it will get removed if the file is opened in a newer version of Excel. Learn more: https://go.microsoft.com/fwlink/?linkid=870924
Comment:
    Ẩn mục này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tc={BE69431F-7ADC-454F-82F3-73AF2BF32D16}</author>
    <author>tc={D1581DCC-8A83-4FFE-8DA2-3B127B2D68EE}</author>
  </authors>
  <commentList>
    <comment ref="M15" authorId="0" shapeId="0" xr:uid="{BE69431F-7ADC-454F-82F3-73AF2BF32D16}">
      <text>
        <t>[Threaded comment]
Your version of Excel allows you to read this threaded comment; however, any edits to it will get removed if the file is opened in a newer version of Excel. Learn more: https://go.microsoft.com/fwlink/?linkid=870924
Comment:
    Ẩn mục này</t>
      </text>
    </comment>
    <comment ref="N15" authorId="1" shapeId="0" xr:uid="{D1581DCC-8A83-4FFE-8DA2-3B127B2D68EE}">
      <text>
        <t>[Threaded comment]
Your version of Excel allows you to read this threaded comment; however, any edits to it will get removed if the file is opened in a newer version of Excel. Learn more: https://go.microsoft.com/fwlink/?linkid=870924
Comment:
    Ẩn mục này</t>
      </text>
    </comment>
  </commentList>
</comments>
</file>

<file path=xl/sharedStrings.xml><?xml version="1.0" encoding="utf-8"?>
<sst xmlns="http://schemas.openxmlformats.org/spreadsheetml/2006/main" count="171" uniqueCount="81">
  <si>
    <t>Cộng Hòa Xã Hội Chủ Nghĩa Việt Nam</t>
  </si>
  <si>
    <t>Độc lập - Tự do - Hạnh phúc</t>
  </si>
  <si>
    <t>1.</t>
  </si>
  <si>
    <t>MW</t>
  </si>
  <si>
    <t>- Cao trình đỉnh đập:</t>
  </si>
  <si>
    <t>m</t>
  </si>
  <si>
    <t>2.</t>
  </si>
  <si>
    <t xml:space="preserve">- Mực nước dâng bình thường (MNDBT): </t>
  </si>
  <si>
    <t>- Mực nước chết (MNC):</t>
  </si>
  <si>
    <t>3.</t>
  </si>
  <si>
    <t>4.</t>
  </si>
  <si>
    <r>
      <t>m</t>
    </r>
    <r>
      <rPr>
        <vertAlign val="superscript"/>
        <sz val="11"/>
        <color indexed="8"/>
        <rFont val="Times New Roman"/>
        <family val="1"/>
        <charset val="163"/>
      </rPr>
      <t>3</t>
    </r>
    <r>
      <rPr>
        <sz val="11"/>
        <color indexed="8"/>
        <rFont val="Times New Roman"/>
        <family val="1"/>
      </rPr>
      <t>/s</t>
    </r>
  </si>
  <si>
    <t>5.</t>
  </si>
  <si>
    <t>Giờ đo</t>
  </si>
  <si>
    <t>Mực nước (m)</t>
  </si>
  <si>
    <r>
      <t>Lưu lượng (m</t>
    </r>
    <r>
      <rPr>
        <vertAlign val="superscript"/>
        <sz val="11"/>
        <rFont val="Times New Roman"/>
        <family val="1"/>
        <charset val="163"/>
      </rPr>
      <t>3</t>
    </r>
    <r>
      <rPr>
        <sz val="11"/>
        <rFont val="Times New Roman"/>
        <family val="1"/>
      </rPr>
      <t>/s)</t>
    </r>
  </si>
  <si>
    <t>Thượng lưu (m)</t>
  </si>
  <si>
    <t xml:space="preserve"> Hạ lưu (m)</t>
  </si>
  <si>
    <t>Về hồ</t>
  </si>
  <si>
    <t>Qua xả tràn</t>
  </si>
  <si>
    <t>Xả dòng chảy tối thiếu</t>
  </si>
  <si>
    <t>Về hạ du</t>
  </si>
  <si>
    <t>+</t>
  </si>
  <si>
    <t>Nơi gửi</t>
  </si>
  <si>
    <t>Ngày</t>
  </si>
  <si>
    <t>Người ghi/ trưởng ca</t>
  </si>
  <si>
    <t>Qua Nhà máy</t>
  </si>
  <si>
    <t>Tổ máy
 H1</t>
  </si>
  <si>
    <t>Tổ máy 
H2</t>
  </si>
  <si>
    <t>Tổ máy
 H3</t>
  </si>
  <si>
    <t>Công suất tổ máy 
(MW)</t>
  </si>
  <si>
    <t>Lưu lượng qua tổ máy
(m3/s)</t>
  </si>
  <si>
    <t>Dung tích
 sai biệt</t>
  </si>
  <si>
    <t>ΔQsb</t>
  </si>
  <si>
    <t>Swith DCTT</t>
  </si>
  <si>
    <t xml:space="preserve">BẢNG SỐ LIỆU QUAN TRẮC KHÍ TƯỢNG THỦY VĂN </t>
  </si>
  <si>
    <t xml:space="preserve">- Công suất lắp máy (Nlm): </t>
  </si>
  <si>
    <t>- Mực nước hồ ứng với lũ thiết kế:</t>
  </si>
  <si>
    <t>- Dòng chảy trung bình năm (Qo):</t>
  </si>
  <si>
    <t>- Dung tích toàn bộ (Wtb):</t>
  </si>
  <si>
    <t>- Thời tiết tại khu vực công trình: ….............................................</t>
  </si>
  <si>
    <t xml:space="preserve">- Lưu lượng lũ kiểm tra tần suất (P= 1,5 %): </t>
  </si>
  <si>
    <r>
      <t>m</t>
    </r>
    <r>
      <rPr>
        <vertAlign val="superscript"/>
        <sz val="11"/>
        <color indexed="8"/>
        <rFont val="Times New Roman"/>
        <family val="1"/>
        <charset val="163"/>
      </rPr>
      <t>3</t>
    </r>
  </si>
  <si>
    <t>7</t>
  </si>
  <si>
    <t>8</t>
  </si>
  <si>
    <t>9</t>
  </si>
  <si>
    <t>10</t>
  </si>
  <si>
    <t>Qv tt</t>
  </si>
  <si>
    <t>Qv tb</t>
  </si>
  <si>
    <t>Bảng hệ số điều chỉnh cài đặt mặc định</t>
  </si>
  <si>
    <t>Hệ số chưa co hẹp</t>
  </si>
  <si>
    <t>Hệ số co hẹp ngang</t>
  </si>
  <si>
    <t>Hệ số co hẹp đứng</t>
  </si>
  <si>
    <t>Hệ số lưu lượng</t>
  </si>
  <si>
    <t>Hiệu suất máy phát (%)</t>
  </si>
  <si>
    <t>Hiệu suất cơ khí (%)</t>
  </si>
  <si>
    <t>Hiệu suất turbine (%)</t>
  </si>
  <si>
    <t>Cao trình ngưỡng tràn (m)</t>
  </si>
  <si>
    <t>Chiều dài (rộng) đập tràn (m)</t>
  </si>
  <si>
    <t>Cao trình ngưỡng kênh xả (m)</t>
  </si>
  <si>
    <t>Chiều rộng kênh xả (m)</t>
  </si>
  <si>
    <t>Mực nước chết (m)</t>
  </si>
  <si>
    <t>Dung tích hồ ở MNC (m3)</t>
  </si>
  <si>
    <t>Hệ số DCTT</t>
  </si>
  <si>
    <t>DCTT theo quy định</t>
  </si>
  <si>
    <r>
      <t>Xả dòng chảy tối thiểu thực tế
(m</t>
    </r>
    <r>
      <rPr>
        <vertAlign val="superscript"/>
        <sz val="11"/>
        <color rgb="FFFF0000"/>
        <rFont val="Times New Roman"/>
        <family val="1"/>
      </rPr>
      <t>3</t>
    </r>
    <r>
      <rPr>
        <sz val="11"/>
        <color rgb="FFFF0000"/>
        <rFont val="Times New Roman"/>
        <family val="1"/>
      </rPr>
      <t>/s)</t>
    </r>
  </si>
  <si>
    <t>Dự báo lưu lượng đến hồ trong giờ tới
 (m3/s)</t>
  </si>
  <si>
    <t xml:space="preserve">- Lưu lượng lũ kiểm tra tần suất (P= 0,2 %): </t>
  </si>
  <si>
    <t>Độ mở cửa xả DCTT (m)</t>
  </si>
  <si>
    <t>NHÀ MÁY THỦY ĐIỆN ĐĂK RƠ SA</t>
  </si>
  <si>
    <t xml:space="preserve">Số điện thoại: </t>
  </si>
  <si>
    <t xml:space="preserve">- Lưu lượng lũ kiểm tra tần suất (P= 1,0 %): </t>
  </si>
  <si>
    <t>Dung tích hữu ích 1 (731-732) (m3)</t>
  </si>
  <si>
    <t>Dung tích hữu ích 2 (732-733) (m3)</t>
  </si>
  <si>
    <t>Dung tích hữu ích 3 (733-734) (m3)</t>
  </si>
  <si>
    <t>Dung tích hữu ích 4 (&gt;734) (m3)</t>
  </si>
  <si>
    <t xml:space="preserve">- Lưu lượng lũ kiểm tra tần suất (P= 0,5 %): </t>
  </si>
  <si>
    <t>NHÀ MÁY THỦY ĐIỆN ĐĂK RƠ SA 2</t>
  </si>
  <si>
    <t>Dung tích hữu ích 1(&lt;632) (m3)</t>
  </si>
  <si>
    <t>Dung tích hữu ích 2 (&gt;632) (m3)</t>
  </si>
  <si>
    <t>CÔNG TY CỔ PHẦN THỦY ĐIỆN ĐĂKRƠSA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</si>
</sst>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;[Red]0.00"/>
    <numFmt numFmtId="167" formatCode="0.0000"/>
    <numFmt numFmtId="168" formatCode="0.0000;[Red]0.0000"/>
  </numFmts>
  <fonts count="16" x14ac:knownFonts="1">
    <font>
      <sz val="12"/>
      <color theme="1"/>
      <name val="Times New Roman"/>
      <family val="2"/>
      <charset val="163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vertAlign val="superscript"/>
      <sz val="11"/>
      <color indexed="8"/>
      <name val="Times New Roman"/>
      <family val="1"/>
      <charset val="163"/>
    </font>
    <font>
      <vertAlign val="superscript"/>
      <sz val="11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Calibri Light"/>
      <family val="1"/>
      <scheme val="major"/>
    </font>
    <font>
      <sz val="11"/>
      <color indexed="8"/>
      <name val="Calibri Light"/>
      <family val="1"/>
      <scheme val="maj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rgb="FFFF0000"/>
      <name val="Times New Roman"/>
      <family val="1"/>
    </font>
    <font>
      <sz val="12"/>
      <color indexed="8"/>
      <name val="Times New Roman"/>
      <family val="1"/>
    </font>
    <font>
      <vertAlign val="superscript"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2" applyFont="1" applyFill="1" applyAlignment="1" applyProtection="1"/>
    <xf numFmtId="0" fontId="2" fillId="0" borderId="0" xfId="2" applyFont="1" applyFill="1" applyAlignment="1" applyProtection="1">
      <alignment horizontal="center" vertical="center"/>
    </xf>
    <xf numFmtId="0" fontId="3" fillId="0" borderId="0" xfId="2" applyFont="1" applyFill="1" applyBorder="1" applyAlignment="1" applyProtection="1">
      <alignment vertical="center"/>
    </xf>
    <xf numFmtId="0" fontId="2" fillId="0" borderId="0" xfId="2" quotePrefix="1" applyFont="1" applyFill="1" applyBorder="1" applyAlignment="1" applyProtection="1">
      <alignment vertical="center"/>
    </xf>
    <xf numFmtId="0" fontId="2" fillId="0" borderId="0" xfId="2" applyFont="1" applyFill="1" applyBorder="1" applyAlignment="1" applyProtection="1">
      <alignment vertical="center"/>
    </xf>
    <xf numFmtId="0" fontId="2" fillId="0" borderId="0" xfId="2" applyFont="1" applyFill="1" applyBorder="1" applyAlignment="1" applyProtection="1">
      <alignment horizontal="center" vertical="center"/>
    </xf>
    <xf numFmtId="0" fontId="5" fillId="0" borderId="0" xfId="2" applyFont="1" applyFill="1" applyAlignment="1" applyProtection="1">
      <alignment horizontal="center" vertical="center"/>
    </xf>
    <xf numFmtId="0" fontId="5" fillId="0" borderId="0" xfId="2" applyNumberFormat="1" applyFont="1" applyFill="1" applyBorder="1" applyAlignment="1" applyProtection="1"/>
    <xf numFmtId="20" fontId="2" fillId="0" borderId="3" xfId="2" applyNumberFormat="1" applyFont="1" applyFill="1" applyBorder="1" applyAlignment="1" applyProtection="1">
      <alignment horizontal="center"/>
    </xf>
    <xf numFmtId="2" fontId="9" fillId="0" borderId="5" xfId="0" applyNumberFormat="1" applyFont="1" applyBorder="1" applyAlignment="1">
      <alignment horizontal="center" vertical="center" wrapText="1"/>
    </xf>
    <xf numFmtId="2" fontId="10" fillId="0" borderId="5" xfId="3" applyNumberFormat="1" applyFont="1" applyFill="1" applyBorder="1" applyAlignment="1" applyProtection="1">
      <alignment horizontal="center" vertical="center"/>
    </xf>
    <xf numFmtId="1" fontId="2" fillId="0" borderId="0" xfId="3" applyNumberFormat="1" applyFont="1" applyFill="1" applyBorder="1" applyAlignment="1" applyProtection="1">
      <alignment horizontal="center" vertical="center"/>
    </xf>
    <xf numFmtId="20" fontId="2" fillId="0" borderId="0" xfId="2" applyNumberFormat="1" applyFont="1" applyFill="1" applyBorder="1" applyAlignment="1" applyProtection="1">
      <alignment horizontal="right" vertical="center"/>
    </xf>
    <xf numFmtId="14" fontId="2" fillId="0" borderId="3" xfId="2" applyNumberFormat="1" applyFont="1" applyFill="1" applyBorder="1" applyAlignment="1" applyProtection="1">
      <alignment horizontal="center"/>
    </xf>
    <xf numFmtId="0" fontId="2" fillId="0" borderId="0" xfId="2" applyNumberFormat="1" applyFont="1" applyFill="1" applyBorder="1" applyAlignment="1" applyProtection="1"/>
    <xf numFmtId="0" fontId="2" fillId="0" borderId="0" xfId="2" applyFont="1" applyFill="1" applyBorder="1" applyAlignment="1" applyProtection="1">
      <alignment horizontal="right" vertical="center"/>
    </xf>
    <xf numFmtId="0" fontId="2" fillId="0" borderId="0" xfId="2" applyNumberFormat="1" applyFont="1" applyFill="1" applyBorder="1" applyAlignment="1" applyProtection="1"/>
    <xf numFmtId="0" fontId="2" fillId="0" borderId="1" xfId="2" applyNumberFormat="1" applyFont="1" applyFill="1" applyBorder="1" applyAlignment="1" applyProtection="1"/>
    <xf numFmtId="2" fontId="2" fillId="0" borderId="0" xfId="2" applyNumberFormat="1" applyFont="1" applyFill="1" applyBorder="1" applyAlignment="1" applyProtection="1"/>
    <xf numFmtId="2" fontId="3" fillId="0" borderId="0" xfId="2" applyNumberFormat="1" applyFont="1" applyFill="1" applyAlignment="1" applyProtection="1"/>
    <xf numFmtId="2" fontId="3" fillId="0" borderId="0" xfId="2" applyNumberFormat="1" applyFont="1" applyFill="1" applyBorder="1" applyAlignment="1" applyProtection="1">
      <alignment horizontal="center" vertical="center" wrapText="1"/>
    </xf>
    <xf numFmtId="2" fontId="11" fillId="2" borderId="5" xfId="2" applyNumberFormat="1" applyFont="1" applyFill="1" applyBorder="1" applyAlignment="1" applyProtection="1">
      <alignment horizontal="center" vertical="center" wrapText="1"/>
    </xf>
    <xf numFmtId="2" fontId="2" fillId="0" borderId="0" xfId="2" applyNumberFormat="1" applyFont="1" applyFill="1" applyBorder="1" applyAlignment="1" applyProtection="1">
      <alignment horizontal="right" vertical="center"/>
    </xf>
    <xf numFmtId="165" fontId="2" fillId="0" borderId="0" xfId="2" applyNumberFormat="1" applyFont="1" applyFill="1" applyAlignment="1" applyProtection="1"/>
    <xf numFmtId="165" fontId="2" fillId="0" borderId="0" xfId="2" applyNumberFormat="1" applyFont="1" applyFill="1" applyBorder="1" applyAlignment="1" applyProtection="1"/>
    <xf numFmtId="165" fontId="2" fillId="0" borderId="1" xfId="2" applyNumberFormat="1" applyFont="1" applyFill="1" applyBorder="1" applyAlignment="1" applyProtection="1"/>
    <xf numFmtId="165" fontId="2" fillId="0" borderId="0" xfId="3" applyNumberFormat="1" applyFont="1" applyFill="1" applyBorder="1" applyAlignment="1" applyProtection="1">
      <alignment horizontal="center" vertical="center"/>
    </xf>
    <xf numFmtId="2" fontId="3" fillId="0" borderId="0" xfId="2" applyNumberFormat="1" applyFont="1" applyFill="1" applyBorder="1" applyAlignment="1" applyProtection="1">
      <alignment vertical="center" wrapText="1"/>
    </xf>
    <xf numFmtId="2" fontId="3" fillId="0" borderId="0" xfId="2" applyNumberFormat="1" applyFont="1" applyFill="1" applyBorder="1" applyAlignment="1" applyProtection="1">
      <alignment vertical="center"/>
    </xf>
    <xf numFmtId="2" fontId="2" fillId="0" borderId="0" xfId="2" applyNumberFormat="1" applyFont="1" applyFill="1" applyBorder="1" applyAlignment="1" applyProtection="1">
      <alignment vertical="center"/>
    </xf>
    <xf numFmtId="166" fontId="2" fillId="0" borderId="0" xfId="2" applyNumberFormat="1" applyFont="1" applyFill="1" applyAlignment="1" applyProtection="1"/>
    <xf numFmtId="166" fontId="2" fillId="0" borderId="0" xfId="3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vertical="center"/>
    </xf>
    <xf numFmtId="0" fontId="2" fillId="0" borderId="0" xfId="2" applyFont="1" applyFill="1" applyAlignment="1" applyProtection="1">
      <alignment horizontal="right" vertical="center"/>
    </xf>
    <xf numFmtId="165" fontId="2" fillId="0" borderId="0" xfId="2" quotePrefix="1" applyNumberFormat="1" applyFont="1" applyFill="1" applyBorder="1" applyAlignment="1" applyProtection="1">
      <alignment horizontal="left" vertical="center"/>
    </xf>
    <xf numFmtId="49" fontId="2" fillId="0" borderId="0" xfId="2" applyNumberFormat="1" applyFont="1" applyFill="1" applyBorder="1" applyAlignment="1" applyProtection="1">
      <alignment horizontal="right" vertical="center"/>
    </xf>
    <xf numFmtId="0" fontId="2" fillId="0" borderId="0" xfId="2" applyNumberFormat="1" applyFont="1" applyFill="1" applyBorder="1" applyAlignment="1" applyProtection="1">
      <alignment horizontal="right"/>
    </xf>
    <xf numFmtId="0" fontId="2" fillId="0" borderId="6" xfId="2" applyFont="1" applyFill="1" applyBorder="1" applyAlignment="1" applyProtection="1">
      <alignment horizontal="center" vertical="center" wrapText="1"/>
    </xf>
    <xf numFmtId="0" fontId="2" fillId="0" borderId="5" xfId="2" applyFont="1" applyFill="1" applyBorder="1" applyAlignment="1" applyProtection="1">
      <alignment horizontal="center" vertical="center" wrapText="1"/>
    </xf>
    <xf numFmtId="1" fontId="2" fillId="0" borderId="5" xfId="2" applyNumberFormat="1" applyFont="1" applyFill="1" applyBorder="1" applyAlignment="1" applyProtection="1">
      <alignment horizontal="center" vertical="center" wrapText="1"/>
    </xf>
    <xf numFmtId="2" fontId="2" fillId="0" borderId="5" xfId="2" applyNumberFormat="1" applyFont="1" applyFill="1" applyBorder="1" applyAlignment="1" applyProtection="1">
      <alignment horizontal="center" vertical="center" wrapText="1"/>
    </xf>
    <xf numFmtId="165" fontId="2" fillId="0" borderId="5" xfId="2" applyNumberFormat="1" applyFont="1" applyFill="1" applyBorder="1" applyAlignment="1" applyProtection="1">
      <alignment horizontal="center" vertical="center" wrapText="1"/>
    </xf>
    <xf numFmtId="0" fontId="2" fillId="0" borderId="0" xfId="2" quotePrefix="1" applyFont="1" applyFill="1" applyBorder="1" applyAlignment="1" applyProtection="1">
      <alignment horizontal="right" vertical="center"/>
    </xf>
    <xf numFmtId="0" fontId="2" fillId="0" borderId="0" xfId="2" applyNumberFormat="1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center"/>
    </xf>
    <xf numFmtId="0" fontId="3" fillId="0" borderId="0" xfId="2" applyFont="1" applyFill="1" applyBorder="1" applyAlignment="1" applyProtection="1">
      <alignment horizontal="center" vertical="center" wrapText="1"/>
    </xf>
    <xf numFmtId="2" fontId="5" fillId="4" borderId="5" xfId="2" applyNumberFormat="1" applyFont="1" applyFill="1" applyBorder="1" applyAlignment="1">
      <alignment horizontal="center" vertical="center"/>
    </xf>
    <xf numFmtId="0" fontId="12" fillId="5" borderId="5" xfId="0" applyFont="1" applyFill="1" applyBorder="1"/>
    <xf numFmtId="0" fontId="13" fillId="5" borderId="5" xfId="0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wrapText="1"/>
    </xf>
    <xf numFmtId="0" fontId="12" fillId="0" borderId="5" xfId="0" applyFont="1" applyBorder="1"/>
    <xf numFmtId="0" fontId="13" fillId="0" borderId="5" xfId="0" applyFont="1" applyBorder="1" applyAlignment="1">
      <alignment horizontal="center"/>
    </xf>
    <xf numFmtId="0" fontId="14" fillId="0" borderId="5" xfId="2" applyFont="1" applyBorder="1"/>
    <xf numFmtId="0" fontId="13" fillId="0" borderId="5" xfId="2" applyFont="1" applyBorder="1" applyAlignment="1">
      <alignment horizontal="center"/>
    </xf>
    <xf numFmtId="0" fontId="13" fillId="4" borderId="5" xfId="2" applyFont="1" applyFill="1" applyBorder="1" applyAlignment="1">
      <alignment horizontal="center"/>
    </xf>
    <xf numFmtId="2" fontId="10" fillId="0" borderId="4" xfId="1" applyNumberFormat="1" applyFont="1" applyFill="1" applyBorder="1" applyAlignment="1" applyProtection="1">
      <alignment horizontal="center" vertical="center"/>
    </xf>
    <xf numFmtId="2" fontId="2" fillId="4" borderId="5" xfId="1" applyNumberFormat="1" applyFont="1" applyFill="1" applyBorder="1" applyAlignment="1" applyProtection="1">
      <alignment horizontal="center" vertical="center"/>
    </xf>
    <xf numFmtId="2" fontId="2" fillId="0" borderId="5" xfId="1" applyNumberFormat="1" applyFont="1" applyFill="1" applyBorder="1" applyAlignment="1" applyProtection="1">
      <alignment horizontal="center" vertical="center"/>
    </xf>
    <xf numFmtId="2" fontId="5" fillId="6" borderId="5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center"/>
    </xf>
    <xf numFmtId="167" fontId="3" fillId="0" borderId="0" xfId="2" applyNumberFormat="1" applyFont="1" applyFill="1" applyAlignment="1" applyProtection="1"/>
    <xf numFmtId="167" fontId="2" fillId="0" borderId="0" xfId="2" applyNumberFormat="1" applyFont="1" applyFill="1" applyBorder="1" applyAlignment="1" applyProtection="1"/>
    <xf numFmtId="167" fontId="3" fillId="0" borderId="0" xfId="2" applyNumberFormat="1" applyFont="1" applyFill="1" applyBorder="1" applyAlignment="1" applyProtection="1">
      <alignment vertical="center" wrapText="1"/>
    </xf>
    <xf numFmtId="167" fontId="3" fillId="0" borderId="0" xfId="2" applyNumberFormat="1" applyFont="1" applyFill="1" applyBorder="1" applyAlignment="1" applyProtection="1">
      <alignment horizontal="center" vertical="center" wrapText="1"/>
    </xf>
    <xf numFmtId="167" fontId="3" fillId="0" borderId="0" xfId="2" applyNumberFormat="1" applyFont="1" applyFill="1" applyBorder="1" applyAlignment="1" applyProtection="1">
      <alignment vertical="center"/>
    </xf>
    <xf numFmtId="167" fontId="2" fillId="0" borderId="0" xfId="2" applyNumberFormat="1" applyFont="1" applyFill="1" applyAlignment="1" applyProtection="1">
      <alignment horizontal="center" vertical="center"/>
    </xf>
    <xf numFmtId="167" fontId="2" fillId="0" borderId="0" xfId="2" applyNumberFormat="1" applyFont="1" applyFill="1" applyBorder="1" applyAlignment="1" applyProtection="1">
      <alignment vertical="center"/>
    </xf>
    <xf numFmtId="167" fontId="11" fillId="2" borderId="5" xfId="2" applyNumberFormat="1" applyFont="1" applyFill="1" applyBorder="1" applyAlignment="1" applyProtection="1">
      <alignment horizontal="center" vertical="center" wrapText="1"/>
    </xf>
    <xf numFmtId="167" fontId="11" fillId="2" borderId="5" xfId="2" applyNumberFormat="1" applyFont="1" applyFill="1" applyBorder="1" applyAlignment="1" applyProtection="1">
      <alignment horizontal="center" vertical="center"/>
    </xf>
    <xf numFmtId="168" fontId="3" fillId="0" borderId="0" xfId="2" applyNumberFormat="1" applyFont="1" applyFill="1" applyBorder="1" applyAlignment="1" applyProtection="1">
      <alignment vertical="center"/>
    </xf>
    <xf numFmtId="168" fontId="2" fillId="0" borderId="0" xfId="2" applyNumberFormat="1" applyFont="1" applyFill="1" applyBorder="1" applyAlignment="1" applyProtection="1"/>
    <xf numFmtId="168" fontId="2" fillId="0" borderId="1" xfId="2" applyNumberFormat="1" applyFont="1" applyFill="1" applyBorder="1" applyAlignment="1" applyProtection="1"/>
    <xf numFmtId="168" fontId="2" fillId="0" borderId="0" xfId="3" applyNumberFormat="1" applyFont="1" applyFill="1" applyBorder="1" applyAlignment="1" applyProtection="1">
      <alignment horizontal="center" vertical="center"/>
    </xf>
    <xf numFmtId="168" fontId="2" fillId="0" borderId="0" xfId="2" applyNumberFormat="1" applyFont="1" applyFill="1" applyAlignment="1" applyProtection="1"/>
    <xf numFmtId="166" fontId="10" fillId="3" borderId="5" xfId="0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 applyProtection="1">
      <alignment horizontal="right" vertical="center"/>
    </xf>
    <xf numFmtId="1" fontId="2" fillId="0" borderId="0" xfId="2" quotePrefix="1" applyNumberFormat="1" applyFont="1" applyFill="1" applyBorder="1" applyAlignment="1" applyProtection="1">
      <alignment horizontal="right" vertical="center"/>
    </xf>
    <xf numFmtId="165" fontId="2" fillId="0" borderId="0" xfId="2" applyNumberFormat="1" applyFont="1" applyFill="1" applyBorder="1" applyAlignment="1" applyProtection="1">
      <alignment horizontal="right" vertical="center"/>
    </xf>
    <xf numFmtId="166" fontId="2" fillId="0" borderId="4" xfId="2" applyNumberFormat="1" applyFont="1" applyFill="1" applyBorder="1" applyAlignment="1" applyProtection="1">
      <alignment horizontal="center" vertical="center" wrapText="1"/>
    </xf>
    <xf numFmtId="2" fontId="5" fillId="2" borderId="5" xfId="2" applyNumberFormat="1" applyFont="1" applyFill="1" applyBorder="1" applyAlignment="1">
      <alignment horizontal="center" vertical="center"/>
    </xf>
    <xf numFmtId="0" fontId="3" fillId="0" borderId="0" xfId="2" applyFont="1" applyFill="1" applyAlignment="1" applyProtection="1">
      <alignment horizontal="center"/>
    </xf>
    <xf numFmtId="0" fontId="3" fillId="0" borderId="0" xfId="2" applyFont="1" applyFill="1" applyBorder="1" applyAlignment="1" applyProtection="1">
      <alignment horizontal="center" vertical="center" wrapText="1"/>
    </xf>
    <xf numFmtId="165" fontId="2" fillId="0" borderId="0" xfId="2" quotePrefix="1" applyNumberFormat="1" applyFont="1" applyFill="1" applyBorder="1" applyAlignment="1" applyProtection="1">
      <alignment horizontal="left" vertical="center"/>
    </xf>
    <xf numFmtId="0" fontId="2" fillId="0" borderId="5" xfId="2" applyFont="1" applyFill="1" applyBorder="1" applyAlignment="1" applyProtection="1">
      <alignment horizontal="center" vertical="center" wrapText="1"/>
    </xf>
    <xf numFmtId="0" fontId="2" fillId="0" borderId="6" xfId="2" applyFont="1" applyFill="1" applyBorder="1" applyAlignment="1" applyProtection="1">
      <alignment horizontal="center" vertical="center" wrapText="1"/>
    </xf>
    <xf numFmtId="0" fontId="2" fillId="0" borderId="0" xfId="2" quotePrefix="1" applyFont="1" applyFill="1" applyBorder="1" applyAlignment="1" applyProtection="1">
      <alignment horizontal="left" vertical="center"/>
    </xf>
    <xf numFmtId="0" fontId="3" fillId="0" borderId="0" xfId="2" applyFont="1" applyFill="1" applyAlignment="1" applyProtection="1">
      <alignment horizontal="center"/>
    </xf>
    <xf numFmtId="0" fontId="3" fillId="0" borderId="0" xfId="2" applyFont="1" applyFill="1" applyBorder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right"/>
    </xf>
    <xf numFmtId="165" fontId="2" fillId="0" borderId="0" xfId="2" quotePrefix="1" applyNumberFormat="1" applyFont="1" applyFill="1" applyBorder="1" applyAlignment="1" applyProtection="1">
      <alignment horizontal="left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4" xfId="2" applyFont="1" applyFill="1" applyBorder="1" applyAlignment="1" applyProtection="1">
      <alignment horizontal="center" vertical="center" wrapText="1"/>
    </xf>
    <xf numFmtId="0" fontId="2" fillId="0" borderId="5" xfId="2" applyFont="1" applyFill="1" applyBorder="1" applyAlignment="1" applyProtection="1">
      <alignment horizontal="center" vertical="center" wrapText="1"/>
    </xf>
    <xf numFmtId="2" fontId="11" fillId="2" borderId="9" xfId="2" applyNumberFormat="1" applyFont="1" applyFill="1" applyBorder="1" applyAlignment="1" applyProtection="1">
      <alignment horizontal="center" vertical="center" wrapText="1"/>
    </xf>
    <xf numFmtId="2" fontId="11" fillId="2" borderId="6" xfId="2" applyNumberFormat="1" applyFont="1" applyFill="1" applyBorder="1" applyAlignment="1" applyProtection="1">
      <alignment horizontal="center" vertical="center" wrapText="1"/>
    </xf>
    <xf numFmtId="2" fontId="11" fillId="2" borderId="3" xfId="2" applyNumberFormat="1" applyFont="1" applyFill="1" applyBorder="1" applyAlignment="1" applyProtection="1">
      <alignment horizontal="center" vertical="center" wrapText="1"/>
    </xf>
    <xf numFmtId="2" fontId="11" fillId="2" borderId="8" xfId="2" applyNumberFormat="1" applyFont="1" applyFill="1" applyBorder="1" applyAlignment="1" applyProtection="1">
      <alignment horizontal="center" vertical="center" wrapText="1"/>
    </xf>
    <xf numFmtId="2" fontId="11" fillId="2" borderId="4" xfId="2" applyNumberFormat="1" applyFont="1" applyFill="1" applyBorder="1" applyAlignment="1" applyProtection="1">
      <alignment horizontal="center" vertical="center" wrapText="1"/>
    </xf>
    <xf numFmtId="2" fontId="11" fillId="2" borderId="8" xfId="2" applyNumberFormat="1" applyFont="1" applyFill="1" applyBorder="1" applyAlignment="1" applyProtection="1">
      <alignment horizontal="center" vertical="center"/>
    </xf>
    <xf numFmtId="2" fontId="11" fillId="2" borderId="4" xfId="2" applyNumberFormat="1" applyFont="1" applyFill="1" applyBorder="1" applyAlignment="1" applyProtection="1">
      <alignment horizontal="center" vertical="center"/>
    </xf>
    <xf numFmtId="2" fontId="11" fillId="2" borderId="2" xfId="2" applyNumberFormat="1" applyFont="1" applyFill="1" applyBorder="1" applyAlignment="1" applyProtection="1">
      <alignment horizontal="center" vertical="center" wrapText="1"/>
    </xf>
    <xf numFmtId="2" fontId="10" fillId="0" borderId="2" xfId="3" applyNumberFormat="1" applyFont="1" applyFill="1" applyBorder="1" applyAlignment="1" applyProtection="1">
      <alignment horizontal="center" vertical="center" wrapText="1"/>
    </xf>
    <xf numFmtId="2" fontId="10" fillId="0" borderId="9" xfId="3" applyNumberFormat="1" applyFont="1" applyFill="1" applyBorder="1" applyAlignment="1" applyProtection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166" fontId="2" fillId="4" borderId="2" xfId="2" applyNumberFormat="1" applyFont="1" applyFill="1" applyBorder="1" applyAlignment="1">
      <alignment horizontal="center" vertical="center" wrapText="1"/>
    </xf>
    <xf numFmtId="166" fontId="2" fillId="4" borderId="6" xfId="2" applyNumberFormat="1" applyFont="1" applyFill="1" applyBorder="1" applyAlignment="1">
      <alignment horizontal="center" vertical="center" wrapText="1"/>
    </xf>
    <xf numFmtId="20" fontId="2" fillId="0" borderId="7" xfId="2" applyNumberFormat="1" applyFont="1" applyFill="1" applyBorder="1" applyAlignment="1" applyProtection="1">
      <alignment horizontal="left"/>
    </xf>
    <xf numFmtId="2" fontId="11" fillId="3" borderId="9" xfId="2" applyNumberFormat="1" applyFont="1" applyFill="1" applyBorder="1" applyAlignment="1">
      <alignment horizontal="center" vertical="center" wrapText="1"/>
    </xf>
    <xf numFmtId="2" fontId="11" fillId="3" borderId="6" xfId="2" applyNumberFormat="1" applyFont="1" applyFill="1" applyBorder="1" applyAlignment="1">
      <alignment horizontal="center" vertical="center" wrapText="1"/>
    </xf>
    <xf numFmtId="0" fontId="2" fillId="0" borderId="2" xfId="2" applyFont="1" applyFill="1" applyBorder="1" applyAlignment="1" applyProtection="1">
      <alignment horizontal="center" vertical="center" wrapText="1"/>
    </xf>
    <xf numFmtId="0" fontId="2" fillId="0" borderId="6" xfId="2" applyFont="1" applyFill="1" applyBorder="1" applyAlignment="1" applyProtection="1">
      <alignment horizontal="center" vertical="center" wrapText="1"/>
    </xf>
    <xf numFmtId="0" fontId="2" fillId="0" borderId="3" xfId="2" applyFont="1" applyFill="1" applyBorder="1" applyAlignment="1" applyProtection="1">
      <alignment horizontal="center" vertical="center" wrapText="1"/>
    </xf>
    <xf numFmtId="0" fontId="2" fillId="0" borderId="4" xfId="2" applyNumberFormat="1" applyFont="1" applyFill="1" applyBorder="1" applyAlignment="1" applyProtection="1">
      <alignment wrapText="1"/>
    </xf>
    <xf numFmtId="0" fontId="2" fillId="0" borderId="0" xfId="2" applyFont="1" applyFill="1" applyAlignment="1" applyProtection="1">
      <alignment horizont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753035</xdr:colOff>
      <xdr:row>2</xdr:row>
      <xdr:rowOff>6879</xdr:rowOff>
    </xdr:from>
    <xdr:to>
      <xdr:col>4</xdr:col>
      <xdr:colOff>339258</xdr:colOff>
      <xdr:row>2</xdr:row>
      <xdr:rowOff>6879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183341" y="401326"/>
          <a:ext cx="197979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2E2AEA-45FF-4CFB-94A8-DE801954F648}"/>
            </a:ext>
          </a:extLst>
        </xdr:cNvPr>
        <xdr:cNvSpPr txBox="1"/>
      </xdr:nvSpPr>
      <xdr:spPr>
        <a:xfrm>
          <a:off x="15250886" y="508481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A9F49D-852C-45B5-804A-EDD20D554948}"/>
            </a:ext>
          </a:extLst>
        </xdr:cNvPr>
        <xdr:cNvSpPr txBox="1"/>
      </xdr:nvSpPr>
      <xdr:spPr>
        <a:xfrm>
          <a:off x="15250886" y="508481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F070415-55DC-42D4-9F85-E0C67B0ED885}"/>
            </a:ext>
          </a:extLst>
        </xdr:cNvPr>
        <xdr:cNvSpPr txBox="1"/>
      </xdr:nvSpPr>
      <xdr:spPr>
        <a:xfrm>
          <a:off x="15250886" y="508481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326F83-FF90-4F7D-8417-9839A6B4C872}"/>
            </a:ext>
          </a:extLst>
        </xdr:cNvPr>
        <xdr:cNvSpPr txBox="1"/>
      </xdr:nvSpPr>
      <xdr:spPr>
        <a:xfrm>
          <a:off x="15250886" y="508481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23</xdr:col>
      <xdr:colOff>192985</xdr:colOff>
      <xdr:row>21</xdr:row>
      <xdr:rowOff>197126</xdr:rowOff>
    </xdr:from>
    <xdr:ext cx="65" cy="162224"/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71CF7047-B969-41C2-A406-9BB54E2803D1}"/>
            </a:ext>
          </a:extLst>
        </xdr:cNvPr>
        <xdr:cNvSpPr txBox="1"/>
      </xdr:nvSpPr>
      <xdr:spPr>
        <a:xfrm>
          <a:off x="17087614" y="508481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753035</xdr:colOff>
      <xdr:row>2</xdr:row>
      <xdr:rowOff>6879</xdr:rowOff>
    </xdr:from>
    <xdr:to>
      <xdr:col>4</xdr:col>
      <xdr:colOff>339258</xdr:colOff>
      <xdr:row>2</xdr:row>
      <xdr:rowOff>6879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B45C337-3C8C-4836-96BD-5A96A733B542}"/>
            </a:ext>
          </a:extLst>
        </xdr:cNvPr>
        <xdr:cNvCxnSpPr/>
      </xdr:nvCxnSpPr>
      <xdr:spPr>
        <a:xfrm>
          <a:off x="1187375" y="403119"/>
          <a:ext cx="209320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23A2B0-6545-46E4-994B-3425880E539D}"/>
            </a:ext>
          </a:extLst>
        </xdr:cNvPr>
        <xdr:cNvSpPr txBox="1"/>
      </xdr:nvSpPr>
      <xdr:spPr>
        <a:xfrm>
          <a:off x="15262860" y="489866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344C8E2-884D-48A1-A5A3-84F3563EE094}"/>
            </a:ext>
          </a:extLst>
        </xdr:cNvPr>
        <xdr:cNvSpPr txBox="1"/>
      </xdr:nvSpPr>
      <xdr:spPr>
        <a:xfrm>
          <a:off x="15262860" y="489866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C88719C-C176-4AF1-9DC1-A42AF5432611}"/>
            </a:ext>
          </a:extLst>
        </xdr:cNvPr>
        <xdr:cNvSpPr txBox="1"/>
      </xdr:nvSpPr>
      <xdr:spPr>
        <a:xfrm>
          <a:off x="15262860" y="489866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21</xdr:col>
      <xdr:colOff>0</xdr:colOff>
      <xdr:row>21</xdr:row>
      <xdr:rowOff>197126</xdr:rowOff>
    </xdr:from>
    <xdr:ext cx="65" cy="16222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403F037-28B9-402A-8ED5-2A93A50DBE38}"/>
            </a:ext>
          </a:extLst>
        </xdr:cNvPr>
        <xdr:cNvSpPr txBox="1"/>
      </xdr:nvSpPr>
      <xdr:spPr>
        <a:xfrm>
          <a:off x="15262860" y="489866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23</xdr:col>
      <xdr:colOff>192985</xdr:colOff>
      <xdr:row>21</xdr:row>
      <xdr:rowOff>197126</xdr:rowOff>
    </xdr:from>
    <xdr:ext cx="65" cy="162224"/>
    <xdr:sp macro="" textlink="">
      <xdr:nvSpPr>
        <xdr:cNvPr id="12" name="TextBox 3">
          <a:extLst>
            <a:ext uri="{FF2B5EF4-FFF2-40B4-BE49-F238E27FC236}">
              <a16:creationId xmlns:a16="http://schemas.microsoft.com/office/drawing/2014/main" id="{2E56F323-12A2-492E-BEAD-7CF23C072643}"/>
            </a:ext>
          </a:extLst>
        </xdr:cNvPr>
        <xdr:cNvSpPr txBox="1"/>
      </xdr:nvSpPr>
      <xdr:spPr>
        <a:xfrm>
          <a:off x="17094145" y="489866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Đỗ Thanh Duy" id="{FDA15BFA-AE69-4AE2-B880-C57A08CD7ADF}" userId="628e7a46b65f343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0-06-14T07:18:30.59" personId="{FDA15BFA-AE69-4AE2-B880-C57A08CD7ADF}" id="{5360F00D-3612-408D-87BA-49702746CA79}">
    <text>Ẩn mục này</text>
  </threadedComment>
  <threadedComment ref="N15" dT="2020-06-14T07:41:56.72" personId="{FDA15BFA-AE69-4AE2-B880-C57A08CD7ADF}" id="{393CDBA7-FC63-4AF1-8DDA-EEC9D4A2C4CB}">
    <text>Ẩn mục này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5" dT="2020-06-14T07:18:30.59" personId="{FDA15BFA-AE69-4AE2-B880-C57A08CD7ADF}" id="{BE69431F-7ADC-454F-82F3-73AF2BF32D16}">
    <text>Ẩn mục này</text>
  </threadedComment>
  <threadedComment ref="N15" dT="2020-06-14T07:41:56.72" personId="{FDA15BFA-AE69-4AE2-B880-C57A08CD7ADF}" id="{D1581DCC-8A83-4FFE-8DA2-3B127B2D68EE}">
    <text>Ẩn mục này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17"/>
  <sheetViews>
    <sheetView tabSelected="1" zoomScaleNormal="100" zoomScaleSheetLayoutView="100" workbookViewId="0">
      <selection activeCell="O9" sqref="O9"/>
    </sheetView>
  </sheetViews>
  <sheetFormatPr defaultRowHeight="13.8" x14ac:dyDescent="0.25"/>
  <cols>
    <col min="1" max="1" width="5.69921875" style="1" customWidth="1"/>
    <col min="2" max="2" width="12.19921875" style="1" customWidth="1"/>
    <col min="3" max="3" width="10.09765625" style="1" customWidth="1"/>
    <col min="4" max="4" width="10.59765625" style="1" customWidth="1"/>
    <col min="5" max="5" width="11.59765625" style="74" bestFit="1" customWidth="1"/>
    <col min="6" max="6" width="8.69921875" style="1" customWidth="1"/>
    <col min="7" max="7" width="9.19921875" style="1" customWidth="1"/>
    <col min="8" max="8" width="11.3984375" style="1" customWidth="1"/>
    <col min="9" max="9" width="8.09765625" style="24" customWidth="1"/>
    <col min="10" max="10" width="13.5" style="24" customWidth="1"/>
    <col min="11" max="11" width="13.3984375" style="1" customWidth="1"/>
    <col min="12" max="12" width="9.69921875" style="15" customWidth="1"/>
    <col min="13" max="13" width="9.69921875" style="17" customWidth="1"/>
    <col min="14" max="14" width="7.69921875" style="19" customWidth="1"/>
    <col min="15" max="19" width="8.19921875" style="19" customWidth="1"/>
    <col min="20" max="20" width="9.5" style="62" customWidth="1"/>
    <col min="21" max="21" width="8.19921875" style="19" customWidth="1"/>
    <col min="22" max="22" width="9.69921875" style="15" bestFit="1" customWidth="1"/>
    <col min="23" max="23" width="11.796875" style="15" customWidth="1"/>
    <col min="24" max="24" width="30.5" style="15" customWidth="1"/>
    <col min="25" max="25" width="8.19921875" style="15" bestFit="1" customWidth="1"/>
    <col min="26" max="27" width="8.69921875" style="15"/>
    <col min="28" max="28" width="8" style="15" customWidth="1"/>
    <col min="29" max="257" width="8.69921875" style="15"/>
    <col min="258" max="258" width="10.09765625" style="15" customWidth="1"/>
    <col min="259" max="260" width="8" style="15" customWidth="1"/>
    <col min="261" max="265" width="7.19921875" style="15" customWidth="1"/>
    <col min="266" max="266" width="6.09765625" style="15" customWidth="1"/>
    <col min="267" max="267" width="6.59765625" style="15" customWidth="1"/>
    <col min="268" max="269" width="8.69921875" style="15" customWidth="1"/>
    <col min="270" max="270" width="13.09765625" style="15" customWidth="1"/>
    <col min="271" max="271" width="9.59765625" style="15" customWidth="1"/>
    <col min="272" max="272" width="10.69921875" style="15" customWidth="1"/>
    <col min="273" max="273" width="9.09765625" style="15" customWidth="1"/>
    <col min="274" max="276" width="0" style="15" hidden="1" customWidth="1"/>
    <col min="277" max="277" width="8.69921875" style="15"/>
    <col min="278" max="278" width="8.19921875" style="15" bestFit="1" customWidth="1"/>
    <col min="279" max="283" width="8.69921875" style="15"/>
    <col min="284" max="284" width="8" style="15" customWidth="1"/>
    <col min="285" max="513" width="8.69921875" style="15"/>
    <col min="514" max="514" width="10.09765625" style="15" customWidth="1"/>
    <col min="515" max="516" width="8" style="15" customWidth="1"/>
    <col min="517" max="521" width="7.19921875" style="15" customWidth="1"/>
    <col min="522" max="522" width="6.09765625" style="15" customWidth="1"/>
    <col min="523" max="523" width="6.59765625" style="15" customWidth="1"/>
    <col min="524" max="525" width="8.69921875" style="15" customWidth="1"/>
    <col min="526" max="526" width="13.09765625" style="15" customWidth="1"/>
    <col min="527" max="527" width="9.59765625" style="15" customWidth="1"/>
    <col min="528" max="528" width="10.69921875" style="15" customWidth="1"/>
    <col min="529" max="529" width="9.09765625" style="15" customWidth="1"/>
    <col min="530" max="532" width="0" style="15" hidden="1" customWidth="1"/>
    <col min="533" max="533" width="8.69921875" style="15"/>
    <col min="534" max="534" width="8.19921875" style="15" bestFit="1" customWidth="1"/>
    <col min="535" max="539" width="8.69921875" style="15"/>
    <col min="540" max="540" width="8" style="15" customWidth="1"/>
    <col min="541" max="769" width="8.69921875" style="15"/>
    <col min="770" max="770" width="10.09765625" style="15" customWidth="1"/>
    <col min="771" max="772" width="8" style="15" customWidth="1"/>
    <col min="773" max="777" width="7.19921875" style="15" customWidth="1"/>
    <col min="778" max="778" width="6.09765625" style="15" customWidth="1"/>
    <col min="779" max="779" width="6.59765625" style="15" customWidth="1"/>
    <col min="780" max="781" width="8.69921875" style="15" customWidth="1"/>
    <col min="782" max="782" width="13.09765625" style="15" customWidth="1"/>
    <col min="783" max="783" width="9.59765625" style="15" customWidth="1"/>
    <col min="784" max="784" width="10.69921875" style="15" customWidth="1"/>
    <col min="785" max="785" width="9.09765625" style="15" customWidth="1"/>
    <col min="786" max="788" width="0" style="15" hidden="1" customWidth="1"/>
    <col min="789" max="789" width="8.69921875" style="15"/>
    <col min="790" max="790" width="8.19921875" style="15" bestFit="1" customWidth="1"/>
    <col min="791" max="795" width="8.69921875" style="15"/>
    <col min="796" max="796" width="8" style="15" customWidth="1"/>
    <col min="797" max="1025" width="8.69921875" style="15"/>
    <col min="1026" max="1026" width="10.09765625" style="15" customWidth="1"/>
    <col min="1027" max="1028" width="8" style="15" customWidth="1"/>
    <col min="1029" max="1033" width="7.19921875" style="15" customWidth="1"/>
    <col min="1034" max="1034" width="6.09765625" style="15" customWidth="1"/>
    <col min="1035" max="1035" width="6.59765625" style="15" customWidth="1"/>
    <col min="1036" max="1037" width="8.69921875" style="15" customWidth="1"/>
    <col min="1038" max="1038" width="13.09765625" style="15" customWidth="1"/>
    <col min="1039" max="1039" width="9.59765625" style="15" customWidth="1"/>
    <col min="1040" max="1040" width="10.69921875" style="15" customWidth="1"/>
    <col min="1041" max="1041" width="9.09765625" style="15" customWidth="1"/>
    <col min="1042" max="1044" width="0" style="15" hidden="1" customWidth="1"/>
    <col min="1045" max="1045" width="8.69921875" style="15"/>
    <col min="1046" max="1046" width="8.19921875" style="15" bestFit="1" customWidth="1"/>
    <col min="1047" max="1051" width="8.69921875" style="15"/>
    <col min="1052" max="1052" width="8" style="15" customWidth="1"/>
    <col min="1053" max="1281" width="8.69921875" style="15"/>
    <col min="1282" max="1282" width="10.09765625" style="15" customWidth="1"/>
    <col min="1283" max="1284" width="8" style="15" customWidth="1"/>
    <col min="1285" max="1289" width="7.19921875" style="15" customWidth="1"/>
    <col min="1290" max="1290" width="6.09765625" style="15" customWidth="1"/>
    <col min="1291" max="1291" width="6.59765625" style="15" customWidth="1"/>
    <col min="1292" max="1293" width="8.69921875" style="15" customWidth="1"/>
    <col min="1294" max="1294" width="13.09765625" style="15" customWidth="1"/>
    <col min="1295" max="1295" width="9.59765625" style="15" customWidth="1"/>
    <col min="1296" max="1296" width="10.69921875" style="15" customWidth="1"/>
    <col min="1297" max="1297" width="9.09765625" style="15" customWidth="1"/>
    <col min="1298" max="1300" width="0" style="15" hidden="1" customWidth="1"/>
    <col min="1301" max="1301" width="8.69921875" style="15"/>
    <col min="1302" max="1302" width="8.19921875" style="15" bestFit="1" customWidth="1"/>
    <col min="1303" max="1307" width="8.69921875" style="15"/>
    <col min="1308" max="1308" width="8" style="15" customWidth="1"/>
    <col min="1309" max="1537" width="8.69921875" style="15"/>
    <col min="1538" max="1538" width="10.09765625" style="15" customWidth="1"/>
    <col min="1539" max="1540" width="8" style="15" customWidth="1"/>
    <col min="1541" max="1545" width="7.19921875" style="15" customWidth="1"/>
    <col min="1546" max="1546" width="6.09765625" style="15" customWidth="1"/>
    <col min="1547" max="1547" width="6.59765625" style="15" customWidth="1"/>
    <col min="1548" max="1549" width="8.69921875" style="15" customWidth="1"/>
    <col min="1550" max="1550" width="13.09765625" style="15" customWidth="1"/>
    <col min="1551" max="1551" width="9.59765625" style="15" customWidth="1"/>
    <col min="1552" max="1552" width="10.69921875" style="15" customWidth="1"/>
    <col min="1553" max="1553" width="9.09765625" style="15" customWidth="1"/>
    <col min="1554" max="1556" width="0" style="15" hidden="1" customWidth="1"/>
    <col min="1557" max="1557" width="8.69921875" style="15"/>
    <col min="1558" max="1558" width="8.19921875" style="15" bestFit="1" customWidth="1"/>
    <col min="1559" max="1563" width="8.69921875" style="15"/>
    <col min="1564" max="1564" width="8" style="15" customWidth="1"/>
    <col min="1565" max="1793" width="8.69921875" style="15"/>
    <col min="1794" max="1794" width="10.09765625" style="15" customWidth="1"/>
    <col min="1795" max="1796" width="8" style="15" customWidth="1"/>
    <col min="1797" max="1801" width="7.19921875" style="15" customWidth="1"/>
    <col min="1802" max="1802" width="6.09765625" style="15" customWidth="1"/>
    <col min="1803" max="1803" width="6.59765625" style="15" customWidth="1"/>
    <col min="1804" max="1805" width="8.69921875" style="15" customWidth="1"/>
    <col min="1806" max="1806" width="13.09765625" style="15" customWidth="1"/>
    <col min="1807" max="1807" width="9.59765625" style="15" customWidth="1"/>
    <col min="1808" max="1808" width="10.69921875" style="15" customWidth="1"/>
    <col min="1809" max="1809" width="9.09765625" style="15" customWidth="1"/>
    <col min="1810" max="1812" width="0" style="15" hidden="1" customWidth="1"/>
    <col min="1813" max="1813" width="8.69921875" style="15"/>
    <col min="1814" max="1814" width="8.19921875" style="15" bestFit="1" customWidth="1"/>
    <col min="1815" max="1819" width="8.69921875" style="15"/>
    <col min="1820" max="1820" width="8" style="15" customWidth="1"/>
    <col min="1821" max="2049" width="8.69921875" style="15"/>
    <col min="2050" max="2050" width="10.09765625" style="15" customWidth="1"/>
    <col min="2051" max="2052" width="8" style="15" customWidth="1"/>
    <col min="2053" max="2057" width="7.19921875" style="15" customWidth="1"/>
    <col min="2058" max="2058" width="6.09765625" style="15" customWidth="1"/>
    <col min="2059" max="2059" width="6.59765625" style="15" customWidth="1"/>
    <col min="2060" max="2061" width="8.69921875" style="15" customWidth="1"/>
    <col min="2062" max="2062" width="13.09765625" style="15" customWidth="1"/>
    <col min="2063" max="2063" width="9.59765625" style="15" customWidth="1"/>
    <col min="2064" max="2064" width="10.69921875" style="15" customWidth="1"/>
    <col min="2065" max="2065" width="9.09765625" style="15" customWidth="1"/>
    <col min="2066" max="2068" width="0" style="15" hidden="1" customWidth="1"/>
    <col min="2069" max="2069" width="8.69921875" style="15"/>
    <col min="2070" max="2070" width="8.19921875" style="15" bestFit="1" customWidth="1"/>
    <col min="2071" max="2075" width="8.69921875" style="15"/>
    <col min="2076" max="2076" width="8" style="15" customWidth="1"/>
    <col min="2077" max="2305" width="8.69921875" style="15"/>
    <col min="2306" max="2306" width="10.09765625" style="15" customWidth="1"/>
    <col min="2307" max="2308" width="8" style="15" customWidth="1"/>
    <col min="2309" max="2313" width="7.19921875" style="15" customWidth="1"/>
    <col min="2314" max="2314" width="6.09765625" style="15" customWidth="1"/>
    <col min="2315" max="2315" width="6.59765625" style="15" customWidth="1"/>
    <col min="2316" max="2317" width="8.69921875" style="15" customWidth="1"/>
    <col min="2318" max="2318" width="13.09765625" style="15" customWidth="1"/>
    <col min="2319" max="2319" width="9.59765625" style="15" customWidth="1"/>
    <col min="2320" max="2320" width="10.69921875" style="15" customWidth="1"/>
    <col min="2321" max="2321" width="9.09765625" style="15" customWidth="1"/>
    <col min="2322" max="2324" width="0" style="15" hidden="1" customWidth="1"/>
    <col min="2325" max="2325" width="8.69921875" style="15"/>
    <col min="2326" max="2326" width="8.19921875" style="15" bestFit="1" customWidth="1"/>
    <col min="2327" max="2331" width="8.69921875" style="15"/>
    <col min="2332" max="2332" width="8" style="15" customWidth="1"/>
    <col min="2333" max="2561" width="8.69921875" style="15"/>
    <col min="2562" max="2562" width="10.09765625" style="15" customWidth="1"/>
    <col min="2563" max="2564" width="8" style="15" customWidth="1"/>
    <col min="2565" max="2569" width="7.19921875" style="15" customWidth="1"/>
    <col min="2570" max="2570" width="6.09765625" style="15" customWidth="1"/>
    <col min="2571" max="2571" width="6.59765625" style="15" customWidth="1"/>
    <col min="2572" max="2573" width="8.69921875" style="15" customWidth="1"/>
    <col min="2574" max="2574" width="13.09765625" style="15" customWidth="1"/>
    <col min="2575" max="2575" width="9.59765625" style="15" customWidth="1"/>
    <col min="2576" max="2576" width="10.69921875" style="15" customWidth="1"/>
    <col min="2577" max="2577" width="9.09765625" style="15" customWidth="1"/>
    <col min="2578" max="2580" width="0" style="15" hidden="1" customWidth="1"/>
    <col min="2581" max="2581" width="8.69921875" style="15"/>
    <col min="2582" max="2582" width="8.19921875" style="15" bestFit="1" customWidth="1"/>
    <col min="2583" max="2587" width="8.69921875" style="15"/>
    <col min="2588" max="2588" width="8" style="15" customWidth="1"/>
    <col min="2589" max="2817" width="8.69921875" style="15"/>
    <col min="2818" max="2818" width="10.09765625" style="15" customWidth="1"/>
    <col min="2819" max="2820" width="8" style="15" customWidth="1"/>
    <col min="2821" max="2825" width="7.19921875" style="15" customWidth="1"/>
    <col min="2826" max="2826" width="6.09765625" style="15" customWidth="1"/>
    <col min="2827" max="2827" width="6.59765625" style="15" customWidth="1"/>
    <col min="2828" max="2829" width="8.69921875" style="15" customWidth="1"/>
    <col min="2830" max="2830" width="13.09765625" style="15" customWidth="1"/>
    <col min="2831" max="2831" width="9.59765625" style="15" customWidth="1"/>
    <col min="2832" max="2832" width="10.69921875" style="15" customWidth="1"/>
    <col min="2833" max="2833" width="9.09765625" style="15" customWidth="1"/>
    <col min="2834" max="2836" width="0" style="15" hidden="1" customWidth="1"/>
    <col min="2837" max="2837" width="8.69921875" style="15"/>
    <col min="2838" max="2838" width="8.19921875" style="15" bestFit="1" customWidth="1"/>
    <col min="2839" max="2843" width="8.69921875" style="15"/>
    <col min="2844" max="2844" width="8" style="15" customWidth="1"/>
    <col min="2845" max="3073" width="8.69921875" style="15"/>
    <col min="3074" max="3074" width="10.09765625" style="15" customWidth="1"/>
    <col min="3075" max="3076" width="8" style="15" customWidth="1"/>
    <col min="3077" max="3081" width="7.19921875" style="15" customWidth="1"/>
    <col min="3082" max="3082" width="6.09765625" style="15" customWidth="1"/>
    <col min="3083" max="3083" width="6.59765625" style="15" customWidth="1"/>
    <col min="3084" max="3085" width="8.69921875" style="15" customWidth="1"/>
    <col min="3086" max="3086" width="13.09765625" style="15" customWidth="1"/>
    <col min="3087" max="3087" width="9.59765625" style="15" customWidth="1"/>
    <col min="3088" max="3088" width="10.69921875" style="15" customWidth="1"/>
    <col min="3089" max="3089" width="9.09765625" style="15" customWidth="1"/>
    <col min="3090" max="3092" width="0" style="15" hidden="1" customWidth="1"/>
    <col min="3093" max="3093" width="8.69921875" style="15"/>
    <col min="3094" max="3094" width="8.19921875" style="15" bestFit="1" customWidth="1"/>
    <col min="3095" max="3099" width="8.69921875" style="15"/>
    <col min="3100" max="3100" width="8" style="15" customWidth="1"/>
    <col min="3101" max="3329" width="8.69921875" style="15"/>
    <col min="3330" max="3330" width="10.09765625" style="15" customWidth="1"/>
    <col min="3331" max="3332" width="8" style="15" customWidth="1"/>
    <col min="3333" max="3337" width="7.19921875" style="15" customWidth="1"/>
    <col min="3338" max="3338" width="6.09765625" style="15" customWidth="1"/>
    <col min="3339" max="3339" width="6.59765625" style="15" customWidth="1"/>
    <col min="3340" max="3341" width="8.69921875" style="15" customWidth="1"/>
    <col min="3342" max="3342" width="13.09765625" style="15" customWidth="1"/>
    <col min="3343" max="3343" width="9.59765625" style="15" customWidth="1"/>
    <col min="3344" max="3344" width="10.69921875" style="15" customWidth="1"/>
    <col min="3345" max="3345" width="9.09765625" style="15" customWidth="1"/>
    <col min="3346" max="3348" width="0" style="15" hidden="1" customWidth="1"/>
    <col min="3349" max="3349" width="8.69921875" style="15"/>
    <col min="3350" max="3350" width="8.19921875" style="15" bestFit="1" customWidth="1"/>
    <col min="3351" max="3355" width="8.69921875" style="15"/>
    <col min="3356" max="3356" width="8" style="15" customWidth="1"/>
    <col min="3357" max="3585" width="8.69921875" style="15"/>
    <col min="3586" max="3586" width="10.09765625" style="15" customWidth="1"/>
    <col min="3587" max="3588" width="8" style="15" customWidth="1"/>
    <col min="3589" max="3593" width="7.19921875" style="15" customWidth="1"/>
    <col min="3594" max="3594" width="6.09765625" style="15" customWidth="1"/>
    <col min="3595" max="3595" width="6.59765625" style="15" customWidth="1"/>
    <col min="3596" max="3597" width="8.69921875" style="15" customWidth="1"/>
    <col min="3598" max="3598" width="13.09765625" style="15" customWidth="1"/>
    <col min="3599" max="3599" width="9.59765625" style="15" customWidth="1"/>
    <col min="3600" max="3600" width="10.69921875" style="15" customWidth="1"/>
    <col min="3601" max="3601" width="9.09765625" style="15" customWidth="1"/>
    <col min="3602" max="3604" width="0" style="15" hidden="1" customWidth="1"/>
    <col min="3605" max="3605" width="8.69921875" style="15"/>
    <col min="3606" max="3606" width="8.19921875" style="15" bestFit="1" customWidth="1"/>
    <col min="3607" max="3611" width="8.69921875" style="15"/>
    <col min="3612" max="3612" width="8" style="15" customWidth="1"/>
    <col min="3613" max="3841" width="8.69921875" style="15"/>
    <col min="3842" max="3842" width="10.09765625" style="15" customWidth="1"/>
    <col min="3843" max="3844" width="8" style="15" customWidth="1"/>
    <col min="3845" max="3849" width="7.19921875" style="15" customWidth="1"/>
    <col min="3850" max="3850" width="6.09765625" style="15" customWidth="1"/>
    <col min="3851" max="3851" width="6.59765625" style="15" customWidth="1"/>
    <col min="3852" max="3853" width="8.69921875" style="15" customWidth="1"/>
    <col min="3854" max="3854" width="13.09765625" style="15" customWidth="1"/>
    <col min="3855" max="3855" width="9.59765625" style="15" customWidth="1"/>
    <col min="3856" max="3856" width="10.69921875" style="15" customWidth="1"/>
    <col min="3857" max="3857" width="9.09765625" style="15" customWidth="1"/>
    <col min="3858" max="3860" width="0" style="15" hidden="1" customWidth="1"/>
    <col min="3861" max="3861" width="8.69921875" style="15"/>
    <col min="3862" max="3862" width="8.19921875" style="15" bestFit="1" customWidth="1"/>
    <col min="3863" max="3867" width="8.69921875" style="15"/>
    <col min="3868" max="3868" width="8" style="15" customWidth="1"/>
    <col min="3869" max="4097" width="8.69921875" style="15"/>
    <col min="4098" max="4098" width="10.09765625" style="15" customWidth="1"/>
    <col min="4099" max="4100" width="8" style="15" customWidth="1"/>
    <col min="4101" max="4105" width="7.19921875" style="15" customWidth="1"/>
    <col min="4106" max="4106" width="6.09765625" style="15" customWidth="1"/>
    <col min="4107" max="4107" width="6.59765625" style="15" customWidth="1"/>
    <col min="4108" max="4109" width="8.69921875" style="15" customWidth="1"/>
    <col min="4110" max="4110" width="13.09765625" style="15" customWidth="1"/>
    <col min="4111" max="4111" width="9.59765625" style="15" customWidth="1"/>
    <col min="4112" max="4112" width="10.69921875" style="15" customWidth="1"/>
    <col min="4113" max="4113" width="9.09765625" style="15" customWidth="1"/>
    <col min="4114" max="4116" width="0" style="15" hidden="1" customWidth="1"/>
    <col min="4117" max="4117" width="8.69921875" style="15"/>
    <col min="4118" max="4118" width="8.19921875" style="15" bestFit="1" customWidth="1"/>
    <col min="4119" max="4123" width="8.69921875" style="15"/>
    <col min="4124" max="4124" width="8" style="15" customWidth="1"/>
    <col min="4125" max="4353" width="8.69921875" style="15"/>
    <col min="4354" max="4354" width="10.09765625" style="15" customWidth="1"/>
    <col min="4355" max="4356" width="8" style="15" customWidth="1"/>
    <col min="4357" max="4361" width="7.19921875" style="15" customWidth="1"/>
    <col min="4362" max="4362" width="6.09765625" style="15" customWidth="1"/>
    <col min="4363" max="4363" width="6.59765625" style="15" customWidth="1"/>
    <col min="4364" max="4365" width="8.69921875" style="15" customWidth="1"/>
    <col min="4366" max="4366" width="13.09765625" style="15" customWidth="1"/>
    <col min="4367" max="4367" width="9.59765625" style="15" customWidth="1"/>
    <col min="4368" max="4368" width="10.69921875" style="15" customWidth="1"/>
    <col min="4369" max="4369" width="9.09765625" style="15" customWidth="1"/>
    <col min="4370" max="4372" width="0" style="15" hidden="1" customWidth="1"/>
    <col min="4373" max="4373" width="8.69921875" style="15"/>
    <col min="4374" max="4374" width="8.19921875" style="15" bestFit="1" customWidth="1"/>
    <col min="4375" max="4379" width="8.69921875" style="15"/>
    <col min="4380" max="4380" width="8" style="15" customWidth="1"/>
    <col min="4381" max="4609" width="8.69921875" style="15"/>
    <col min="4610" max="4610" width="10.09765625" style="15" customWidth="1"/>
    <col min="4611" max="4612" width="8" style="15" customWidth="1"/>
    <col min="4613" max="4617" width="7.19921875" style="15" customWidth="1"/>
    <col min="4618" max="4618" width="6.09765625" style="15" customWidth="1"/>
    <col min="4619" max="4619" width="6.59765625" style="15" customWidth="1"/>
    <col min="4620" max="4621" width="8.69921875" style="15" customWidth="1"/>
    <col min="4622" max="4622" width="13.09765625" style="15" customWidth="1"/>
    <col min="4623" max="4623" width="9.59765625" style="15" customWidth="1"/>
    <col min="4624" max="4624" width="10.69921875" style="15" customWidth="1"/>
    <col min="4625" max="4625" width="9.09765625" style="15" customWidth="1"/>
    <col min="4626" max="4628" width="0" style="15" hidden="1" customWidth="1"/>
    <col min="4629" max="4629" width="8.69921875" style="15"/>
    <col min="4630" max="4630" width="8.19921875" style="15" bestFit="1" customWidth="1"/>
    <col min="4631" max="4635" width="8.69921875" style="15"/>
    <col min="4636" max="4636" width="8" style="15" customWidth="1"/>
    <col min="4637" max="4865" width="8.69921875" style="15"/>
    <col min="4866" max="4866" width="10.09765625" style="15" customWidth="1"/>
    <col min="4867" max="4868" width="8" style="15" customWidth="1"/>
    <col min="4869" max="4873" width="7.19921875" style="15" customWidth="1"/>
    <col min="4874" max="4874" width="6.09765625" style="15" customWidth="1"/>
    <col min="4875" max="4875" width="6.59765625" style="15" customWidth="1"/>
    <col min="4876" max="4877" width="8.69921875" style="15" customWidth="1"/>
    <col min="4878" max="4878" width="13.09765625" style="15" customWidth="1"/>
    <col min="4879" max="4879" width="9.59765625" style="15" customWidth="1"/>
    <col min="4880" max="4880" width="10.69921875" style="15" customWidth="1"/>
    <col min="4881" max="4881" width="9.09765625" style="15" customWidth="1"/>
    <col min="4882" max="4884" width="0" style="15" hidden="1" customWidth="1"/>
    <col min="4885" max="4885" width="8.69921875" style="15"/>
    <col min="4886" max="4886" width="8.19921875" style="15" bestFit="1" customWidth="1"/>
    <col min="4887" max="4891" width="8.69921875" style="15"/>
    <col min="4892" max="4892" width="8" style="15" customWidth="1"/>
    <col min="4893" max="5121" width="8.69921875" style="15"/>
    <col min="5122" max="5122" width="10.09765625" style="15" customWidth="1"/>
    <col min="5123" max="5124" width="8" style="15" customWidth="1"/>
    <col min="5125" max="5129" width="7.19921875" style="15" customWidth="1"/>
    <col min="5130" max="5130" width="6.09765625" style="15" customWidth="1"/>
    <col min="5131" max="5131" width="6.59765625" style="15" customWidth="1"/>
    <col min="5132" max="5133" width="8.69921875" style="15" customWidth="1"/>
    <col min="5134" max="5134" width="13.09765625" style="15" customWidth="1"/>
    <col min="5135" max="5135" width="9.59765625" style="15" customWidth="1"/>
    <col min="5136" max="5136" width="10.69921875" style="15" customWidth="1"/>
    <col min="5137" max="5137" width="9.09765625" style="15" customWidth="1"/>
    <col min="5138" max="5140" width="0" style="15" hidden="1" customWidth="1"/>
    <col min="5141" max="5141" width="8.69921875" style="15"/>
    <col min="5142" max="5142" width="8.19921875" style="15" bestFit="1" customWidth="1"/>
    <col min="5143" max="5147" width="8.69921875" style="15"/>
    <col min="5148" max="5148" width="8" style="15" customWidth="1"/>
    <col min="5149" max="5377" width="8.69921875" style="15"/>
    <col min="5378" max="5378" width="10.09765625" style="15" customWidth="1"/>
    <col min="5379" max="5380" width="8" style="15" customWidth="1"/>
    <col min="5381" max="5385" width="7.19921875" style="15" customWidth="1"/>
    <col min="5386" max="5386" width="6.09765625" style="15" customWidth="1"/>
    <col min="5387" max="5387" width="6.59765625" style="15" customWidth="1"/>
    <col min="5388" max="5389" width="8.69921875" style="15" customWidth="1"/>
    <col min="5390" max="5390" width="13.09765625" style="15" customWidth="1"/>
    <col min="5391" max="5391" width="9.59765625" style="15" customWidth="1"/>
    <col min="5392" max="5392" width="10.69921875" style="15" customWidth="1"/>
    <col min="5393" max="5393" width="9.09765625" style="15" customWidth="1"/>
    <col min="5394" max="5396" width="0" style="15" hidden="1" customWidth="1"/>
    <col min="5397" max="5397" width="8.69921875" style="15"/>
    <col min="5398" max="5398" width="8.19921875" style="15" bestFit="1" customWidth="1"/>
    <col min="5399" max="5403" width="8.69921875" style="15"/>
    <col min="5404" max="5404" width="8" style="15" customWidth="1"/>
    <col min="5405" max="5633" width="8.69921875" style="15"/>
    <col min="5634" max="5634" width="10.09765625" style="15" customWidth="1"/>
    <col min="5635" max="5636" width="8" style="15" customWidth="1"/>
    <col min="5637" max="5641" width="7.19921875" style="15" customWidth="1"/>
    <col min="5642" max="5642" width="6.09765625" style="15" customWidth="1"/>
    <col min="5643" max="5643" width="6.59765625" style="15" customWidth="1"/>
    <col min="5644" max="5645" width="8.69921875" style="15" customWidth="1"/>
    <col min="5646" max="5646" width="13.09765625" style="15" customWidth="1"/>
    <col min="5647" max="5647" width="9.59765625" style="15" customWidth="1"/>
    <col min="5648" max="5648" width="10.69921875" style="15" customWidth="1"/>
    <col min="5649" max="5649" width="9.09765625" style="15" customWidth="1"/>
    <col min="5650" max="5652" width="0" style="15" hidden="1" customWidth="1"/>
    <col min="5653" max="5653" width="8.69921875" style="15"/>
    <col min="5654" max="5654" width="8.19921875" style="15" bestFit="1" customWidth="1"/>
    <col min="5655" max="5659" width="8.69921875" style="15"/>
    <col min="5660" max="5660" width="8" style="15" customWidth="1"/>
    <col min="5661" max="5889" width="8.69921875" style="15"/>
    <col min="5890" max="5890" width="10.09765625" style="15" customWidth="1"/>
    <col min="5891" max="5892" width="8" style="15" customWidth="1"/>
    <col min="5893" max="5897" width="7.19921875" style="15" customWidth="1"/>
    <col min="5898" max="5898" width="6.09765625" style="15" customWidth="1"/>
    <col min="5899" max="5899" width="6.59765625" style="15" customWidth="1"/>
    <col min="5900" max="5901" width="8.69921875" style="15" customWidth="1"/>
    <col min="5902" max="5902" width="13.09765625" style="15" customWidth="1"/>
    <col min="5903" max="5903" width="9.59765625" style="15" customWidth="1"/>
    <col min="5904" max="5904" width="10.69921875" style="15" customWidth="1"/>
    <col min="5905" max="5905" width="9.09765625" style="15" customWidth="1"/>
    <col min="5906" max="5908" width="0" style="15" hidden="1" customWidth="1"/>
    <col min="5909" max="5909" width="8.69921875" style="15"/>
    <col min="5910" max="5910" width="8.19921875" style="15" bestFit="1" customWidth="1"/>
    <col min="5911" max="5915" width="8.69921875" style="15"/>
    <col min="5916" max="5916" width="8" style="15" customWidth="1"/>
    <col min="5917" max="6145" width="8.69921875" style="15"/>
    <col min="6146" max="6146" width="10.09765625" style="15" customWidth="1"/>
    <col min="6147" max="6148" width="8" style="15" customWidth="1"/>
    <col min="6149" max="6153" width="7.19921875" style="15" customWidth="1"/>
    <col min="6154" max="6154" width="6.09765625" style="15" customWidth="1"/>
    <col min="6155" max="6155" width="6.59765625" style="15" customWidth="1"/>
    <col min="6156" max="6157" width="8.69921875" style="15" customWidth="1"/>
    <col min="6158" max="6158" width="13.09765625" style="15" customWidth="1"/>
    <col min="6159" max="6159" width="9.59765625" style="15" customWidth="1"/>
    <col min="6160" max="6160" width="10.69921875" style="15" customWidth="1"/>
    <col min="6161" max="6161" width="9.09765625" style="15" customWidth="1"/>
    <col min="6162" max="6164" width="0" style="15" hidden="1" customWidth="1"/>
    <col min="6165" max="6165" width="8.69921875" style="15"/>
    <col min="6166" max="6166" width="8.19921875" style="15" bestFit="1" customWidth="1"/>
    <col min="6167" max="6171" width="8.69921875" style="15"/>
    <col min="6172" max="6172" width="8" style="15" customWidth="1"/>
    <col min="6173" max="6401" width="8.69921875" style="15"/>
    <col min="6402" max="6402" width="10.09765625" style="15" customWidth="1"/>
    <col min="6403" max="6404" width="8" style="15" customWidth="1"/>
    <col min="6405" max="6409" width="7.19921875" style="15" customWidth="1"/>
    <col min="6410" max="6410" width="6.09765625" style="15" customWidth="1"/>
    <col min="6411" max="6411" width="6.59765625" style="15" customWidth="1"/>
    <col min="6412" max="6413" width="8.69921875" style="15" customWidth="1"/>
    <col min="6414" max="6414" width="13.09765625" style="15" customWidth="1"/>
    <col min="6415" max="6415" width="9.59765625" style="15" customWidth="1"/>
    <col min="6416" max="6416" width="10.69921875" style="15" customWidth="1"/>
    <col min="6417" max="6417" width="9.09765625" style="15" customWidth="1"/>
    <col min="6418" max="6420" width="0" style="15" hidden="1" customWidth="1"/>
    <col min="6421" max="6421" width="8.69921875" style="15"/>
    <col min="6422" max="6422" width="8.19921875" style="15" bestFit="1" customWidth="1"/>
    <col min="6423" max="6427" width="8.69921875" style="15"/>
    <col min="6428" max="6428" width="8" style="15" customWidth="1"/>
    <col min="6429" max="6657" width="8.69921875" style="15"/>
    <col min="6658" max="6658" width="10.09765625" style="15" customWidth="1"/>
    <col min="6659" max="6660" width="8" style="15" customWidth="1"/>
    <col min="6661" max="6665" width="7.19921875" style="15" customWidth="1"/>
    <col min="6666" max="6666" width="6.09765625" style="15" customWidth="1"/>
    <col min="6667" max="6667" width="6.59765625" style="15" customWidth="1"/>
    <col min="6668" max="6669" width="8.69921875" style="15" customWidth="1"/>
    <col min="6670" max="6670" width="13.09765625" style="15" customWidth="1"/>
    <col min="6671" max="6671" width="9.59765625" style="15" customWidth="1"/>
    <col min="6672" max="6672" width="10.69921875" style="15" customWidth="1"/>
    <col min="6673" max="6673" width="9.09765625" style="15" customWidth="1"/>
    <col min="6674" max="6676" width="0" style="15" hidden="1" customWidth="1"/>
    <col min="6677" max="6677" width="8.69921875" style="15"/>
    <col min="6678" max="6678" width="8.19921875" style="15" bestFit="1" customWidth="1"/>
    <col min="6679" max="6683" width="8.69921875" style="15"/>
    <col min="6684" max="6684" width="8" style="15" customWidth="1"/>
    <col min="6685" max="6913" width="8.69921875" style="15"/>
    <col min="6914" max="6914" width="10.09765625" style="15" customWidth="1"/>
    <col min="6915" max="6916" width="8" style="15" customWidth="1"/>
    <col min="6917" max="6921" width="7.19921875" style="15" customWidth="1"/>
    <col min="6922" max="6922" width="6.09765625" style="15" customWidth="1"/>
    <col min="6923" max="6923" width="6.59765625" style="15" customWidth="1"/>
    <col min="6924" max="6925" width="8.69921875" style="15" customWidth="1"/>
    <col min="6926" max="6926" width="13.09765625" style="15" customWidth="1"/>
    <col min="6927" max="6927" width="9.59765625" style="15" customWidth="1"/>
    <col min="6928" max="6928" width="10.69921875" style="15" customWidth="1"/>
    <col min="6929" max="6929" width="9.09765625" style="15" customWidth="1"/>
    <col min="6930" max="6932" width="0" style="15" hidden="1" customWidth="1"/>
    <col min="6933" max="6933" width="8.69921875" style="15"/>
    <col min="6934" max="6934" width="8.19921875" style="15" bestFit="1" customWidth="1"/>
    <col min="6935" max="6939" width="8.69921875" style="15"/>
    <col min="6940" max="6940" width="8" style="15" customWidth="1"/>
    <col min="6941" max="7169" width="8.69921875" style="15"/>
    <col min="7170" max="7170" width="10.09765625" style="15" customWidth="1"/>
    <col min="7171" max="7172" width="8" style="15" customWidth="1"/>
    <col min="7173" max="7177" width="7.19921875" style="15" customWidth="1"/>
    <col min="7178" max="7178" width="6.09765625" style="15" customWidth="1"/>
    <col min="7179" max="7179" width="6.59765625" style="15" customWidth="1"/>
    <col min="7180" max="7181" width="8.69921875" style="15" customWidth="1"/>
    <col min="7182" max="7182" width="13.09765625" style="15" customWidth="1"/>
    <col min="7183" max="7183" width="9.59765625" style="15" customWidth="1"/>
    <col min="7184" max="7184" width="10.69921875" style="15" customWidth="1"/>
    <col min="7185" max="7185" width="9.09765625" style="15" customWidth="1"/>
    <col min="7186" max="7188" width="0" style="15" hidden="1" customWidth="1"/>
    <col min="7189" max="7189" width="8.69921875" style="15"/>
    <col min="7190" max="7190" width="8.19921875" style="15" bestFit="1" customWidth="1"/>
    <col min="7191" max="7195" width="8.69921875" style="15"/>
    <col min="7196" max="7196" width="8" style="15" customWidth="1"/>
    <col min="7197" max="7425" width="8.69921875" style="15"/>
    <col min="7426" max="7426" width="10.09765625" style="15" customWidth="1"/>
    <col min="7427" max="7428" width="8" style="15" customWidth="1"/>
    <col min="7429" max="7433" width="7.19921875" style="15" customWidth="1"/>
    <col min="7434" max="7434" width="6.09765625" style="15" customWidth="1"/>
    <col min="7435" max="7435" width="6.59765625" style="15" customWidth="1"/>
    <col min="7436" max="7437" width="8.69921875" style="15" customWidth="1"/>
    <col min="7438" max="7438" width="13.09765625" style="15" customWidth="1"/>
    <col min="7439" max="7439" width="9.59765625" style="15" customWidth="1"/>
    <col min="7440" max="7440" width="10.69921875" style="15" customWidth="1"/>
    <col min="7441" max="7441" width="9.09765625" style="15" customWidth="1"/>
    <col min="7442" max="7444" width="0" style="15" hidden="1" customWidth="1"/>
    <col min="7445" max="7445" width="8.69921875" style="15"/>
    <col min="7446" max="7446" width="8.19921875" style="15" bestFit="1" customWidth="1"/>
    <col min="7447" max="7451" width="8.69921875" style="15"/>
    <col min="7452" max="7452" width="8" style="15" customWidth="1"/>
    <col min="7453" max="7681" width="8.69921875" style="15"/>
    <col min="7682" max="7682" width="10.09765625" style="15" customWidth="1"/>
    <col min="7683" max="7684" width="8" style="15" customWidth="1"/>
    <col min="7685" max="7689" width="7.19921875" style="15" customWidth="1"/>
    <col min="7690" max="7690" width="6.09765625" style="15" customWidth="1"/>
    <col min="7691" max="7691" width="6.59765625" style="15" customWidth="1"/>
    <col min="7692" max="7693" width="8.69921875" style="15" customWidth="1"/>
    <col min="7694" max="7694" width="13.09765625" style="15" customWidth="1"/>
    <col min="7695" max="7695" width="9.59765625" style="15" customWidth="1"/>
    <col min="7696" max="7696" width="10.69921875" style="15" customWidth="1"/>
    <col min="7697" max="7697" width="9.09765625" style="15" customWidth="1"/>
    <col min="7698" max="7700" width="0" style="15" hidden="1" customWidth="1"/>
    <col min="7701" max="7701" width="8.69921875" style="15"/>
    <col min="7702" max="7702" width="8.19921875" style="15" bestFit="1" customWidth="1"/>
    <col min="7703" max="7707" width="8.69921875" style="15"/>
    <col min="7708" max="7708" width="8" style="15" customWidth="1"/>
    <col min="7709" max="7937" width="8.69921875" style="15"/>
    <col min="7938" max="7938" width="10.09765625" style="15" customWidth="1"/>
    <col min="7939" max="7940" width="8" style="15" customWidth="1"/>
    <col min="7941" max="7945" width="7.19921875" style="15" customWidth="1"/>
    <col min="7946" max="7946" width="6.09765625" style="15" customWidth="1"/>
    <col min="7947" max="7947" width="6.59765625" style="15" customWidth="1"/>
    <col min="7948" max="7949" width="8.69921875" style="15" customWidth="1"/>
    <col min="7950" max="7950" width="13.09765625" style="15" customWidth="1"/>
    <col min="7951" max="7951" width="9.59765625" style="15" customWidth="1"/>
    <col min="7952" max="7952" width="10.69921875" style="15" customWidth="1"/>
    <col min="7953" max="7953" width="9.09765625" style="15" customWidth="1"/>
    <col min="7954" max="7956" width="0" style="15" hidden="1" customWidth="1"/>
    <col min="7957" max="7957" width="8.69921875" style="15"/>
    <col min="7958" max="7958" width="8.19921875" style="15" bestFit="1" customWidth="1"/>
    <col min="7959" max="7963" width="8.69921875" style="15"/>
    <col min="7964" max="7964" width="8" style="15" customWidth="1"/>
    <col min="7965" max="8193" width="8.69921875" style="15"/>
    <col min="8194" max="8194" width="10.09765625" style="15" customWidth="1"/>
    <col min="8195" max="8196" width="8" style="15" customWidth="1"/>
    <col min="8197" max="8201" width="7.19921875" style="15" customWidth="1"/>
    <col min="8202" max="8202" width="6.09765625" style="15" customWidth="1"/>
    <col min="8203" max="8203" width="6.59765625" style="15" customWidth="1"/>
    <col min="8204" max="8205" width="8.69921875" style="15" customWidth="1"/>
    <col min="8206" max="8206" width="13.09765625" style="15" customWidth="1"/>
    <col min="8207" max="8207" width="9.59765625" style="15" customWidth="1"/>
    <col min="8208" max="8208" width="10.69921875" style="15" customWidth="1"/>
    <col min="8209" max="8209" width="9.09765625" style="15" customWidth="1"/>
    <col min="8210" max="8212" width="0" style="15" hidden="1" customWidth="1"/>
    <col min="8213" max="8213" width="8.69921875" style="15"/>
    <col min="8214" max="8214" width="8.19921875" style="15" bestFit="1" customWidth="1"/>
    <col min="8215" max="8219" width="8.69921875" style="15"/>
    <col min="8220" max="8220" width="8" style="15" customWidth="1"/>
    <col min="8221" max="8449" width="8.69921875" style="15"/>
    <col min="8450" max="8450" width="10.09765625" style="15" customWidth="1"/>
    <col min="8451" max="8452" width="8" style="15" customWidth="1"/>
    <col min="8453" max="8457" width="7.19921875" style="15" customWidth="1"/>
    <col min="8458" max="8458" width="6.09765625" style="15" customWidth="1"/>
    <col min="8459" max="8459" width="6.59765625" style="15" customWidth="1"/>
    <col min="8460" max="8461" width="8.69921875" style="15" customWidth="1"/>
    <col min="8462" max="8462" width="13.09765625" style="15" customWidth="1"/>
    <col min="8463" max="8463" width="9.59765625" style="15" customWidth="1"/>
    <col min="8464" max="8464" width="10.69921875" style="15" customWidth="1"/>
    <col min="8465" max="8465" width="9.09765625" style="15" customWidth="1"/>
    <col min="8466" max="8468" width="0" style="15" hidden="1" customWidth="1"/>
    <col min="8469" max="8469" width="8.69921875" style="15"/>
    <col min="8470" max="8470" width="8.19921875" style="15" bestFit="1" customWidth="1"/>
    <col min="8471" max="8475" width="8.69921875" style="15"/>
    <col min="8476" max="8476" width="8" style="15" customWidth="1"/>
    <col min="8477" max="8705" width="8.69921875" style="15"/>
    <col min="8706" max="8706" width="10.09765625" style="15" customWidth="1"/>
    <col min="8707" max="8708" width="8" style="15" customWidth="1"/>
    <col min="8709" max="8713" width="7.19921875" style="15" customWidth="1"/>
    <col min="8714" max="8714" width="6.09765625" style="15" customWidth="1"/>
    <col min="8715" max="8715" width="6.59765625" style="15" customWidth="1"/>
    <col min="8716" max="8717" width="8.69921875" style="15" customWidth="1"/>
    <col min="8718" max="8718" width="13.09765625" style="15" customWidth="1"/>
    <col min="8719" max="8719" width="9.59765625" style="15" customWidth="1"/>
    <col min="8720" max="8720" width="10.69921875" style="15" customWidth="1"/>
    <col min="8721" max="8721" width="9.09765625" style="15" customWidth="1"/>
    <col min="8722" max="8724" width="0" style="15" hidden="1" customWidth="1"/>
    <col min="8725" max="8725" width="8.69921875" style="15"/>
    <col min="8726" max="8726" width="8.19921875" style="15" bestFit="1" customWidth="1"/>
    <col min="8727" max="8731" width="8.69921875" style="15"/>
    <col min="8732" max="8732" width="8" style="15" customWidth="1"/>
    <col min="8733" max="8961" width="8.69921875" style="15"/>
    <col min="8962" max="8962" width="10.09765625" style="15" customWidth="1"/>
    <col min="8963" max="8964" width="8" style="15" customWidth="1"/>
    <col min="8965" max="8969" width="7.19921875" style="15" customWidth="1"/>
    <col min="8970" max="8970" width="6.09765625" style="15" customWidth="1"/>
    <col min="8971" max="8971" width="6.59765625" style="15" customWidth="1"/>
    <col min="8972" max="8973" width="8.69921875" style="15" customWidth="1"/>
    <col min="8974" max="8974" width="13.09765625" style="15" customWidth="1"/>
    <col min="8975" max="8975" width="9.59765625" style="15" customWidth="1"/>
    <col min="8976" max="8976" width="10.69921875" style="15" customWidth="1"/>
    <col min="8977" max="8977" width="9.09765625" style="15" customWidth="1"/>
    <col min="8978" max="8980" width="0" style="15" hidden="1" customWidth="1"/>
    <col min="8981" max="8981" width="8.69921875" style="15"/>
    <col min="8982" max="8982" width="8.19921875" style="15" bestFit="1" customWidth="1"/>
    <col min="8983" max="8987" width="8.69921875" style="15"/>
    <col min="8988" max="8988" width="8" style="15" customWidth="1"/>
    <col min="8989" max="9217" width="8.69921875" style="15"/>
    <col min="9218" max="9218" width="10.09765625" style="15" customWidth="1"/>
    <col min="9219" max="9220" width="8" style="15" customWidth="1"/>
    <col min="9221" max="9225" width="7.19921875" style="15" customWidth="1"/>
    <col min="9226" max="9226" width="6.09765625" style="15" customWidth="1"/>
    <col min="9227" max="9227" width="6.59765625" style="15" customWidth="1"/>
    <col min="9228" max="9229" width="8.69921875" style="15" customWidth="1"/>
    <col min="9230" max="9230" width="13.09765625" style="15" customWidth="1"/>
    <col min="9231" max="9231" width="9.59765625" style="15" customWidth="1"/>
    <col min="9232" max="9232" width="10.69921875" style="15" customWidth="1"/>
    <col min="9233" max="9233" width="9.09765625" style="15" customWidth="1"/>
    <col min="9234" max="9236" width="0" style="15" hidden="1" customWidth="1"/>
    <col min="9237" max="9237" width="8.69921875" style="15"/>
    <col min="9238" max="9238" width="8.19921875" style="15" bestFit="1" customWidth="1"/>
    <col min="9239" max="9243" width="8.69921875" style="15"/>
    <col min="9244" max="9244" width="8" style="15" customWidth="1"/>
    <col min="9245" max="9473" width="8.69921875" style="15"/>
    <col min="9474" max="9474" width="10.09765625" style="15" customWidth="1"/>
    <col min="9475" max="9476" width="8" style="15" customWidth="1"/>
    <col min="9477" max="9481" width="7.19921875" style="15" customWidth="1"/>
    <col min="9482" max="9482" width="6.09765625" style="15" customWidth="1"/>
    <col min="9483" max="9483" width="6.59765625" style="15" customWidth="1"/>
    <col min="9484" max="9485" width="8.69921875" style="15" customWidth="1"/>
    <col min="9486" max="9486" width="13.09765625" style="15" customWidth="1"/>
    <col min="9487" max="9487" width="9.59765625" style="15" customWidth="1"/>
    <col min="9488" max="9488" width="10.69921875" style="15" customWidth="1"/>
    <col min="9489" max="9489" width="9.09765625" style="15" customWidth="1"/>
    <col min="9490" max="9492" width="0" style="15" hidden="1" customWidth="1"/>
    <col min="9493" max="9493" width="8.69921875" style="15"/>
    <col min="9494" max="9494" width="8.19921875" style="15" bestFit="1" customWidth="1"/>
    <col min="9495" max="9499" width="8.69921875" style="15"/>
    <col min="9500" max="9500" width="8" style="15" customWidth="1"/>
    <col min="9501" max="9729" width="8.69921875" style="15"/>
    <col min="9730" max="9730" width="10.09765625" style="15" customWidth="1"/>
    <col min="9731" max="9732" width="8" style="15" customWidth="1"/>
    <col min="9733" max="9737" width="7.19921875" style="15" customWidth="1"/>
    <col min="9738" max="9738" width="6.09765625" style="15" customWidth="1"/>
    <col min="9739" max="9739" width="6.59765625" style="15" customWidth="1"/>
    <col min="9740" max="9741" width="8.69921875" style="15" customWidth="1"/>
    <col min="9742" max="9742" width="13.09765625" style="15" customWidth="1"/>
    <col min="9743" max="9743" width="9.59765625" style="15" customWidth="1"/>
    <col min="9744" max="9744" width="10.69921875" style="15" customWidth="1"/>
    <col min="9745" max="9745" width="9.09765625" style="15" customWidth="1"/>
    <col min="9746" max="9748" width="0" style="15" hidden="1" customWidth="1"/>
    <col min="9749" max="9749" width="8.69921875" style="15"/>
    <col min="9750" max="9750" width="8.19921875" style="15" bestFit="1" customWidth="1"/>
    <col min="9751" max="9755" width="8.69921875" style="15"/>
    <col min="9756" max="9756" width="8" style="15" customWidth="1"/>
    <col min="9757" max="9985" width="8.69921875" style="15"/>
    <col min="9986" max="9986" width="10.09765625" style="15" customWidth="1"/>
    <col min="9987" max="9988" width="8" style="15" customWidth="1"/>
    <col min="9989" max="9993" width="7.19921875" style="15" customWidth="1"/>
    <col min="9994" max="9994" width="6.09765625" style="15" customWidth="1"/>
    <col min="9995" max="9995" width="6.59765625" style="15" customWidth="1"/>
    <col min="9996" max="9997" width="8.69921875" style="15" customWidth="1"/>
    <col min="9998" max="9998" width="13.09765625" style="15" customWidth="1"/>
    <col min="9999" max="9999" width="9.59765625" style="15" customWidth="1"/>
    <col min="10000" max="10000" width="10.69921875" style="15" customWidth="1"/>
    <col min="10001" max="10001" width="9.09765625" style="15" customWidth="1"/>
    <col min="10002" max="10004" width="0" style="15" hidden="1" customWidth="1"/>
    <col min="10005" max="10005" width="8.69921875" style="15"/>
    <col min="10006" max="10006" width="8.19921875" style="15" bestFit="1" customWidth="1"/>
    <col min="10007" max="10011" width="8.69921875" style="15"/>
    <col min="10012" max="10012" width="8" style="15" customWidth="1"/>
    <col min="10013" max="10241" width="8.69921875" style="15"/>
    <col min="10242" max="10242" width="10.09765625" style="15" customWidth="1"/>
    <col min="10243" max="10244" width="8" style="15" customWidth="1"/>
    <col min="10245" max="10249" width="7.19921875" style="15" customWidth="1"/>
    <col min="10250" max="10250" width="6.09765625" style="15" customWidth="1"/>
    <col min="10251" max="10251" width="6.59765625" style="15" customWidth="1"/>
    <col min="10252" max="10253" width="8.69921875" style="15" customWidth="1"/>
    <col min="10254" max="10254" width="13.09765625" style="15" customWidth="1"/>
    <col min="10255" max="10255" width="9.59765625" style="15" customWidth="1"/>
    <col min="10256" max="10256" width="10.69921875" style="15" customWidth="1"/>
    <col min="10257" max="10257" width="9.09765625" style="15" customWidth="1"/>
    <col min="10258" max="10260" width="0" style="15" hidden="1" customWidth="1"/>
    <col min="10261" max="10261" width="8.69921875" style="15"/>
    <col min="10262" max="10262" width="8.19921875" style="15" bestFit="1" customWidth="1"/>
    <col min="10263" max="10267" width="8.69921875" style="15"/>
    <col min="10268" max="10268" width="8" style="15" customWidth="1"/>
    <col min="10269" max="10497" width="8.69921875" style="15"/>
    <col min="10498" max="10498" width="10.09765625" style="15" customWidth="1"/>
    <col min="10499" max="10500" width="8" style="15" customWidth="1"/>
    <col min="10501" max="10505" width="7.19921875" style="15" customWidth="1"/>
    <col min="10506" max="10506" width="6.09765625" style="15" customWidth="1"/>
    <col min="10507" max="10507" width="6.59765625" style="15" customWidth="1"/>
    <col min="10508" max="10509" width="8.69921875" style="15" customWidth="1"/>
    <col min="10510" max="10510" width="13.09765625" style="15" customWidth="1"/>
    <col min="10511" max="10511" width="9.59765625" style="15" customWidth="1"/>
    <col min="10512" max="10512" width="10.69921875" style="15" customWidth="1"/>
    <col min="10513" max="10513" width="9.09765625" style="15" customWidth="1"/>
    <col min="10514" max="10516" width="0" style="15" hidden="1" customWidth="1"/>
    <col min="10517" max="10517" width="8.69921875" style="15"/>
    <col min="10518" max="10518" width="8.19921875" style="15" bestFit="1" customWidth="1"/>
    <col min="10519" max="10523" width="8.69921875" style="15"/>
    <col min="10524" max="10524" width="8" style="15" customWidth="1"/>
    <col min="10525" max="10753" width="8.69921875" style="15"/>
    <col min="10754" max="10754" width="10.09765625" style="15" customWidth="1"/>
    <col min="10755" max="10756" width="8" style="15" customWidth="1"/>
    <col min="10757" max="10761" width="7.19921875" style="15" customWidth="1"/>
    <col min="10762" max="10762" width="6.09765625" style="15" customWidth="1"/>
    <col min="10763" max="10763" width="6.59765625" style="15" customWidth="1"/>
    <col min="10764" max="10765" width="8.69921875" style="15" customWidth="1"/>
    <col min="10766" max="10766" width="13.09765625" style="15" customWidth="1"/>
    <col min="10767" max="10767" width="9.59765625" style="15" customWidth="1"/>
    <col min="10768" max="10768" width="10.69921875" style="15" customWidth="1"/>
    <col min="10769" max="10769" width="9.09765625" style="15" customWidth="1"/>
    <col min="10770" max="10772" width="0" style="15" hidden="1" customWidth="1"/>
    <col min="10773" max="10773" width="8.69921875" style="15"/>
    <col min="10774" max="10774" width="8.19921875" style="15" bestFit="1" customWidth="1"/>
    <col min="10775" max="10779" width="8.69921875" style="15"/>
    <col min="10780" max="10780" width="8" style="15" customWidth="1"/>
    <col min="10781" max="11009" width="8.69921875" style="15"/>
    <col min="11010" max="11010" width="10.09765625" style="15" customWidth="1"/>
    <col min="11011" max="11012" width="8" style="15" customWidth="1"/>
    <col min="11013" max="11017" width="7.19921875" style="15" customWidth="1"/>
    <col min="11018" max="11018" width="6.09765625" style="15" customWidth="1"/>
    <col min="11019" max="11019" width="6.59765625" style="15" customWidth="1"/>
    <col min="11020" max="11021" width="8.69921875" style="15" customWidth="1"/>
    <col min="11022" max="11022" width="13.09765625" style="15" customWidth="1"/>
    <col min="11023" max="11023" width="9.59765625" style="15" customWidth="1"/>
    <col min="11024" max="11024" width="10.69921875" style="15" customWidth="1"/>
    <col min="11025" max="11025" width="9.09765625" style="15" customWidth="1"/>
    <col min="11026" max="11028" width="0" style="15" hidden="1" customWidth="1"/>
    <col min="11029" max="11029" width="8.69921875" style="15"/>
    <col min="11030" max="11030" width="8.19921875" style="15" bestFit="1" customWidth="1"/>
    <col min="11031" max="11035" width="8.69921875" style="15"/>
    <col min="11036" max="11036" width="8" style="15" customWidth="1"/>
    <col min="11037" max="11265" width="8.69921875" style="15"/>
    <col min="11266" max="11266" width="10.09765625" style="15" customWidth="1"/>
    <col min="11267" max="11268" width="8" style="15" customWidth="1"/>
    <col min="11269" max="11273" width="7.19921875" style="15" customWidth="1"/>
    <col min="11274" max="11274" width="6.09765625" style="15" customWidth="1"/>
    <col min="11275" max="11275" width="6.59765625" style="15" customWidth="1"/>
    <col min="11276" max="11277" width="8.69921875" style="15" customWidth="1"/>
    <col min="11278" max="11278" width="13.09765625" style="15" customWidth="1"/>
    <col min="11279" max="11279" width="9.59765625" style="15" customWidth="1"/>
    <col min="11280" max="11280" width="10.69921875" style="15" customWidth="1"/>
    <col min="11281" max="11281" width="9.09765625" style="15" customWidth="1"/>
    <col min="11282" max="11284" width="0" style="15" hidden="1" customWidth="1"/>
    <col min="11285" max="11285" width="8.69921875" style="15"/>
    <col min="11286" max="11286" width="8.19921875" style="15" bestFit="1" customWidth="1"/>
    <col min="11287" max="11291" width="8.69921875" style="15"/>
    <col min="11292" max="11292" width="8" style="15" customWidth="1"/>
    <col min="11293" max="11521" width="8.69921875" style="15"/>
    <col min="11522" max="11522" width="10.09765625" style="15" customWidth="1"/>
    <col min="11523" max="11524" width="8" style="15" customWidth="1"/>
    <col min="11525" max="11529" width="7.19921875" style="15" customWidth="1"/>
    <col min="11530" max="11530" width="6.09765625" style="15" customWidth="1"/>
    <col min="11531" max="11531" width="6.59765625" style="15" customWidth="1"/>
    <col min="11532" max="11533" width="8.69921875" style="15" customWidth="1"/>
    <col min="11534" max="11534" width="13.09765625" style="15" customWidth="1"/>
    <col min="11535" max="11535" width="9.59765625" style="15" customWidth="1"/>
    <col min="11536" max="11536" width="10.69921875" style="15" customWidth="1"/>
    <col min="11537" max="11537" width="9.09765625" style="15" customWidth="1"/>
    <col min="11538" max="11540" width="0" style="15" hidden="1" customWidth="1"/>
    <col min="11541" max="11541" width="8.69921875" style="15"/>
    <col min="11542" max="11542" width="8.19921875" style="15" bestFit="1" customWidth="1"/>
    <col min="11543" max="11547" width="8.69921875" style="15"/>
    <col min="11548" max="11548" width="8" style="15" customWidth="1"/>
    <col min="11549" max="11777" width="8.69921875" style="15"/>
    <col min="11778" max="11778" width="10.09765625" style="15" customWidth="1"/>
    <col min="11779" max="11780" width="8" style="15" customWidth="1"/>
    <col min="11781" max="11785" width="7.19921875" style="15" customWidth="1"/>
    <col min="11786" max="11786" width="6.09765625" style="15" customWidth="1"/>
    <col min="11787" max="11787" width="6.59765625" style="15" customWidth="1"/>
    <col min="11788" max="11789" width="8.69921875" style="15" customWidth="1"/>
    <col min="11790" max="11790" width="13.09765625" style="15" customWidth="1"/>
    <col min="11791" max="11791" width="9.59765625" style="15" customWidth="1"/>
    <col min="11792" max="11792" width="10.69921875" style="15" customWidth="1"/>
    <col min="11793" max="11793" width="9.09765625" style="15" customWidth="1"/>
    <col min="11794" max="11796" width="0" style="15" hidden="1" customWidth="1"/>
    <col min="11797" max="11797" width="8.69921875" style="15"/>
    <col min="11798" max="11798" width="8.19921875" style="15" bestFit="1" customWidth="1"/>
    <col min="11799" max="11803" width="8.69921875" style="15"/>
    <col min="11804" max="11804" width="8" style="15" customWidth="1"/>
    <col min="11805" max="12033" width="8.69921875" style="15"/>
    <col min="12034" max="12034" width="10.09765625" style="15" customWidth="1"/>
    <col min="12035" max="12036" width="8" style="15" customWidth="1"/>
    <col min="12037" max="12041" width="7.19921875" style="15" customWidth="1"/>
    <col min="12042" max="12042" width="6.09765625" style="15" customWidth="1"/>
    <col min="12043" max="12043" width="6.59765625" style="15" customWidth="1"/>
    <col min="12044" max="12045" width="8.69921875" style="15" customWidth="1"/>
    <col min="12046" max="12046" width="13.09765625" style="15" customWidth="1"/>
    <col min="12047" max="12047" width="9.59765625" style="15" customWidth="1"/>
    <col min="12048" max="12048" width="10.69921875" style="15" customWidth="1"/>
    <col min="12049" max="12049" width="9.09765625" style="15" customWidth="1"/>
    <col min="12050" max="12052" width="0" style="15" hidden="1" customWidth="1"/>
    <col min="12053" max="12053" width="8.69921875" style="15"/>
    <col min="12054" max="12054" width="8.19921875" style="15" bestFit="1" customWidth="1"/>
    <col min="12055" max="12059" width="8.69921875" style="15"/>
    <col min="12060" max="12060" width="8" style="15" customWidth="1"/>
    <col min="12061" max="12289" width="8.69921875" style="15"/>
    <col min="12290" max="12290" width="10.09765625" style="15" customWidth="1"/>
    <col min="12291" max="12292" width="8" style="15" customWidth="1"/>
    <col min="12293" max="12297" width="7.19921875" style="15" customWidth="1"/>
    <col min="12298" max="12298" width="6.09765625" style="15" customWidth="1"/>
    <col min="12299" max="12299" width="6.59765625" style="15" customWidth="1"/>
    <col min="12300" max="12301" width="8.69921875" style="15" customWidth="1"/>
    <col min="12302" max="12302" width="13.09765625" style="15" customWidth="1"/>
    <col min="12303" max="12303" width="9.59765625" style="15" customWidth="1"/>
    <col min="12304" max="12304" width="10.69921875" style="15" customWidth="1"/>
    <col min="12305" max="12305" width="9.09765625" style="15" customWidth="1"/>
    <col min="12306" max="12308" width="0" style="15" hidden="1" customWidth="1"/>
    <col min="12309" max="12309" width="8.69921875" style="15"/>
    <col min="12310" max="12310" width="8.19921875" style="15" bestFit="1" customWidth="1"/>
    <col min="12311" max="12315" width="8.69921875" style="15"/>
    <col min="12316" max="12316" width="8" style="15" customWidth="1"/>
    <col min="12317" max="12545" width="8.69921875" style="15"/>
    <col min="12546" max="12546" width="10.09765625" style="15" customWidth="1"/>
    <col min="12547" max="12548" width="8" style="15" customWidth="1"/>
    <col min="12549" max="12553" width="7.19921875" style="15" customWidth="1"/>
    <col min="12554" max="12554" width="6.09765625" style="15" customWidth="1"/>
    <col min="12555" max="12555" width="6.59765625" style="15" customWidth="1"/>
    <col min="12556" max="12557" width="8.69921875" style="15" customWidth="1"/>
    <col min="12558" max="12558" width="13.09765625" style="15" customWidth="1"/>
    <col min="12559" max="12559" width="9.59765625" style="15" customWidth="1"/>
    <col min="12560" max="12560" width="10.69921875" style="15" customWidth="1"/>
    <col min="12561" max="12561" width="9.09765625" style="15" customWidth="1"/>
    <col min="12562" max="12564" width="0" style="15" hidden="1" customWidth="1"/>
    <col min="12565" max="12565" width="8.69921875" style="15"/>
    <col min="12566" max="12566" width="8.19921875" style="15" bestFit="1" customWidth="1"/>
    <col min="12567" max="12571" width="8.69921875" style="15"/>
    <col min="12572" max="12572" width="8" style="15" customWidth="1"/>
    <col min="12573" max="12801" width="8.69921875" style="15"/>
    <col min="12802" max="12802" width="10.09765625" style="15" customWidth="1"/>
    <col min="12803" max="12804" width="8" style="15" customWidth="1"/>
    <col min="12805" max="12809" width="7.19921875" style="15" customWidth="1"/>
    <col min="12810" max="12810" width="6.09765625" style="15" customWidth="1"/>
    <col min="12811" max="12811" width="6.59765625" style="15" customWidth="1"/>
    <col min="12812" max="12813" width="8.69921875" style="15" customWidth="1"/>
    <col min="12814" max="12814" width="13.09765625" style="15" customWidth="1"/>
    <col min="12815" max="12815" width="9.59765625" style="15" customWidth="1"/>
    <col min="12816" max="12816" width="10.69921875" style="15" customWidth="1"/>
    <col min="12817" max="12817" width="9.09765625" style="15" customWidth="1"/>
    <col min="12818" max="12820" width="0" style="15" hidden="1" customWidth="1"/>
    <col min="12821" max="12821" width="8.69921875" style="15"/>
    <col min="12822" max="12822" width="8.19921875" style="15" bestFit="1" customWidth="1"/>
    <col min="12823" max="12827" width="8.69921875" style="15"/>
    <col min="12828" max="12828" width="8" style="15" customWidth="1"/>
    <col min="12829" max="13057" width="8.69921875" style="15"/>
    <col min="13058" max="13058" width="10.09765625" style="15" customWidth="1"/>
    <col min="13059" max="13060" width="8" style="15" customWidth="1"/>
    <col min="13061" max="13065" width="7.19921875" style="15" customWidth="1"/>
    <col min="13066" max="13066" width="6.09765625" style="15" customWidth="1"/>
    <col min="13067" max="13067" width="6.59765625" style="15" customWidth="1"/>
    <col min="13068" max="13069" width="8.69921875" style="15" customWidth="1"/>
    <col min="13070" max="13070" width="13.09765625" style="15" customWidth="1"/>
    <col min="13071" max="13071" width="9.59765625" style="15" customWidth="1"/>
    <col min="13072" max="13072" width="10.69921875" style="15" customWidth="1"/>
    <col min="13073" max="13073" width="9.09765625" style="15" customWidth="1"/>
    <col min="13074" max="13076" width="0" style="15" hidden="1" customWidth="1"/>
    <col min="13077" max="13077" width="8.69921875" style="15"/>
    <col min="13078" max="13078" width="8.19921875" style="15" bestFit="1" customWidth="1"/>
    <col min="13079" max="13083" width="8.69921875" style="15"/>
    <col min="13084" max="13084" width="8" style="15" customWidth="1"/>
    <col min="13085" max="13313" width="8.69921875" style="15"/>
    <col min="13314" max="13314" width="10.09765625" style="15" customWidth="1"/>
    <col min="13315" max="13316" width="8" style="15" customWidth="1"/>
    <col min="13317" max="13321" width="7.19921875" style="15" customWidth="1"/>
    <col min="13322" max="13322" width="6.09765625" style="15" customWidth="1"/>
    <col min="13323" max="13323" width="6.59765625" style="15" customWidth="1"/>
    <col min="13324" max="13325" width="8.69921875" style="15" customWidth="1"/>
    <col min="13326" max="13326" width="13.09765625" style="15" customWidth="1"/>
    <col min="13327" max="13327" width="9.59765625" style="15" customWidth="1"/>
    <col min="13328" max="13328" width="10.69921875" style="15" customWidth="1"/>
    <col min="13329" max="13329" width="9.09765625" style="15" customWidth="1"/>
    <col min="13330" max="13332" width="0" style="15" hidden="1" customWidth="1"/>
    <col min="13333" max="13333" width="8.69921875" style="15"/>
    <col min="13334" max="13334" width="8.19921875" style="15" bestFit="1" customWidth="1"/>
    <col min="13335" max="13339" width="8.69921875" style="15"/>
    <col min="13340" max="13340" width="8" style="15" customWidth="1"/>
    <col min="13341" max="13569" width="8.69921875" style="15"/>
    <col min="13570" max="13570" width="10.09765625" style="15" customWidth="1"/>
    <col min="13571" max="13572" width="8" style="15" customWidth="1"/>
    <col min="13573" max="13577" width="7.19921875" style="15" customWidth="1"/>
    <col min="13578" max="13578" width="6.09765625" style="15" customWidth="1"/>
    <col min="13579" max="13579" width="6.59765625" style="15" customWidth="1"/>
    <col min="13580" max="13581" width="8.69921875" style="15" customWidth="1"/>
    <col min="13582" max="13582" width="13.09765625" style="15" customWidth="1"/>
    <col min="13583" max="13583" width="9.59765625" style="15" customWidth="1"/>
    <col min="13584" max="13584" width="10.69921875" style="15" customWidth="1"/>
    <col min="13585" max="13585" width="9.09765625" style="15" customWidth="1"/>
    <col min="13586" max="13588" width="0" style="15" hidden="1" customWidth="1"/>
    <col min="13589" max="13589" width="8.69921875" style="15"/>
    <col min="13590" max="13590" width="8.19921875" style="15" bestFit="1" customWidth="1"/>
    <col min="13591" max="13595" width="8.69921875" style="15"/>
    <col min="13596" max="13596" width="8" style="15" customWidth="1"/>
    <col min="13597" max="13825" width="8.69921875" style="15"/>
    <col min="13826" max="13826" width="10.09765625" style="15" customWidth="1"/>
    <col min="13827" max="13828" width="8" style="15" customWidth="1"/>
    <col min="13829" max="13833" width="7.19921875" style="15" customWidth="1"/>
    <col min="13834" max="13834" width="6.09765625" style="15" customWidth="1"/>
    <col min="13835" max="13835" width="6.59765625" style="15" customWidth="1"/>
    <col min="13836" max="13837" width="8.69921875" style="15" customWidth="1"/>
    <col min="13838" max="13838" width="13.09765625" style="15" customWidth="1"/>
    <col min="13839" max="13839" width="9.59765625" style="15" customWidth="1"/>
    <col min="13840" max="13840" width="10.69921875" style="15" customWidth="1"/>
    <col min="13841" max="13841" width="9.09765625" style="15" customWidth="1"/>
    <col min="13842" max="13844" width="0" style="15" hidden="1" customWidth="1"/>
    <col min="13845" max="13845" width="8.69921875" style="15"/>
    <col min="13846" max="13846" width="8.19921875" style="15" bestFit="1" customWidth="1"/>
    <col min="13847" max="13851" width="8.69921875" style="15"/>
    <col min="13852" max="13852" width="8" style="15" customWidth="1"/>
    <col min="13853" max="14081" width="8.69921875" style="15"/>
    <col min="14082" max="14082" width="10.09765625" style="15" customWidth="1"/>
    <col min="14083" max="14084" width="8" style="15" customWidth="1"/>
    <col min="14085" max="14089" width="7.19921875" style="15" customWidth="1"/>
    <col min="14090" max="14090" width="6.09765625" style="15" customWidth="1"/>
    <col min="14091" max="14091" width="6.59765625" style="15" customWidth="1"/>
    <col min="14092" max="14093" width="8.69921875" style="15" customWidth="1"/>
    <col min="14094" max="14094" width="13.09765625" style="15" customWidth="1"/>
    <col min="14095" max="14095" width="9.59765625" style="15" customWidth="1"/>
    <col min="14096" max="14096" width="10.69921875" style="15" customWidth="1"/>
    <col min="14097" max="14097" width="9.09765625" style="15" customWidth="1"/>
    <col min="14098" max="14100" width="0" style="15" hidden="1" customWidth="1"/>
    <col min="14101" max="14101" width="8.69921875" style="15"/>
    <col min="14102" max="14102" width="8.19921875" style="15" bestFit="1" customWidth="1"/>
    <col min="14103" max="14107" width="8.69921875" style="15"/>
    <col min="14108" max="14108" width="8" style="15" customWidth="1"/>
    <col min="14109" max="14337" width="8.69921875" style="15"/>
    <col min="14338" max="14338" width="10.09765625" style="15" customWidth="1"/>
    <col min="14339" max="14340" width="8" style="15" customWidth="1"/>
    <col min="14341" max="14345" width="7.19921875" style="15" customWidth="1"/>
    <col min="14346" max="14346" width="6.09765625" style="15" customWidth="1"/>
    <col min="14347" max="14347" width="6.59765625" style="15" customWidth="1"/>
    <col min="14348" max="14349" width="8.69921875" style="15" customWidth="1"/>
    <col min="14350" max="14350" width="13.09765625" style="15" customWidth="1"/>
    <col min="14351" max="14351" width="9.59765625" style="15" customWidth="1"/>
    <col min="14352" max="14352" width="10.69921875" style="15" customWidth="1"/>
    <col min="14353" max="14353" width="9.09765625" style="15" customWidth="1"/>
    <col min="14354" max="14356" width="0" style="15" hidden="1" customWidth="1"/>
    <col min="14357" max="14357" width="8.69921875" style="15"/>
    <col min="14358" max="14358" width="8.19921875" style="15" bestFit="1" customWidth="1"/>
    <col min="14359" max="14363" width="8.69921875" style="15"/>
    <col min="14364" max="14364" width="8" style="15" customWidth="1"/>
    <col min="14365" max="14593" width="8.69921875" style="15"/>
    <col min="14594" max="14594" width="10.09765625" style="15" customWidth="1"/>
    <col min="14595" max="14596" width="8" style="15" customWidth="1"/>
    <col min="14597" max="14601" width="7.19921875" style="15" customWidth="1"/>
    <col min="14602" max="14602" width="6.09765625" style="15" customWidth="1"/>
    <col min="14603" max="14603" width="6.59765625" style="15" customWidth="1"/>
    <col min="14604" max="14605" width="8.69921875" style="15" customWidth="1"/>
    <col min="14606" max="14606" width="13.09765625" style="15" customWidth="1"/>
    <col min="14607" max="14607" width="9.59765625" style="15" customWidth="1"/>
    <col min="14608" max="14608" width="10.69921875" style="15" customWidth="1"/>
    <col min="14609" max="14609" width="9.09765625" style="15" customWidth="1"/>
    <col min="14610" max="14612" width="0" style="15" hidden="1" customWidth="1"/>
    <col min="14613" max="14613" width="8.69921875" style="15"/>
    <col min="14614" max="14614" width="8.19921875" style="15" bestFit="1" customWidth="1"/>
    <col min="14615" max="14619" width="8.69921875" style="15"/>
    <col min="14620" max="14620" width="8" style="15" customWidth="1"/>
    <col min="14621" max="14849" width="8.69921875" style="15"/>
    <col min="14850" max="14850" width="10.09765625" style="15" customWidth="1"/>
    <col min="14851" max="14852" width="8" style="15" customWidth="1"/>
    <col min="14853" max="14857" width="7.19921875" style="15" customWidth="1"/>
    <col min="14858" max="14858" width="6.09765625" style="15" customWidth="1"/>
    <col min="14859" max="14859" width="6.59765625" style="15" customWidth="1"/>
    <col min="14860" max="14861" width="8.69921875" style="15" customWidth="1"/>
    <col min="14862" max="14862" width="13.09765625" style="15" customWidth="1"/>
    <col min="14863" max="14863" width="9.59765625" style="15" customWidth="1"/>
    <col min="14864" max="14864" width="10.69921875" style="15" customWidth="1"/>
    <col min="14865" max="14865" width="9.09765625" style="15" customWidth="1"/>
    <col min="14866" max="14868" width="0" style="15" hidden="1" customWidth="1"/>
    <col min="14869" max="14869" width="8.69921875" style="15"/>
    <col min="14870" max="14870" width="8.19921875" style="15" bestFit="1" customWidth="1"/>
    <col min="14871" max="14875" width="8.69921875" style="15"/>
    <col min="14876" max="14876" width="8" style="15" customWidth="1"/>
    <col min="14877" max="15105" width="8.69921875" style="15"/>
    <col min="15106" max="15106" width="10.09765625" style="15" customWidth="1"/>
    <col min="15107" max="15108" width="8" style="15" customWidth="1"/>
    <col min="15109" max="15113" width="7.19921875" style="15" customWidth="1"/>
    <col min="15114" max="15114" width="6.09765625" style="15" customWidth="1"/>
    <col min="15115" max="15115" width="6.59765625" style="15" customWidth="1"/>
    <col min="15116" max="15117" width="8.69921875" style="15" customWidth="1"/>
    <col min="15118" max="15118" width="13.09765625" style="15" customWidth="1"/>
    <col min="15119" max="15119" width="9.59765625" style="15" customWidth="1"/>
    <col min="15120" max="15120" width="10.69921875" style="15" customWidth="1"/>
    <col min="15121" max="15121" width="9.09765625" style="15" customWidth="1"/>
    <col min="15122" max="15124" width="0" style="15" hidden="1" customWidth="1"/>
    <col min="15125" max="15125" width="8.69921875" style="15"/>
    <col min="15126" max="15126" width="8.19921875" style="15" bestFit="1" customWidth="1"/>
    <col min="15127" max="15131" width="8.69921875" style="15"/>
    <col min="15132" max="15132" width="8" style="15" customWidth="1"/>
    <col min="15133" max="15361" width="8.69921875" style="15"/>
    <col min="15362" max="15362" width="10.09765625" style="15" customWidth="1"/>
    <col min="15363" max="15364" width="8" style="15" customWidth="1"/>
    <col min="15365" max="15369" width="7.19921875" style="15" customWidth="1"/>
    <col min="15370" max="15370" width="6.09765625" style="15" customWidth="1"/>
    <col min="15371" max="15371" width="6.59765625" style="15" customWidth="1"/>
    <col min="15372" max="15373" width="8.69921875" style="15" customWidth="1"/>
    <col min="15374" max="15374" width="13.09765625" style="15" customWidth="1"/>
    <col min="15375" max="15375" width="9.59765625" style="15" customWidth="1"/>
    <col min="15376" max="15376" width="10.69921875" style="15" customWidth="1"/>
    <col min="15377" max="15377" width="9.09765625" style="15" customWidth="1"/>
    <col min="15378" max="15380" width="0" style="15" hidden="1" customWidth="1"/>
    <col min="15381" max="15381" width="8.69921875" style="15"/>
    <col min="15382" max="15382" width="8.19921875" style="15" bestFit="1" customWidth="1"/>
    <col min="15383" max="15387" width="8.69921875" style="15"/>
    <col min="15388" max="15388" width="8" style="15" customWidth="1"/>
    <col min="15389" max="15617" width="8.69921875" style="15"/>
    <col min="15618" max="15618" width="10.09765625" style="15" customWidth="1"/>
    <col min="15619" max="15620" width="8" style="15" customWidth="1"/>
    <col min="15621" max="15625" width="7.19921875" style="15" customWidth="1"/>
    <col min="15626" max="15626" width="6.09765625" style="15" customWidth="1"/>
    <col min="15627" max="15627" width="6.59765625" style="15" customWidth="1"/>
    <col min="15628" max="15629" width="8.69921875" style="15" customWidth="1"/>
    <col min="15630" max="15630" width="13.09765625" style="15" customWidth="1"/>
    <col min="15631" max="15631" width="9.59765625" style="15" customWidth="1"/>
    <col min="15632" max="15632" width="10.69921875" style="15" customWidth="1"/>
    <col min="15633" max="15633" width="9.09765625" style="15" customWidth="1"/>
    <col min="15634" max="15636" width="0" style="15" hidden="1" customWidth="1"/>
    <col min="15637" max="15637" width="8.69921875" style="15"/>
    <col min="15638" max="15638" width="8.19921875" style="15" bestFit="1" customWidth="1"/>
    <col min="15639" max="15643" width="8.69921875" style="15"/>
    <col min="15644" max="15644" width="8" style="15" customWidth="1"/>
    <col min="15645" max="15873" width="8.69921875" style="15"/>
    <col min="15874" max="15874" width="10.09765625" style="15" customWidth="1"/>
    <col min="15875" max="15876" width="8" style="15" customWidth="1"/>
    <col min="15877" max="15881" width="7.19921875" style="15" customWidth="1"/>
    <col min="15882" max="15882" width="6.09765625" style="15" customWidth="1"/>
    <col min="15883" max="15883" width="6.59765625" style="15" customWidth="1"/>
    <col min="15884" max="15885" width="8.69921875" style="15" customWidth="1"/>
    <col min="15886" max="15886" width="13.09765625" style="15" customWidth="1"/>
    <col min="15887" max="15887" width="9.59765625" style="15" customWidth="1"/>
    <col min="15888" max="15888" width="10.69921875" style="15" customWidth="1"/>
    <col min="15889" max="15889" width="9.09765625" style="15" customWidth="1"/>
    <col min="15890" max="15892" width="0" style="15" hidden="1" customWidth="1"/>
    <col min="15893" max="15893" width="8.69921875" style="15"/>
    <col min="15894" max="15894" width="8.19921875" style="15" bestFit="1" customWidth="1"/>
    <col min="15895" max="15899" width="8.69921875" style="15"/>
    <col min="15900" max="15900" width="8" style="15" customWidth="1"/>
    <col min="15901" max="16129" width="8.69921875" style="15"/>
    <col min="16130" max="16130" width="10.09765625" style="15" customWidth="1"/>
    <col min="16131" max="16132" width="8" style="15" customWidth="1"/>
    <col min="16133" max="16137" width="7.19921875" style="15" customWidth="1"/>
    <col min="16138" max="16138" width="6.09765625" style="15" customWidth="1"/>
    <col min="16139" max="16139" width="6.59765625" style="15" customWidth="1"/>
    <col min="16140" max="16141" width="8.69921875" style="15" customWidth="1"/>
    <col min="16142" max="16142" width="13.09765625" style="15" customWidth="1"/>
    <col min="16143" max="16143" width="9.59765625" style="15" customWidth="1"/>
    <col min="16144" max="16144" width="10.69921875" style="15" customWidth="1"/>
    <col min="16145" max="16145" width="9.09765625" style="15" customWidth="1"/>
    <col min="16146" max="16148" width="0" style="15" hidden="1" customWidth="1"/>
    <col min="16149" max="16149" width="8.69921875" style="15"/>
    <col min="16150" max="16150" width="8.19921875" style="15" bestFit="1" customWidth="1"/>
    <col min="16151" max="16155" width="8.69921875" style="15"/>
    <col min="16156" max="16156" width="8" style="15" customWidth="1"/>
    <col min="16157" max="16379" width="8.69921875" style="15"/>
    <col min="16380" max="16384" width="8.69921875" style="15" customWidth="1"/>
  </cols>
  <sheetData>
    <row r="1" spans="1:26" ht="15.6" customHeight="1" x14ac:dyDescent="0.25">
      <c r="A1" s="117" t="s">
        <v>80</v>
      </c>
      <c r="B1" s="117"/>
      <c r="C1" s="117"/>
      <c r="D1" s="117"/>
      <c r="E1" s="117"/>
      <c r="F1" s="117"/>
      <c r="I1" s="87" t="s">
        <v>0</v>
      </c>
      <c r="J1" s="87"/>
      <c r="K1" s="87"/>
      <c r="L1" s="87"/>
      <c r="M1" s="45"/>
      <c r="N1" s="20"/>
      <c r="O1" s="20"/>
      <c r="P1" s="20"/>
      <c r="Q1" s="20"/>
      <c r="R1" s="20"/>
      <c r="S1" s="20"/>
      <c r="T1" s="61"/>
      <c r="U1" s="20"/>
    </row>
    <row r="2" spans="1:26" ht="15.6" customHeight="1" x14ac:dyDescent="0.25">
      <c r="A2" s="87" t="s">
        <v>69</v>
      </c>
      <c r="B2" s="87"/>
      <c r="C2" s="87"/>
      <c r="D2" s="87"/>
      <c r="E2" s="87"/>
      <c r="F2" s="87"/>
      <c r="I2" s="87" t="s">
        <v>1</v>
      </c>
      <c r="J2" s="87"/>
      <c r="K2" s="87"/>
      <c r="L2" s="87"/>
      <c r="M2" s="45"/>
      <c r="N2" s="20"/>
      <c r="O2" s="20"/>
      <c r="P2" s="20"/>
      <c r="Q2" s="20"/>
      <c r="R2" s="20"/>
      <c r="S2" s="20"/>
      <c r="T2" s="61"/>
      <c r="U2" s="20"/>
    </row>
    <row r="3" spans="1:26" x14ac:dyDescent="0.25">
      <c r="A3" s="87" t="s">
        <v>70</v>
      </c>
      <c r="B3" s="87"/>
      <c r="C3" s="87"/>
      <c r="D3" s="87"/>
      <c r="E3" s="87"/>
      <c r="F3" s="87"/>
    </row>
    <row r="4" spans="1:26" x14ac:dyDescent="0.25">
      <c r="A4" s="87"/>
      <c r="B4" s="87"/>
      <c r="C4" s="87"/>
      <c r="D4" s="87"/>
      <c r="E4" s="87"/>
      <c r="F4" s="87"/>
      <c r="L4" s="89"/>
      <c r="M4" s="89"/>
      <c r="N4" s="89"/>
      <c r="O4" s="89"/>
      <c r="P4" s="89"/>
      <c r="Q4" s="89"/>
      <c r="R4" s="89"/>
      <c r="S4" s="89"/>
      <c r="T4" s="89"/>
      <c r="U4" s="89"/>
    </row>
    <row r="5" spans="1:26" ht="15" customHeight="1" x14ac:dyDescent="0.25">
      <c r="A5" s="88" t="s">
        <v>35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46"/>
      <c r="N5" s="28"/>
      <c r="O5" s="28"/>
      <c r="P5" s="28"/>
      <c r="Q5" s="28"/>
      <c r="R5" s="28"/>
      <c r="S5" s="28"/>
      <c r="T5" s="63"/>
      <c r="U5" s="28"/>
    </row>
    <row r="6" spans="1:26" ht="15" customHeight="1" x14ac:dyDescent="0.25">
      <c r="A6" s="88" t="s">
        <v>69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46"/>
      <c r="N6" s="28"/>
      <c r="O6" s="21"/>
      <c r="P6" s="21"/>
      <c r="Q6" s="21"/>
      <c r="R6" s="21"/>
      <c r="S6" s="21"/>
      <c r="T6" s="64"/>
      <c r="U6" s="21"/>
    </row>
    <row r="7" spans="1:26" s="2" customFormat="1" x14ac:dyDescent="0.3">
      <c r="C7" s="3"/>
      <c r="D7" s="3"/>
      <c r="E7" s="70"/>
      <c r="F7" s="3"/>
      <c r="G7" s="3"/>
      <c r="H7" s="3"/>
      <c r="I7" s="33"/>
      <c r="J7" s="33"/>
      <c r="K7" s="3"/>
      <c r="L7" s="3"/>
      <c r="M7" s="3"/>
      <c r="N7" s="29"/>
      <c r="O7" s="29"/>
      <c r="P7" s="29"/>
      <c r="Q7" s="29"/>
      <c r="R7" s="29"/>
      <c r="S7" s="29"/>
      <c r="T7" s="65"/>
      <c r="U7" s="29"/>
    </row>
    <row r="8" spans="1:26" s="2" customFormat="1" x14ac:dyDescent="0.25">
      <c r="A8" s="34" t="s">
        <v>2</v>
      </c>
      <c r="B8" s="4" t="s">
        <v>36</v>
      </c>
      <c r="C8" s="5"/>
      <c r="D8" s="5"/>
      <c r="E8" s="78">
        <v>7.5</v>
      </c>
      <c r="F8" s="6" t="s">
        <v>3</v>
      </c>
      <c r="G8" s="34">
        <v>6</v>
      </c>
      <c r="H8" s="90" t="s">
        <v>37</v>
      </c>
      <c r="I8" s="90"/>
      <c r="J8" s="90"/>
      <c r="K8" s="90"/>
      <c r="L8" s="37">
        <v>737.88</v>
      </c>
      <c r="M8" s="16" t="s">
        <v>5</v>
      </c>
      <c r="N8" s="16"/>
      <c r="O8" s="30"/>
      <c r="T8" s="66"/>
      <c r="U8" s="30"/>
      <c r="V8" s="5"/>
      <c r="W8" s="7"/>
      <c r="X8" s="7"/>
    </row>
    <row r="9" spans="1:26" s="2" customFormat="1" ht="16.8" x14ac:dyDescent="0.25">
      <c r="A9" s="34" t="s">
        <v>6</v>
      </c>
      <c r="B9" s="4" t="s">
        <v>7</v>
      </c>
      <c r="C9" s="5"/>
      <c r="D9" s="5"/>
      <c r="E9" s="76">
        <v>734</v>
      </c>
      <c r="F9" s="6" t="s">
        <v>5</v>
      </c>
      <c r="G9" s="36" t="s">
        <v>43</v>
      </c>
      <c r="H9" s="86" t="s">
        <v>38</v>
      </c>
      <c r="I9" s="86"/>
      <c r="J9" s="86"/>
      <c r="K9" s="86"/>
      <c r="L9" s="37">
        <v>7.86</v>
      </c>
      <c r="M9" s="16" t="s">
        <v>11</v>
      </c>
      <c r="N9" s="16"/>
      <c r="O9" s="30"/>
      <c r="T9" s="66"/>
      <c r="U9" s="30"/>
      <c r="V9" s="5"/>
      <c r="W9" s="7"/>
      <c r="X9" s="7"/>
    </row>
    <row r="10" spans="1:26" s="2" customFormat="1" ht="16.8" x14ac:dyDescent="0.3">
      <c r="A10" s="34" t="s">
        <v>9</v>
      </c>
      <c r="B10" s="4" t="s">
        <v>8</v>
      </c>
      <c r="C10" s="5"/>
      <c r="D10" s="5"/>
      <c r="E10" s="76">
        <v>732</v>
      </c>
      <c r="F10" s="6" t="s">
        <v>5</v>
      </c>
      <c r="G10" s="36" t="s">
        <v>44</v>
      </c>
      <c r="H10" s="86" t="s">
        <v>67</v>
      </c>
      <c r="I10" s="86"/>
      <c r="J10" s="86"/>
      <c r="K10" s="86"/>
      <c r="L10" s="76">
        <v>1036</v>
      </c>
      <c r="M10" s="16" t="s">
        <v>11</v>
      </c>
      <c r="N10" s="16"/>
      <c r="O10" s="30"/>
      <c r="P10" s="30"/>
      <c r="Q10" s="30"/>
      <c r="R10" s="30"/>
      <c r="S10" s="30"/>
      <c r="T10" s="67"/>
      <c r="U10" s="30"/>
      <c r="V10" s="5"/>
      <c r="W10" s="7"/>
      <c r="X10" s="7"/>
    </row>
    <row r="11" spans="1:26" s="2" customFormat="1" ht="16.8" x14ac:dyDescent="0.3">
      <c r="A11" s="34" t="s">
        <v>10</v>
      </c>
      <c r="B11" s="35" t="s">
        <v>4</v>
      </c>
      <c r="C11" s="5"/>
      <c r="D11" s="5"/>
      <c r="E11" s="77">
        <v>739.7</v>
      </c>
      <c r="F11" s="6" t="s">
        <v>5</v>
      </c>
      <c r="G11" s="36" t="s">
        <v>45</v>
      </c>
      <c r="H11" s="86" t="s">
        <v>71</v>
      </c>
      <c r="I11" s="86"/>
      <c r="J11" s="86"/>
      <c r="K11" s="86"/>
      <c r="L11" s="23">
        <v>766</v>
      </c>
      <c r="M11" s="16" t="s">
        <v>11</v>
      </c>
      <c r="N11" s="16"/>
      <c r="O11" s="30"/>
      <c r="P11" s="30"/>
      <c r="Q11" s="30"/>
      <c r="R11" s="30"/>
      <c r="S11" s="30"/>
      <c r="T11" s="67"/>
      <c r="U11" s="30"/>
      <c r="V11" s="86"/>
      <c r="W11" s="86"/>
      <c r="X11" s="86"/>
      <c r="Z11" s="6"/>
    </row>
    <row r="12" spans="1:26" s="17" customFormat="1" ht="15.75" customHeight="1" x14ac:dyDescent="0.25">
      <c r="A12" s="34" t="s">
        <v>12</v>
      </c>
      <c r="B12" s="4" t="s">
        <v>39</v>
      </c>
      <c r="C12" s="5"/>
      <c r="D12" s="5"/>
      <c r="E12" s="76">
        <v>298000</v>
      </c>
      <c r="F12" s="6" t="s">
        <v>42</v>
      </c>
      <c r="G12" s="36" t="s">
        <v>46</v>
      </c>
      <c r="H12" s="86" t="s">
        <v>40</v>
      </c>
      <c r="I12" s="86"/>
      <c r="J12" s="86"/>
      <c r="K12" s="86"/>
      <c r="L12" s="86"/>
      <c r="M12" s="86"/>
      <c r="N12" s="29"/>
      <c r="O12" s="29"/>
      <c r="P12" s="29"/>
      <c r="Q12" s="29"/>
      <c r="R12" s="29"/>
      <c r="S12" s="29"/>
      <c r="T12" s="65"/>
      <c r="U12" s="29"/>
      <c r="V12" s="8"/>
      <c r="W12" s="8"/>
      <c r="X12" s="8"/>
    </row>
    <row r="13" spans="1:26" s="17" customFormat="1" x14ac:dyDescent="0.25">
      <c r="B13" s="5"/>
      <c r="E13" s="71"/>
      <c r="H13" s="44"/>
      <c r="I13" s="25"/>
      <c r="J13" s="25"/>
      <c r="N13" s="19"/>
      <c r="O13" s="19"/>
      <c r="P13" s="19"/>
      <c r="Q13" s="19"/>
      <c r="R13" s="19"/>
      <c r="S13" s="19"/>
      <c r="T13" s="62"/>
      <c r="U13" s="19"/>
      <c r="V13" s="8"/>
      <c r="W13" s="8"/>
      <c r="X13" s="8"/>
    </row>
    <row r="14" spans="1:26" s="17" customFormat="1" ht="0.75" customHeight="1" x14ac:dyDescent="0.25">
      <c r="A14" s="18"/>
      <c r="B14" s="18"/>
      <c r="C14" s="18"/>
      <c r="D14" s="18"/>
      <c r="E14" s="72"/>
      <c r="F14" s="18"/>
      <c r="G14" s="18"/>
      <c r="H14" s="18"/>
      <c r="I14" s="26"/>
      <c r="J14" s="26"/>
      <c r="K14" s="18"/>
      <c r="L14" s="18"/>
      <c r="N14" s="19"/>
      <c r="O14" s="19"/>
      <c r="P14" s="19"/>
      <c r="Q14" s="19"/>
      <c r="R14" s="19"/>
      <c r="S14" s="19"/>
      <c r="T14" s="62"/>
      <c r="U14" s="19"/>
      <c r="V14" s="8"/>
      <c r="W14" s="8"/>
      <c r="X14" s="8"/>
    </row>
    <row r="15" spans="1:26" s="17" customFormat="1" ht="50.25" customHeight="1" x14ac:dyDescent="0.25">
      <c r="A15" s="113" t="s">
        <v>13</v>
      </c>
      <c r="B15" s="113" t="s">
        <v>24</v>
      </c>
      <c r="C15" s="115" t="s">
        <v>14</v>
      </c>
      <c r="D15" s="116"/>
      <c r="E15" s="95" t="s">
        <v>15</v>
      </c>
      <c r="F15" s="96"/>
      <c r="G15" s="96"/>
      <c r="H15" s="96"/>
      <c r="I15" s="96"/>
      <c r="J15" s="108" t="s">
        <v>66</v>
      </c>
      <c r="K15" s="105" t="s">
        <v>25</v>
      </c>
      <c r="L15" s="104" t="s">
        <v>68</v>
      </c>
      <c r="M15" s="107" t="s">
        <v>65</v>
      </c>
      <c r="N15" s="99" t="s">
        <v>30</v>
      </c>
      <c r="O15" s="100"/>
      <c r="P15" s="101"/>
      <c r="Q15" s="99" t="s">
        <v>31</v>
      </c>
      <c r="R15" s="102"/>
      <c r="S15" s="103"/>
      <c r="T15" s="68" t="s">
        <v>32</v>
      </c>
      <c r="U15" s="97" t="s">
        <v>34</v>
      </c>
      <c r="V15" s="111" t="s">
        <v>47</v>
      </c>
      <c r="W15" s="111" t="s">
        <v>48</v>
      </c>
      <c r="X15" s="91" t="s">
        <v>49</v>
      </c>
      <c r="Y15" s="92"/>
    </row>
    <row r="16" spans="1:26" s="17" customFormat="1" ht="27.6" x14ac:dyDescent="0.25">
      <c r="A16" s="114"/>
      <c r="B16" s="114"/>
      <c r="C16" s="38" t="s">
        <v>16</v>
      </c>
      <c r="D16" s="38" t="s">
        <v>17</v>
      </c>
      <c r="E16" s="79" t="s">
        <v>18</v>
      </c>
      <c r="F16" s="39" t="s">
        <v>19</v>
      </c>
      <c r="G16" s="40" t="s">
        <v>26</v>
      </c>
      <c r="H16" s="41" t="s">
        <v>20</v>
      </c>
      <c r="I16" s="42" t="s">
        <v>21</v>
      </c>
      <c r="J16" s="109"/>
      <c r="K16" s="106"/>
      <c r="L16" s="98"/>
      <c r="M16" s="107"/>
      <c r="N16" s="22" t="s">
        <v>27</v>
      </c>
      <c r="O16" s="22" t="s">
        <v>28</v>
      </c>
      <c r="P16" s="22" t="s">
        <v>29</v>
      </c>
      <c r="Q16" s="22" t="s">
        <v>27</v>
      </c>
      <c r="R16" s="22" t="s">
        <v>28</v>
      </c>
      <c r="S16" s="22" t="s">
        <v>29</v>
      </c>
      <c r="T16" s="69" t="s">
        <v>33</v>
      </c>
      <c r="U16" s="98"/>
      <c r="V16" s="112"/>
      <c r="W16" s="112"/>
      <c r="X16" s="93"/>
      <c r="Y16" s="94"/>
    </row>
    <row r="17" spans="1:25" s="17" customFormat="1" ht="20.100000000000001" customHeight="1" x14ac:dyDescent="0.3">
      <c r="A17" s="9">
        <v>0</v>
      </c>
      <c r="B17" s="14">
        <v>44657</v>
      </c>
      <c r="C17" s="10">
        <v>734</v>
      </c>
      <c r="D17" s="11">
        <v>648.5</v>
      </c>
      <c r="E17" s="50" t="e">
        <f>IF($W17=0,$V17,$W17)</f>
        <v>#VALUE!</v>
      </c>
      <c r="F17" s="56">
        <f>IF(C17&gt;$Y$24,$Y$17*$Y$18*$Y$25*SQRT(2*9.81)*POWER(($C17-$Y$24),1.5),0)</f>
        <v>0</v>
      </c>
      <c r="G17" s="57">
        <f>(Q17+R17+S17)</f>
        <v>10.277959183757371</v>
      </c>
      <c r="H17" s="11">
        <f>IF($L17&gt;0,$Y$19*$Y$20*$Y$27*$L17*SQRT(2*9.81*(($C17-$Y$26)-$Y$19*$L17)),$Y$19*$Y$20*$Y$27*$L17*SQRT(2*9.81*(($C17-$Y$26)-$Y$19*$L17)))</f>
        <v>0.92824367696103172</v>
      </c>
      <c r="I17" s="58">
        <f>$F17+$G17+$H17</f>
        <v>11.206202860718403</v>
      </c>
      <c r="J17" s="75">
        <f>IFERROR(IF(AND(($G17*$G16*$G15*$G14)&gt;0,$V17&gt;$V16,$V16&gt;$V15,$V15&gt;$V14),AVERAGE(V16:V17),$W17),$W17)</f>
        <v>0</v>
      </c>
      <c r="K17" s="11"/>
      <c r="L17" s="11">
        <v>0.05</v>
      </c>
      <c r="M17" s="11">
        <f>IF($L17&gt;0,$Y$19*$Y$20*$Y$27*$L17*SQRT(2*9.81*(($C17-$Y$26)-$Y$19*$L17)),$Y$19*$Y$20*$Y$27*$L17*SQRT(2*9.81*(($C17-$Y$26)-$Y$19*$L17)))</f>
        <v>0.92824367696103172</v>
      </c>
      <c r="N17" s="60">
        <v>2.5</v>
      </c>
      <c r="O17" s="60">
        <v>2.5</v>
      </c>
      <c r="P17" s="60">
        <v>2.5</v>
      </c>
      <c r="Q17" s="59">
        <f t="shared" ref="Q17" si="0">IF(N17&lt;&gt;"",(N17*1000/(9.81*$Y$21*$Y$22*$Y$23*($C17-$D17))),"")</f>
        <v>3.4259863945857902</v>
      </c>
      <c r="R17" s="59">
        <f t="shared" ref="R17" si="1">IF(O17&lt;&gt;"",(O17*1000/(9.81*$Y$21*$Y$22*$Y$23*($C17-$D17))),"")</f>
        <v>3.4259863945857902</v>
      </c>
      <c r="S17" s="59">
        <f t="shared" ref="S17" si="2">IF(P17&lt;&gt;"",(P17*1000/(9.81*$Y$21*$Y$22*$Y$23*($C17-$D17))),"")</f>
        <v>3.4259863945857902</v>
      </c>
      <c r="T17" s="80" t="e">
        <f>IF(AND($C16&gt;730,$C17&gt;731,$C17&lt;=732),($C17-$C16)*$Y$30/900,IF(AND($C17&gt;732,$C17&lt;=733),($C17-$C16)*$Y$31/900,IF(AND($C17&gt;733,$C17&lt;=734),($C17-$C16)*$Y$32/900,IF(AND($C17&gt;734,$C17&lt;=737),($C17-$C16)*$Y$33/900,0))))</f>
        <v>#VALUE!</v>
      </c>
      <c r="U17" s="47">
        <v>0</v>
      </c>
      <c r="V17" s="50" t="e">
        <f>F17+G17+H17+T17</f>
        <v>#VALUE!</v>
      </c>
      <c r="W17" s="50">
        <f>IFERROR(AVERAGE($V14:$V17),0)</f>
        <v>0</v>
      </c>
      <c r="X17" s="48" t="s">
        <v>50</v>
      </c>
      <c r="Y17" s="49">
        <v>0.95299999999999996</v>
      </c>
    </row>
    <row r="18" spans="1:25" s="17" customFormat="1" ht="20.100000000000001" customHeight="1" x14ac:dyDescent="0.3">
      <c r="A18" s="9">
        <v>1.0416666666666666E-2</v>
      </c>
      <c r="B18" s="14">
        <v>44657</v>
      </c>
      <c r="C18" s="10">
        <v>732.01</v>
      </c>
      <c r="D18" s="11">
        <v>648.5</v>
      </c>
      <c r="E18" s="50">
        <f>IF($W18=0,$V18,$W18)</f>
        <v>-135.98758937321008</v>
      </c>
      <c r="F18" s="56">
        <f t="shared" ref="F18:F80" si="3">IF(C18&gt;$Y$24,$Y$17*$Y$18*$Y$25*SQRT(2*9.81)*POWER(($C18-$Y$24),1.5),0)</f>
        <v>0</v>
      </c>
      <c r="G18" s="57">
        <f>(Q18+R18+S18)</f>
        <v>10.522877621976471</v>
      </c>
      <c r="H18" s="11">
        <f t="shared" ref="H18:H81" si="4">IF($L18&gt;0,$Y$19*$Y$20*$Y$27*$L18*SQRT(2*9.81*(($C18-$Y$26)-$Y$19*$L18)),$Y$19*$Y$20*$Y$27*$L18*SQRT(2*9.81*(($C18-$Y$26)-$Y$19*$L18)))</f>
        <v>1.6339774492585832</v>
      </c>
      <c r="I18" s="58">
        <f>$F18+$G18+$H18</f>
        <v>12.156855071235055</v>
      </c>
      <c r="J18" s="75">
        <f>IFERROR(IF(AND(($G18*$G17*$G16*$G15)&gt;0,$V18&gt;$V17,$V17&gt;$V16,$V16&gt;$V15),AVERAGE(V17:V18),$W18),$W18)</f>
        <v>0</v>
      </c>
      <c r="K18" s="11"/>
      <c r="L18" s="11">
        <v>0.1</v>
      </c>
      <c r="M18" s="11">
        <f t="shared" ref="M18:M81" si="5">IF($L18&gt;0,$Y$19*$Y$20*$Y$27*$L18*SQRT(2*9.81*(($C18-$Y$26)-$Y$19*$L18)),$Y$19*$Y$20*$Y$27*$L18*SQRT(2*9.81*(($C18-$Y$26)-$Y$19*$L18)))</f>
        <v>1.6339774492585832</v>
      </c>
      <c r="N18" s="60">
        <v>2.5</v>
      </c>
      <c r="O18" s="60">
        <v>2.5</v>
      </c>
      <c r="P18" s="60">
        <v>2.5</v>
      </c>
      <c r="Q18" s="59">
        <f t="shared" ref="Q18:S21" si="6">IF(N18&lt;&gt;"",(N18*1000/(9.81*$Y$21*$Y$22*$Y$23*($C18-$D18))),"")</f>
        <v>3.5076258739921573</v>
      </c>
      <c r="R18" s="59">
        <f t="shared" si="6"/>
        <v>3.5076258739921573</v>
      </c>
      <c r="S18" s="59">
        <f t="shared" si="6"/>
        <v>3.5076258739921573</v>
      </c>
      <c r="T18" s="80">
        <f>IF(AND($C17&gt;730,$C18&gt;731,$C18&lt;=732),($C18-$C17)*$Y$30/900,IF(AND($C18&gt;732,$C18&lt;=733),($C18-$C17)*$Y$31/900,IF(AND($C18&gt;733,$C18&lt;=734),($C18-$C17)*$Y$32/900,IF(AND($C18&gt;734,$C18&lt;=737),($C18-$C17)*$Y$33/900,0))))</f>
        <v>-148.14444444444513</v>
      </c>
      <c r="U18" s="47">
        <v>1</v>
      </c>
      <c r="V18" s="50">
        <f>F18+G18+H18+T18</f>
        <v>-135.98758937321008</v>
      </c>
      <c r="W18" s="50">
        <f>IFERROR(AVERAGE($V15:$V18),0)</f>
        <v>0</v>
      </c>
      <c r="X18" s="51" t="s">
        <v>51</v>
      </c>
      <c r="Y18" s="52">
        <v>0.58750000000000002</v>
      </c>
    </row>
    <row r="19" spans="1:25" s="17" customFormat="1" ht="20.100000000000001" customHeight="1" x14ac:dyDescent="0.3">
      <c r="A19" s="9">
        <v>2.0833333333333301E-2</v>
      </c>
      <c r="B19" s="14">
        <v>44657</v>
      </c>
      <c r="C19" s="10">
        <v>737.31</v>
      </c>
      <c r="D19" s="11">
        <v>648.5</v>
      </c>
      <c r="E19" s="50">
        <f t="shared" ref="E19:E82" si="7">IF($W19=0,$V19,$W19)</f>
        <v>607.27706229639341</v>
      </c>
      <c r="F19" s="56">
        <f>IF(C19&gt;$Y$24,$Y$17*$Y$18*$Y$25*SQRT(2*9.81)*POWER(($C19-$Y$24),1.5),0)</f>
        <v>597.38216858835085</v>
      </c>
      <c r="G19" s="57">
        <f>(Q19+R19+S19)</f>
        <v>9.894893708042515</v>
      </c>
      <c r="H19" s="11">
        <f t="shared" si="4"/>
        <v>0</v>
      </c>
      <c r="I19" s="58">
        <f t="shared" ref="I19:I82" si="8">$F19+$G19+$H19</f>
        <v>607.27706229639341</v>
      </c>
      <c r="J19" s="75">
        <f>IFERROR(IF(AND(($G19*$G18*$G17*$G16)&gt;0,$V19&gt;$V18,$V18&gt;$V17,$V17&gt;$V16),AVERAGE(V18:V19),$W19),$W19)</f>
        <v>0</v>
      </c>
      <c r="K19" s="11"/>
      <c r="L19" s="11">
        <v>0</v>
      </c>
      <c r="M19" s="11">
        <f t="shared" si="5"/>
        <v>0</v>
      </c>
      <c r="N19" s="60">
        <v>2.5</v>
      </c>
      <c r="O19" s="60">
        <v>2.5</v>
      </c>
      <c r="P19" s="60">
        <v>2.5</v>
      </c>
      <c r="Q19" s="59">
        <f t="shared" si="6"/>
        <v>3.2982979026808383</v>
      </c>
      <c r="R19" s="59">
        <f t="shared" si="6"/>
        <v>3.2982979026808383</v>
      </c>
      <c r="S19" s="59">
        <f t="shared" si="6"/>
        <v>3.2982979026808383</v>
      </c>
      <c r="T19" s="80">
        <f t="shared" ref="T19:T82" si="9">IF(AND($C18&gt;730,$C19&gt;731,$C19&lt;=732),($C19-$C18)*$Y$30/900,IF(AND($C19&gt;732,$C19&lt;=733),($C19-$C18)*$Y$31/900,IF(AND($C19&gt;733,$C19&lt;=734),($C19-$C18)*$Y$32/900,IF(AND($C19&gt;734,$C19&lt;=737),($C19-$C18)*$Y$33/900,0))))</f>
        <v>0</v>
      </c>
      <c r="U19" s="47">
        <v>1</v>
      </c>
      <c r="V19" s="50">
        <f t="shared" ref="V19:V82" si="10">F19+G19+H19+T19</f>
        <v>607.27706229639341</v>
      </c>
      <c r="W19" s="50">
        <f>IFERROR(AVERAGE($V16:$V19),0)</f>
        <v>0</v>
      </c>
      <c r="X19" s="48" t="s">
        <v>52</v>
      </c>
      <c r="Y19" s="49">
        <v>0.622</v>
      </c>
    </row>
    <row r="20" spans="1:25" s="17" customFormat="1" ht="20.100000000000001" customHeight="1" x14ac:dyDescent="0.3">
      <c r="A20" s="9">
        <v>3.125E-2</v>
      </c>
      <c r="B20" s="14">
        <v>44657</v>
      </c>
      <c r="C20" s="10">
        <v>737.88</v>
      </c>
      <c r="D20" s="11">
        <v>648.5</v>
      </c>
      <c r="E20" s="50">
        <f t="shared" si="7"/>
        <v>767.98652835195151</v>
      </c>
      <c r="F20" s="56">
        <f t="shared" si="3"/>
        <v>758.15473700924338</v>
      </c>
      <c r="G20" s="57">
        <f>(Q20+R20+S20)</f>
        <v>9.8317913427081578</v>
      </c>
      <c r="H20" s="11">
        <f t="shared" si="4"/>
        <v>0</v>
      </c>
      <c r="I20" s="58">
        <f t="shared" si="8"/>
        <v>767.98652835195151</v>
      </c>
      <c r="J20" s="75">
        <f t="shared" ref="J20:J81" si="11">IFERROR(IF(AND(($G20*$G19*$G18*$G17)&gt;0,$V20&gt;$V19,$V19&gt;$V18,$V18&gt;$V17),AVERAGE(V19:V20),$W20),$W20)</f>
        <v>0</v>
      </c>
      <c r="K20" s="11"/>
      <c r="L20" s="11">
        <v>0</v>
      </c>
      <c r="M20" s="11">
        <f t="shared" si="5"/>
        <v>0</v>
      </c>
      <c r="N20" s="60">
        <v>2.5</v>
      </c>
      <c r="O20" s="60">
        <v>2.5</v>
      </c>
      <c r="P20" s="60">
        <v>2.5</v>
      </c>
      <c r="Q20" s="59">
        <f t="shared" si="6"/>
        <v>3.2772637809027194</v>
      </c>
      <c r="R20" s="59">
        <f t="shared" si="6"/>
        <v>3.2772637809027194</v>
      </c>
      <c r="S20" s="59">
        <f t="shared" si="6"/>
        <v>3.2772637809027194</v>
      </c>
      <c r="T20" s="80">
        <f t="shared" si="9"/>
        <v>0</v>
      </c>
      <c r="U20" s="47">
        <v>1</v>
      </c>
      <c r="V20" s="50">
        <f t="shared" si="10"/>
        <v>767.98652835195151</v>
      </c>
      <c r="W20" s="50">
        <f t="shared" ref="W20:W82" si="12">IFERROR(AVERAGE($V17:$V20),0)</f>
        <v>0</v>
      </c>
      <c r="X20" s="51" t="s">
        <v>53</v>
      </c>
      <c r="Y20" s="52">
        <v>0.9</v>
      </c>
    </row>
    <row r="21" spans="1:25" s="17" customFormat="1" ht="20.100000000000001" customHeight="1" x14ac:dyDescent="0.3">
      <c r="A21" s="9">
        <v>4.1666666666666699E-2</v>
      </c>
      <c r="B21" s="14">
        <v>44657</v>
      </c>
      <c r="C21" s="10">
        <v>734</v>
      </c>
      <c r="D21" s="11">
        <v>648.5</v>
      </c>
      <c r="E21" s="50">
        <f t="shared" si="7"/>
        <v>144.25515678138993</v>
      </c>
      <c r="F21" s="56">
        <f t="shared" si="3"/>
        <v>0</v>
      </c>
      <c r="G21" s="57">
        <f>(Q21+R21+S21)</f>
        <v>10.277959183757371</v>
      </c>
      <c r="H21" s="11">
        <f t="shared" si="4"/>
        <v>0</v>
      </c>
      <c r="I21" s="58">
        <f t="shared" si="8"/>
        <v>10.277959183757371</v>
      </c>
      <c r="J21" s="75">
        <f t="shared" si="11"/>
        <v>144.25515678138993</v>
      </c>
      <c r="K21" s="11"/>
      <c r="L21" s="11">
        <v>0</v>
      </c>
      <c r="M21" s="11">
        <f t="shared" si="5"/>
        <v>0</v>
      </c>
      <c r="N21" s="60">
        <v>2.5</v>
      </c>
      <c r="O21" s="60">
        <v>2.5</v>
      </c>
      <c r="P21" s="60">
        <v>2.5</v>
      </c>
      <c r="Q21" s="59">
        <f t="shared" si="6"/>
        <v>3.4259863945857902</v>
      </c>
      <c r="R21" s="59">
        <f t="shared" si="6"/>
        <v>3.4259863945857902</v>
      </c>
      <c r="S21" s="59">
        <f t="shared" si="6"/>
        <v>3.4259863945857902</v>
      </c>
      <c r="T21" s="80">
        <f t="shared" si="9"/>
        <v>-672.53333333333251</v>
      </c>
      <c r="U21" s="47">
        <v>1</v>
      </c>
      <c r="V21" s="50">
        <f t="shared" si="10"/>
        <v>-662.25537414957512</v>
      </c>
      <c r="W21" s="50">
        <f t="shared" si="12"/>
        <v>144.25515678138993</v>
      </c>
      <c r="X21" s="48" t="s">
        <v>54</v>
      </c>
      <c r="Y21" s="49">
        <v>0.87</v>
      </c>
    </row>
    <row r="22" spans="1:25" s="17" customFormat="1" ht="20.100000000000001" customHeight="1" x14ac:dyDescent="0.3">
      <c r="A22" s="9">
        <v>5.2083333333333301E-2</v>
      </c>
      <c r="B22" s="14">
        <v>44657</v>
      </c>
      <c r="C22" s="10">
        <v>732.05</v>
      </c>
      <c r="D22" s="11">
        <v>648.5</v>
      </c>
      <c r="E22" s="50">
        <f t="shared" si="7"/>
        <v>144.58984739282823</v>
      </c>
      <c r="F22" s="56">
        <f t="shared" si="3"/>
        <v>0</v>
      </c>
      <c r="G22" s="57">
        <f t="shared" ref="G22:G85" si="13">(Q22+R22+S22)</f>
        <v>10.517839739213112</v>
      </c>
      <c r="H22" s="11">
        <f t="shared" si="4"/>
        <v>0</v>
      </c>
      <c r="I22" s="58">
        <f t="shared" si="8"/>
        <v>10.517839739213112</v>
      </c>
      <c r="J22" s="75">
        <f t="shared" si="11"/>
        <v>144.58984739282823</v>
      </c>
      <c r="K22" s="11"/>
      <c r="L22" s="11">
        <v>0</v>
      </c>
      <c r="M22" s="11">
        <f t="shared" si="5"/>
        <v>0</v>
      </c>
      <c r="N22" s="60">
        <v>2.5</v>
      </c>
      <c r="O22" s="60">
        <v>2.5</v>
      </c>
      <c r="P22" s="60">
        <v>2.5</v>
      </c>
      <c r="Q22" s="59">
        <f t="shared" ref="Q22:Q85" si="14">IF(N22&lt;&gt;"",(N22*1000/(9.81*$Y$21*$Y$22*$Y$23*($C22-$D22))),"")</f>
        <v>3.5059465797377043</v>
      </c>
      <c r="R22" s="59">
        <f t="shared" ref="R22:R85" si="15">IF(O22&lt;&gt;"",(O22*1000/(9.81*$Y$21*$Y$22*$Y$23*($C22-$D22))),"")</f>
        <v>3.5059465797377043</v>
      </c>
      <c r="S22" s="59">
        <f t="shared" ref="S22:S85" si="16">IF(P22&lt;&gt;"",(P22*1000/(9.81*$Y$21*$Y$22*$Y$23*($C22-$D22))),"")</f>
        <v>3.5059465797377043</v>
      </c>
      <c r="T22" s="80">
        <f t="shared" si="9"/>
        <v>-145.16666666667004</v>
      </c>
      <c r="U22" s="47">
        <v>1</v>
      </c>
      <c r="V22" s="50">
        <f t="shared" si="10"/>
        <v>-134.64882692745692</v>
      </c>
      <c r="W22" s="50">
        <f t="shared" si="12"/>
        <v>144.58984739282823</v>
      </c>
      <c r="X22" s="51" t="s">
        <v>55</v>
      </c>
      <c r="Y22" s="52">
        <v>1</v>
      </c>
    </row>
    <row r="23" spans="1:25" s="17" customFormat="1" ht="20.100000000000001" customHeight="1" x14ac:dyDescent="0.3">
      <c r="A23" s="9">
        <v>6.25E-2</v>
      </c>
      <c r="B23" s="14">
        <v>44657</v>
      </c>
      <c r="C23" s="10">
        <v>737.93</v>
      </c>
      <c r="D23" s="11">
        <v>648.5</v>
      </c>
      <c r="E23" s="50">
        <f t="shared" si="7"/>
        <v>188.44138103498187</v>
      </c>
      <c r="F23" s="56">
        <f t="shared" si="3"/>
        <v>772.85690244242892</v>
      </c>
      <c r="G23" s="57">
        <f t="shared" si="13"/>
        <v>9.826294422579176</v>
      </c>
      <c r="H23" s="11">
        <f t="shared" si="4"/>
        <v>0</v>
      </c>
      <c r="I23" s="58">
        <f t="shared" si="8"/>
        <v>782.68319686500809</v>
      </c>
      <c r="J23" s="75">
        <f t="shared" si="11"/>
        <v>188.44138103498187</v>
      </c>
      <c r="K23" s="11"/>
      <c r="L23" s="11">
        <v>0</v>
      </c>
      <c r="M23" s="11">
        <f t="shared" si="5"/>
        <v>0</v>
      </c>
      <c r="N23" s="60">
        <v>2.5</v>
      </c>
      <c r="O23" s="60">
        <v>2.5</v>
      </c>
      <c r="P23" s="60">
        <v>2.5</v>
      </c>
      <c r="Q23" s="59">
        <f t="shared" si="14"/>
        <v>3.2754314741930588</v>
      </c>
      <c r="R23" s="59">
        <f t="shared" si="15"/>
        <v>3.2754314741930588</v>
      </c>
      <c r="S23" s="59">
        <f t="shared" si="16"/>
        <v>3.2754314741930588</v>
      </c>
      <c r="T23" s="80">
        <f t="shared" si="9"/>
        <v>0</v>
      </c>
      <c r="U23" s="47">
        <v>1</v>
      </c>
      <c r="V23" s="50">
        <f t="shared" si="10"/>
        <v>782.68319686500809</v>
      </c>
      <c r="W23" s="50">
        <f t="shared" si="12"/>
        <v>188.44138103498187</v>
      </c>
      <c r="X23" s="48" t="s">
        <v>56</v>
      </c>
      <c r="Y23" s="49">
        <v>1</v>
      </c>
    </row>
    <row r="24" spans="1:25" s="17" customFormat="1" ht="20.100000000000001" customHeight="1" x14ac:dyDescent="0.3">
      <c r="A24" s="9">
        <v>7.2916666666666699E-2</v>
      </c>
      <c r="B24" s="14">
        <v>44657</v>
      </c>
      <c r="C24" s="10">
        <v>733.07</v>
      </c>
      <c r="D24" s="11">
        <v>648.5</v>
      </c>
      <c r="E24" s="50">
        <f t="shared" si="7"/>
        <v>-214.15525105300165</v>
      </c>
      <c r="F24" s="56">
        <f t="shared" si="3"/>
        <v>0</v>
      </c>
      <c r="G24" s="57">
        <f t="shared" si="13"/>
        <v>0</v>
      </c>
      <c r="H24" s="11">
        <f t="shared" si="4"/>
        <v>0</v>
      </c>
      <c r="I24" s="58">
        <f t="shared" si="8"/>
        <v>0</v>
      </c>
      <c r="J24" s="75">
        <f t="shared" si="11"/>
        <v>-214.15525105300165</v>
      </c>
      <c r="K24" s="11"/>
      <c r="L24" s="11">
        <v>0</v>
      </c>
      <c r="M24" s="11">
        <f t="shared" si="5"/>
        <v>0</v>
      </c>
      <c r="N24" s="60">
        <v>0</v>
      </c>
      <c r="O24" s="60">
        <v>0</v>
      </c>
      <c r="P24" s="60">
        <v>0</v>
      </c>
      <c r="Q24" s="59">
        <f t="shared" si="14"/>
        <v>0</v>
      </c>
      <c r="R24" s="59">
        <f t="shared" si="15"/>
        <v>0</v>
      </c>
      <c r="S24" s="59">
        <f t="shared" si="16"/>
        <v>0</v>
      </c>
      <c r="T24" s="80">
        <f t="shared" si="9"/>
        <v>-842.3999999999827</v>
      </c>
      <c r="U24" s="47">
        <v>1</v>
      </c>
      <c r="V24" s="50">
        <f t="shared" si="10"/>
        <v>-842.3999999999827</v>
      </c>
      <c r="W24" s="50">
        <f t="shared" si="12"/>
        <v>-214.15525105300165</v>
      </c>
      <c r="X24" s="53" t="s">
        <v>57</v>
      </c>
      <c r="Y24" s="54">
        <v>734</v>
      </c>
    </row>
    <row r="25" spans="1:25" s="17" customFormat="1" ht="20.100000000000001" customHeight="1" x14ac:dyDescent="0.3">
      <c r="A25" s="9">
        <v>8.3333333333333301E-2</v>
      </c>
      <c r="B25" s="14">
        <v>44657</v>
      </c>
      <c r="C25" s="10">
        <v>733.08</v>
      </c>
      <c r="D25" s="11">
        <v>648.5</v>
      </c>
      <c r="E25" s="50">
        <f t="shared" si="7"/>
        <v>-48.15807418227493</v>
      </c>
      <c r="F25" s="56">
        <f t="shared" si="3"/>
        <v>0</v>
      </c>
      <c r="G25" s="57">
        <f t="shared" si="13"/>
        <v>0</v>
      </c>
      <c r="H25" s="11">
        <f t="shared" si="4"/>
        <v>0</v>
      </c>
      <c r="I25" s="58">
        <f t="shared" si="8"/>
        <v>0</v>
      </c>
      <c r="J25" s="75">
        <f t="shared" si="11"/>
        <v>-48.15807418227493</v>
      </c>
      <c r="K25" s="11"/>
      <c r="L25" s="11">
        <v>0</v>
      </c>
      <c r="M25" s="11">
        <f t="shared" si="5"/>
        <v>0</v>
      </c>
      <c r="N25" s="60">
        <v>0</v>
      </c>
      <c r="O25" s="60">
        <v>0</v>
      </c>
      <c r="P25" s="60">
        <v>0</v>
      </c>
      <c r="Q25" s="59">
        <f t="shared" si="14"/>
        <v>0</v>
      </c>
      <c r="R25" s="59">
        <f t="shared" si="15"/>
        <v>0</v>
      </c>
      <c r="S25" s="59">
        <f t="shared" si="16"/>
        <v>0</v>
      </c>
      <c r="T25" s="80">
        <f t="shared" si="9"/>
        <v>1.7333333333317569</v>
      </c>
      <c r="U25" s="47">
        <v>1</v>
      </c>
      <c r="V25" s="50">
        <f t="shared" si="10"/>
        <v>1.7333333333317569</v>
      </c>
      <c r="W25" s="50">
        <f t="shared" si="12"/>
        <v>-48.15807418227493</v>
      </c>
      <c r="X25" s="48" t="s">
        <v>58</v>
      </c>
      <c r="Y25" s="49">
        <v>40</v>
      </c>
    </row>
    <row r="26" spans="1:25" s="17" customFormat="1" ht="20.100000000000001" customHeight="1" x14ac:dyDescent="0.3">
      <c r="A26" s="9">
        <v>9.375E-2</v>
      </c>
      <c r="B26" s="14">
        <v>44657</v>
      </c>
      <c r="C26" s="10">
        <v>734.08</v>
      </c>
      <c r="D26" s="11">
        <v>648.5</v>
      </c>
      <c r="E26" s="50">
        <f t="shared" si="7"/>
        <v>74.676401783309572</v>
      </c>
      <c r="F26" s="56">
        <f t="shared" si="3"/>
        <v>2.2446324904366617</v>
      </c>
      <c r="G26" s="57">
        <f t="shared" si="13"/>
        <v>0</v>
      </c>
      <c r="H26" s="11">
        <f t="shared" si="4"/>
        <v>0</v>
      </c>
      <c r="I26" s="58">
        <f t="shared" si="8"/>
        <v>2.2446324904366617</v>
      </c>
      <c r="J26" s="75">
        <f t="shared" si="11"/>
        <v>74.676401783309572</v>
      </c>
      <c r="K26" s="11"/>
      <c r="L26" s="11">
        <v>0</v>
      </c>
      <c r="M26" s="11">
        <f t="shared" si="5"/>
        <v>0</v>
      </c>
      <c r="N26" s="60">
        <v>0</v>
      </c>
      <c r="O26" s="60">
        <v>0</v>
      </c>
      <c r="P26" s="60">
        <v>0</v>
      </c>
      <c r="Q26" s="59">
        <f t="shared" si="14"/>
        <v>0</v>
      </c>
      <c r="R26" s="59">
        <f t="shared" si="15"/>
        <v>0</v>
      </c>
      <c r="S26" s="59">
        <f t="shared" si="16"/>
        <v>0</v>
      </c>
      <c r="T26" s="80">
        <f t="shared" si="9"/>
        <v>354.44444444444446</v>
      </c>
      <c r="U26" s="47">
        <v>1</v>
      </c>
      <c r="V26" s="50">
        <f t="shared" si="10"/>
        <v>356.68907693488114</v>
      </c>
      <c r="W26" s="50">
        <f t="shared" si="12"/>
        <v>74.676401783309572</v>
      </c>
      <c r="X26" s="53" t="s">
        <v>59</v>
      </c>
      <c r="Y26" s="55">
        <v>725</v>
      </c>
    </row>
    <row r="27" spans="1:25" s="17" customFormat="1" ht="20.100000000000001" customHeight="1" x14ac:dyDescent="0.3">
      <c r="A27" s="9">
        <v>0.104166666666667</v>
      </c>
      <c r="B27" s="14">
        <v>44657</v>
      </c>
      <c r="C27" s="10">
        <v>734.1</v>
      </c>
      <c r="D27" s="11">
        <v>648.5</v>
      </c>
      <c r="E27" s="50">
        <f t="shared" si="7"/>
        <v>-118.43793289304702</v>
      </c>
      <c r="F27" s="56">
        <f t="shared" si="3"/>
        <v>3.1369692706993009</v>
      </c>
      <c r="G27" s="57">
        <f t="shared" si="13"/>
        <v>0</v>
      </c>
      <c r="H27" s="11">
        <f t="shared" si="4"/>
        <v>0</v>
      </c>
      <c r="I27" s="58">
        <f t="shared" si="8"/>
        <v>3.1369692706993009</v>
      </c>
      <c r="J27" s="75">
        <f t="shared" si="11"/>
        <v>-118.43793289304702</v>
      </c>
      <c r="K27" s="11"/>
      <c r="L27" s="11">
        <v>0</v>
      </c>
      <c r="M27" s="11">
        <f t="shared" si="5"/>
        <v>0</v>
      </c>
      <c r="N27" s="60">
        <v>0</v>
      </c>
      <c r="O27" s="60">
        <v>0</v>
      </c>
      <c r="P27" s="60">
        <v>0</v>
      </c>
      <c r="Q27" s="59">
        <f t="shared" si="14"/>
        <v>0</v>
      </c>
      <c r="R27" s="59">
        <f t="shared" si="15"/>
        <v>0</v>
      </c>
      <c r="S27" s="59">
        <f t="shared" si="16"/>
        <v>0</v>
      </c>
      <c r="T27" s="80">
        <f t="shared" si="9"/>
        <v>7.0888888888824413</v>
      </c>
      <c r="U27" s="47">
        <v>1</v>
      </c>
      <c r="V27" s="50">
        <f t="shared" si="10"/>
        <v>10.225858159581742</v>
      </c>
      <c r="W27" s="50">
        <f t="shared" si="12"/>
        <v>-118.43793289304702</v>
      </c>
      <c r="X27" s="48" t="s">
        <v>60</v>
      </c>
      <c r="Y27" s="49">
        <v>2.5</v>
      </c>
    </row>
    <row r="28" spans="1:25" s="17" customFormat="1" ht="20.100000000000001" customHeight="1" x14ac:dyDescent="0.3">
      <c r="A28" s="9">
        <v>0.114583333333333</v>
      </c>
      <c r="B28" s="14">
        <v>44657</v>
      </c>
      <c r="C28" s="10">
        <v>738.78</v>
      </c>
      <c r="D28" s="11">
        <v>648.5</v>
      </c>
      <c r="E28" s="50">
        <f t="shared" si="7"/>
        <v>351.33647678906681</v>
      </c>
      <c r="F28" s="56">
        <f t="shared" si="3"/>
        <v>1036.6976387284726</v>
      </c>
      <c r="G28" s="57">
        <f t="shared" si="13"/>
        <v>0</v>
      </c>
      <c r="H28" s="11">
        <f t="shared" si="4"/>
        <v>0</v>
      </c>
      <c r="I28" s="58">
        <f t="shared" si="8"/>
        <v>1036.6976387284726</v>
      </c>
      <c r="J28" s="75">
        <f t="shared" si="11"/>
        <v>351.33647678906681</v>
      </c>
      <c r="K28" s="11"/>
      <c r="L28" s="11">
        <v>0</v>
      </c>
      <c r="M28" s="11">
        <f t="shared" si="5"/>
        <v>0</v>
      </c>
      <c r="N28" s="60">
        <v>0</v>
      </c>
      <c r="O28" s="60">
        <v>0</v>
      </c>
      <c r="P28" s="60">
        <v>0</v>
      </c>
      <c r="Q28" s="59">
        <f t="shared" si="14"/>
        <v>0</v>
      </c>
      <c r="R28" s="59">
        <f t="shared" si="15"/>
        <v>0</v>
      </c>
      <c r="S28" s="59">
        <f t="shared" si="16"/>
        <v>0</v>
      </c>
      <c r="T28" s="80">
        <f t="shared" si="9"/>
        <v>0</v>
      </c>
      <c r="U28" s="47">
        <v>1</v>
      </c>
      <c r="V28" s="50">
        <f t="shared" si="10"/>
        <v>1036.6976387284726</v>
      </c>
      <c r="W28" s="50">
        <f t="shared" si="12"/>
        <v>351.33647678906681</v>
      </c>
      <c r="X28" s="51" t="s">
        <v>61</v>
      </c>
      <c r="Y28" s="52">
        <v>732</v>
      </c>
    </row>
    <row r="29" spans="1:25" s="17" customFormat="1" ht="20.100000000000001" customHeight="1" x14ac:dyDescent="0.3">
      <c r="A29" s="9">
        <v>0.125</v>
      </c>
      <c r="B29" s="14">
        <v>44657</v>
      </c>
      <c r="C29" s="10">
        <v>732.12000000000103</v>
      </c>
      <c r="D29" s="11">
        <v>648.5</v>
      </c>
      <c r="E29" s="50">
        <f t="shared" si="7"/>
        <v>226.95314345575349</v>
      </c>
      <c r="F29" s="56">
        <f t="shared" si="3"/>
        <v>0</v>
      </c>
      <c r="G29" s="57">
        <f t="shared" si="13"/>
        <v>0</v>
      </c>
      <c r="H29" s="11">
        <f t="shared" si="4"/>
        <v>0</v>
      </c>
      <c r="I29" s="58">
        <f t="shared" si="8"/>
        <v>0</v>
      </c>
      <c r="J29" s="75">
        <f t="shared" si="11"/>
        <v>226.95314345575349</v>
      </c>
      <c r="K29" s="11"/>
      <c r="L29" s="11">
        <v>0</v>
      </c>
      <c r="M29" s="11">
        <f t="shared" si="5"/>
        <v>0</v>
      </c>
      <c r="N29" s="60">
        <v>0</v>
      </c>
      <c r="O29" s="60">
        <v>0</v>
      </c>
      <c r="P29" s="60">
        <v>0</v>
      </c>
      <c r="Q29" s="59">
        <f t="shared" si="14"/>
        <v>0</v>
      </c>
      <c r="R29" s="59">
        <f t="shared" si="15"/>
        <v>0</v>
      </c>
      <c r="S29" s="59">
        <f t="shared" si="16"/>
        <v>0</v>
      </c>
      <c r="T29" s="80">
        <f t="shared" si="9"/>
        <v>-495.79999999992151</v>
      </c>
      <c r="U29" s="47">
        <v>1</v>
      </c>
      <c r="V29" s="50">
        <f t="shared" si="10"/>
        <v>-495.79999999992151</v>
      </c>
      <c r="W29" s="50">
        <f t="shared" si="12"/>
        <v>226.95314345575349</v>
      </c>
      <c r="X29" s="48" t="s">
        <v>62</v>
      </c>
      <c r="Y29" s="49">
        <v>40200</v>
      </c>
    </row>
    <row r="30" spans="1:25" s="17" customFormat="1" ht="20.100000000000001" customHeight="1" x14ac:dyDescent="0.3">
      <c r="A30" s="9">
        <v>0.13541666666666699</v>
      </c>
      <c r="B30" s="14">
        <v>44657</v>
      </c>
      <c r="C30" s="10">
        <v>734.43</v>
      </c>
      <c r="D30" s="11">
        <v>648.5</v>
      </c>
      <c r="E30" s="50">
        <f t="shared" si="7"/>
        <v>349.46537066432336</v>
      </c>
      <c r="F30" s="56">
        <f t="shared" si="3"/>
        <v>27.971319102875917</v>
      </c>
      <c r="G30" s="57">
        <f t="shared" si="13"/>
        <v>0</v>
      </c>
      <c r="H30" s="11">
        <f t="shared" si="4"/>
        <v>0</v>
      </c>
      <c r="I30" s="58">
        <f t="shared" si="8"/>
        <v>27.971319102875917</v>
      </c>
      <c r="J30" s="75">
        <f t="shared" si="11"/>
        <v>349.46537066432336</v>
      </c>
      <c r="K30" s="11"/>
      <c r="L30" s="11">
        <v>0</v>
      </c>
      <c r="M30" s="11">
        <f t="shared" si="5"/>
        <v>0</v>
      </c>
      <c r="N30" s="60">
        <v>0</v>
      </c>
      <c r="O30" s="60">
        <v>0</v>
      </c>
      <c r="P30" s="60">
        <v>0</v>
      </c>
      <c r="Q30" s="59">
        <f t="shared" si="14"/>
        <v>0</v>
      </c>
      <c r="R30" s="59">
        <f t="shared" si="15"/>
        <v>0</v>
      </c>
      <c r="S30" s="59">
        <f t="shared" si="16"/>
        <v>0</v>
      </c>
      <c r="T30" s="80">
        <f t="shared" si="9"/>
        <v>818.76666666628466</v>
      </c>
      <c r="U30" s="47">
        <v>1</v>
      </c>
      <c r="V30" s="50">
        <f t="shared" si="10"/>
        <v>846.73798576916056</v>
      </c>
      <c r="W30" s="50">
        <f t="shared" si="12"/>
        <v>349.46537066432336</v>
      </c>
      <c r="X30" s="48" t="s">
        <v>72</v>
      </c>
      <c r="Y30" s="49">
        <v>27000</v>
      </c>
    </row>
    <row r="31" spans="1:25" s="17" customFormat="1" ht="20.100000000000001" customHeight="1" x14ac:dyDescent="0.3">
      <c r="A31" s="9">
        <v>0.14583333333333301</v>
      </c>
      <c r="B31" s="14">
        <v>44657</v>
      </c>
      <c r="C31" s="10">
        <v>735.65</v>
      </c>
      <c r="D31" s="11">
        <v>648.5</v>
      </c>
      <c r="E31" s="50">
        <f t="shared" si="7"/>
        <v>507.57698301544758</v>
      </c>
      <c r="F31" s="56">
        <f t="shared" si="3"/>
        <v>210.25008534184687</v>
      </c>
      <c r="G31" s="57">
        <f t="shared" si="13"/>
        <v>0</v>
      </c>
      <c r="H31" s="11">
        <f t="shared" si="4"/>
        <v>0</v>
      </c>
      <c r="I31" s="58">
        <f t="shared" si="8"/>
        <v>210.25008534184687</v>
      </c>
      <c r="J31" s="75">
        <f t="shared" si="11"/>
        <v>507.57698301544758</v>
      </c>
      <c r="K31" s="11"/>
      <c r="L31" s="11">
        <v>0</v>
      </c>
      <c r="M31" s="11">
        <f t="shared" si="5"/>
        <v>0</v>
      </c>
      <c r="N31" s="60">
        <v>0</v>
      </c>
      <c r="O31" s="60">
        <v>0</v>
      </c>
      <c r="P31" s="60">
        <v>0</v>
      </c>
      <c r="Q31" s="59">
        <f t="shared" si="14"/>
        <v>0</v>
      </c>
      <c r="R31" s="59">
        <f t="shared" si="15"/>
        <v>0</v>
      </c>
      <c r="S31" s="59">
        <f t="shared" si="16"/>
        <v>0</v>
      </c>
      <c r="T31" s="80">
        <f t="shared" si="9"/>
        <v>432.42222222223194</v>
      </c>
      <c r="U31" s="47">
        <v>1</v>
      </c>
      <c r="V31" s="50">
        <f t="shared" si="10"/>
        <v>642.67230756407878</v>
      </c>
      <c r="W31" s="50">
        <f t="shared" si="12"/>
        <v>507.57698301544758</v>
      </c>
      <c r="X31" s="51" t="s">
        <v>73</v>
      </c>
      <c r="Y31" s="52">
        <v>67000</v>
      </c>
    </row>
    <row r="32" spans="1:25" s="17" customFormat="1" ht="20.100000000000001" customHeight="1" x14ac:dyDescent="0.3">
      <c r="A32" s="9">
        <v>0.15625</v>
      </c>
      <c r="B32" s="14">
        <v>44657</v>
      </c>
      <c r="C32" s="10">
        <v>737.88</v>
      </c>
      <c r="D32" s="11">
        <v>648.5</v>
      </c>
      <c r="E32" s="50">
        <f t="shared" si="7"/>
        <v>437.9412575856403</v>
      </c>
      <c r="F32" s="56">
        <f t="shared" si="3"/>
        <v>758.15473700924338</v>
      </c>
      <c r="G32" s="57">
        <f t="shared" si="13"/>
        <v>0</v>
      </c>
      <c r="H32" s="11">
        <f t="shared" si="4"/>
        <v>0</v>
      </c>
      <c r="I32" s="58">
        <f t="shared" si="8"/>
        <v>758.15473700924338</v>
      </c>
      <c r="J32" s="75">
        <f t="shared" si="11"/>
        <v>437.9412575856403</v>
      </c>
      <c r="K32" s="11"/>
      <c r="L32" s="11">
        <v>0</v>
      </c>
      <c r="M32" s="11">
        <f t="shared" si="5"/>
        <v>0</v>
      </c>
      <c r="N32" s="60">
        <v>0</v>
      </c>
      <c r="O32" s="60">
        <v>0</v>
      </c>
      <c r="P32" s="60">
        <v>0</v>
      </c>
      <c r="Q32" s="59">
        <f t="shared" si="14"/>
        <v>0</v>
      </c>
      <c r="R32" s="59">
        <f t="shared" si="15"/>
        <v>0</v>
      </c>
      <c r="S32" s="59">
        <f t="shared" si="16"/>
        <v>0</v>
      </c>
      <c r="T32" s="80">
        <f t="shared" si="9"/>
        <v>0</v>
      </c>
      <c r="U32" s="47">
        <v>1</v>
      </c>
      <c r="V32" s="50">
        <f t="shared" si="10"/>
        <v>758.15473700924338</v>
      </c>
      <c r="W32" s="50">
        <f t="shared" si="12"/>
        <v>437.9412575856403</v>
      </c>
      <c r="X32" s="48" t="s">
        <v>74</v>
      </c>
      <c r="Y32" s="49">
        <v>156000</v>
      </c>
    </row>
    <row r="33" spans="1:25" s="17" customFormat="1" ht="20.100000000000001" customHeight="1" x14ac:dyDescent="0.3">
      <c r="A33" s="9">
        <v>0.16666666666666699</v>
      </c>
      <c r="B33" s="14">
        <v>44657</v>
      </c>
      <c r="C33" s="10">
        <v>732.16000000000099</v>
      </c>
      <c r="D33" s="11">
        <v>648.5</v>
      </c>
      <c r="E33" s="50">
        <f t="shared" si="7"/>
        <v>455.43570203008363</v>
      </c>
      <c r="F33" s="56">
        <f t="shared" si="3"/>
        <v>0</v>
      </c>
      <c r="G33" s="57">
        <f t="shared" si="13"/>
        <v>0</v>
      </c>
      <c r="H33" s="11">
        <f t="shared" si="4"/>
        <v>0</v>
      </c>
      <c r="I33" s="58">
        <f t="shared" si="8"/>
        <v>0</v>
      </c>
      <c r="J33" s="75">
        <f t="shared" si="11"/>
        <v>455.43570203008363</v>
      </c>
      <c r="K33" s="11"/>
      <c r="L33" s="11">
        <v>0</v>
      </c>
      <c r="M33" s="11">
        <f t="shared" si="5"/>
        <v>0</v>
      </c>
      <c r="N33" s="60">
        <v>0</v>
      </c>
      <c r="O33" s="60">
        <v>0</v>
      </c>
      <c r="P33" s="60">
        <v>0</v>
      </c>
      <c r="Q33" s="59">
        <f t="shared" si="14"/>
        <v>0</v>
      </c>
      <c r="R33" s="59">
        <f t="shared" si="15"/>
        <v>0</v>
      </c>
      <c r="S33" s="59">
        <f t="shared" si="16"/>
        <v>0</v>
      </c>
      <c r="T33" s="80">
        <f t="shared" si="9"/>
        <v>-425.82222222214813</v>
      </c>
      <c r="U33" s="47">
        <v>1</v>
      </c>
      <c r="V33" s="50">
        <f t="shared" si="10"/>
        <v>-425.82222222214813</v>
      </c>
      <c r="W33" s="50">
        <f t="shared" si="12"/>
        <v>455.43570203008363</v>
      </c>
      <c r="X33" s="48" t="s">
        <v>75</v>
      </c>
      <c r="Y33" s="49">
        <v>319000</v>
      </c>
    </row>
    <row r="34" spans="1:25" s="17" customFormat="1" ht="20.100000000000001" customHeight="1" x14ac:dyDescent="0.3">
      <c r="A34" s="9">
        <v>0.17708333333333301</v>
      </c>
      <c r="B34" s="14">
        <v>44657</v>
      </c>
      <c r="C34" s="10">
        <v>732.17000000000098</v>
      </c>
      <c r="D34" s="11">
        <v>242</v>
      </c>
      <c r="E34" s="50">
        <f t="shared" si="7"/>
        <v>243.93731669890443</v>
      </c>
      <c r="F34" s="56">
        <f t="shared" si="3"/>
        <v>0</v>
      </c>
      <c r="G34" s="57">
        <f t="shared" si="13"/>
        <v>0</v>
      </c>
      <c r="H34" s="11">
        <f t="shared" si="4"/>
        <v>0</v>
      </c>
      <c r="I34" s="58">
        <f t="shared" si="8"/>
        <v>0</v>
      </c>
      <c r="J34" s="75">
        <f t="shared" si="11"/>
        <v>243.93731669890443</v>
      </c>
      <c r="K34" s="11"/>
      <c r="L34" s="11">
        <v>0</v>
      </c>
      <c r="M34" s="11">
        <f t="shared" si="5"/>
        <v>0</v>
      </c>
      <c r="N34" s="60">
        <v>0</v>
      </c>
      <c r="O34" s="60">
        <v>0</v>
      </c>
      <c r="P34" s="60">
        <v>0</v>
      </c>
      <c r="Q34" s="59">
        <f t="shared" si="14"/>
        <v>0</v>
      </c>
      <c r="R34" s="59">
        <f t="shared" si="15"/>
        <v>0</v>
      </c>
      <c r="S34" s="59">
        <f t="shared" si="16"/>
        <v>0</v>
      </c>
      <c r="T34" s="80">
        <f t="shared" si="9"/>
        <v>0.74444444444376734</v>
      </c>
      <c r="U34" s="47">
        <v>1</v>
      </c>
      <c r="V34" s="50">
        <f t="shared" si="10"/>
        <v>0.74444444444376734</v>
      </c>
      <c r="W34" s="50">
        <f t="shared" si="12"/>
        <v>243.93731669890443</v>
      </c>
      <c r="X34" s="48" t="s">
        <v>64</v>
      </c>
      <c r="Y34" s="49">
        <v>0.95</v>
      </c>
    </row>
    <row r="35" spans="1:25" s="17" customFormat="1" ht="20.100000000000001" customHeight="1" x14ac:dyDescent="0.3">
      <c r="A35" s="9">
        <v>0.1875</v>
      </c>
      <c r="B35" s="14">
        <v>44657</v>
      </c>
      <c r="C35" s="10">
        <v>732.18000000000097</v>
      </c>
      <c r="D35" s="11">
        <v>242</v>
      </c>
      <c r="E35" s="50">
        <f t="shared" si="7"/>
        <v>83.455350918995705</v>
      </c>
      <c r="F35" s="56">
        <f t="shared" si="3"/>
        <v>0</v>
      </c>
      <c r="G35" s="57">
        <f t="shared" si="13"/>
        <v>0</v>
      </c>
      <c r="H35" s="11">
        <f t="shared" si="4"/>
        <v>0</v>
      </c>
      <c r="I35" s="58">
        <f t="shared" si="8"/>
        <v>0</v>
      </c>
      <c r="J35" s="75">
        <f t="shared" si="11"/>
        <v>83.455350918995705</v>
      </c>
      <c r="K35" s="11"/>
      <c r="L35" s="11">
        <v>0</v>
      </c>
      <c r="M35" s="11">
        <f t="shared" si="5"/>
        <v>0</v>
      </c>
      <c r="N35" s="60">
        <v>0</v>
      </c>
      <c r="O35" s="60">
        <v>0</v>
      </c>
      <c r="P35" s="60">
        <v>0</v>
      </c>
      <c r="Q35" s="59">
        <f t="shared" si="14"/>
        <v>0</v>
      </c>
      <c r="R35" s="59">
        <f t="shared" si="15"/>
        <v>0</v>
      </c>
      <c r="S35" s="59">
        <f t="shared" si="16"/>
        <v>0</v>
      </c>
      <c r="T35" s="80">
        <f t="shared" si="9"/>
        <v>0.74444444444376734</v>
      </c>
      <c r="U35" s="47">
        <v>1</v>
      </c>
      <c r="V35" s="50">
        <f t="shared" si="10"/>
        <v>0.74444444444376734</v>
      </c>
      <c r="W35" s="50">
        <f t="shared" si="12"/>
        <v>83.455350918995705</v>
      </c>
    </row>
    <row r="36" spans="1:25" s="17" customFormat="1" ht="20.100000000000001" customHeight="1" x14ac:dyDescent="0.3">
      <c r="A36" s="9">
        <v>0.19791666666666699</v>
      </c>
      <c r="B36" s="14">
        <v>44657</v>
      </c>
      <c r="C36" s="10">
        <v>732.19000000000096</v>
      </c>
      <c r="D36" s="11">
        <v>242</v>
      </c>
      <c r="E36" s="50">
        <f t="shared" si="7"/>
        <v>-105.0733365840905</v>
      </c>
      <c r="F36" s="56">
        <f t="shared" si="3"/>
        <v>0</v>
      </c>
      <c r="G36" s="57">
        <f t="shared" si="13"/>
        <v>0</v>
      </c>
      <c r="H36" s="11">
        <f t="shared" si="4"/>
        <v>3.2955425524547857</v>
      </c>
      <c r="I36" s="58">
        <f t="shared" si="8"/>
        <v>3.2955425524547857</v>
      </c>
      <c r="J36" s="75">
        <f t="shared" si="11"/>
        <v>-105.0733365840905</v>
      </c>
      <c r="K36" s="11"/>
      <c r="L36" s="11">
        <v>0.2</v>
      </c>
      <c r="M36" s="11">
        <f t="shared" si="5"/>
        <v>3.2955425524547857</v>
      </c>
      <c r="N36" s="60">
        <v>0</v>
      </c>
      <c r="O36" s="60">
        <v>0</v>
      </c>
      <c r="P36" s="60">
        <v>0</v>
      </c>
      <c r="Q36" s="59">
        <f t="shared" si="14"/>
        <v>0</v>
      </c>
      <c r="R36" s="59">
        <f t="shared" si="15"/>
        <v>0</v>
      </c>
      <c r="S36" s="59">
        <f t="shared" si="16"/>
        <v>0</v>
      </c>
      <c r="T36" s="80">
        <f t="shared" si="9"/>
        <v>0.74444444444376734</v>
      </c>
      <c r="U36" s="47">
        <v>1</v>
      </c>
      <c r="V36" s="50">
        <f t="shared" si="10"/>
        <v>4.0399869968985529</v>
      </c>
      <c r="W36" s="50">
        <f t="shared" si="12"/>
        <v>-105.0733365840905</v>
      </c>
    </row>
    <row r="37" spans="1:25" s="17" customFormat="1" ht="20.100000000000001" customHeight="1" x14ac:dyDescent="0.3">
      <c r="A37" s="9">
        <v>0.20833333333333301</v>
      </c>
      <c r="B37" s="14">
        <v>44657</v>
      </c>
      <c r="C37" s="10">
        <v>732.20000000000095</v>
      </c>
      <c r="D37" s="11">
        <v>242</v>
      </c>
      <c r="E37" s="50">
        <f t="shared" si="7"/>
        <v>2.3927985404821053</v>
      </c>
      <c r="F37" s="56">
        <f t="shared" si="3"/>
        <v>0</v>
      </c>
      <c r="G37" s="57">
        <f t="shared" si="13"/>
        <v>0</v>
      </c>
      <c r="H37" s="11">
        <f t="shared" si="4"/>
        <v>3.2978738316985674</v>
      </c>
      <c r="I37" s="58">
        <f t="shared" si="8"/>
        <v>3.2978738316985674</v>
      </c>
      <c r="J37" s="75">
        <f t="shared" si="11"/>
        <v>2.3927985404821053</v>
      </c>
      <c r="K37" s="11"/>
      <c r="L37" s="11">
        <v>0.2</v>
      </c>
      <c r="M37" s="11">
        <f t="shared" si="5"/>
        <v>3.2978738316985674</v>
      </c>
      <c r="N37" s="60">
        <v>0</v>
      </c>
      <c r="O37" s="60">
        <v>0</v>
      </c>
      <c r="P37" s="60">
        <v>0</v>
      </c>
      <c r="Q37" s="59">
        <f t="shared" si="14"/>
        <v>0</v>
      </c>
      <c r="R37" s="59">
        <f t="shared" si="15"/>
        <v>0</v>
      </c>
      <c r="S37" s="59">
        <f t="shared" si="16"/>
        <v>0</v>
      </c>
      <c r="T37" s="80">
        <f t="shared" si="9"/>
        <v>0.74444444444376734</v>
      </c>
      <c r="U37" s="47">
        <v>1</v>
      </c>
      <c r="V37" s="50">
        <f t="shared" si="10"/>
        <v>4.0423182761423346</v>
      </c>
      <c r="W37" s="50">
        <f t="shared" si="12"/>
        <v>2.3927985404821053</v>
      </c>
    </row>
    <row r="38" spans="1:25" s="17" customFormat="1" ht="20.100000000000001" customHeight="1" x14ac:dyDescent="0.3">
      <c r="A38" s="9">
        <v>0.21875</v>
      </c>
      <c r="B38" s="14">
        <v>44657</v>
      </c>
      <c r="C38" s="10">
        <v>732.21000000000095</v>
      </c>
      <c r="D38" s="11">
        <v>242</v>
      </c>
      <c r="E38" s="50">
        <f t="shared" si="7"/>
        <v>3.2178494065111409</v>
      </c>
      <c r="F38" s="56">
        <f t="shared" si="3"/>
        <v>0</v>
      </c>
      <c r="G38" s="57">
        <f t="shared" si="13"/>
        <v>0</v>
      </c>
      <c r="H38" s="11">
        <f t="shared" si="4"/>
        <v>3.3002034641161404</v>
      </c>
      <c r="I38" s="58">
        <f t="shared" si="8"/>
        <v>3.3002034641161404</v>
      </c>
      <c r="J38" s="75">
        <f t="shared" si="11"/>
        <v>3.2178494065111409</v>
      </c>
      <c r="K38" s="11"/>
      <c r="L38" s="11">
        <v>0.2</v>
      </c>
      <c r="M38" s="11">
        <f t="shared" si="5"/>
        <v>3.3002034641161404</v>
      </c>
      <c r="N38" s="60">
        <v>0</v>
      </c>
      <c r="O38" s="60">
        <v>0</v>
      </c>
      <c r="P38" s="60">
        <v>0</v>
      </c>
      <c r="Q38" s="59">
        <f t="shared" si="14"/>
        <v>0</v>
      </c>
      <c r="R38" s="59">
        <f t="shared" si="15"/>
        <v>0</v>
      </c>
      <c r="S38" s="59">
        <f t="shared" si="16"/>
        <v>0</v>
      </c>
      <c r="T38" s="80">
        <f t="shared" si="9"/>
        <v>0.74444444444376734</v>
      </c>
      <c r="U38" s="47">
        <v>1</v>
      </c>
      <c r="V38" s="50">
        <f t="shared" si="10"/>
        <v>4.0446479085599076</v>
      </c>
      <c r="W38" s="50">
        <f t="shared" si="12"/>
        <v>3.2178494065111409</v>
      </c>
    </row>
    <row r="39" spans="1:25" s="17" customFormat="1" ht="20.100000000000001" customHeight="1" x14ac:dyDescent="0.3">
      <c r="A39" s="9">
        <v>0.22916666666666699</v>
      </c>
      <c r="B39" s="14">
        <v>44657</v>
      </c>
      <c r="C39" s="10">
        <v>732.22000000000105</v>
      </c>
      <c r="D39" s="11">
        <v>242</v>
      </c>
      <c r="E39" s="50">
        <f t="shared" si="7"/>
        <v>4.0434822698114026</v>
      </c>
      <c r="F39" s="56">
        <f t="shared" si="3"/>
        <v>0</v>
      </c>
      <c r="G39" s="57">
        <f t="shared" si="13"/>
        <v>0</v>
      </c>
      <c r="H39" s="11">
        <f t="shared" si="4"/>
        <v>3.3025314531925858</v>
      </c>
      <c r="I39" s="58">
        <f t="shared" si="8"/>
        <v>3.3025314531925858</v>
      </c>
      <c r="J39" s="75">
        <f t="shared" si="11"/>
        <v>4.0434822698114026</v>
      </c>
      <c r="K39" s="11"/>
      <c r="L39" s="11">
        <v>0.2</v>
      </c>
      <c r="M39" s="11">
        <f t="shared" si="5"/>
        <v>3.3025314531925858</v>
      </c>
      <c r="N39" s="60">
        <v>0</v>
      </c>
      <c r="O39" s="60">
        <v>0</v>
      </c>
      <c r="P39" s="60">
        <v>0</v>
      </c>
      <c r="Q39" s="59">
        <f t="shared" si="14"/>
        <v>0</v>
      </c>
      <c r="R39" s="59">
        <f t="shared" si="15"/>
        <v>0</v>
      </c>
      <c r="S39" s="59">
        <f t="shared" si="16"/>
        <v>0</v>
      </c>
      <c r="T39" s="80">
        <f t="shared" si="9"/>
        <v>0.74444444445223068</v>
      </c>
      <c r="U39" s="47">
        <v>0</v>
      </c>
      <c r="V39" s="50">
        <f t="shared" si="10"/>
        <v>4.0469758976448169</v>
      </c>
      <c r="W39" s="50">
        <f t="shared" si="12"/>
        <v>4.0434822698114026</v>
      </c>
    </row>
    <row r="40" spans="1:25" s="17" customFormat="1" ht="20.100000000000001" customHeight="1" x14ac:dyDescent="0.3">
      <c r="A40" s="9">
        <v>0.23958333333333301</v>
      </c>
      <c r="B40" s="14">
        <v>44657</v>
      </c>
      <c r="C40" s="10">
        <v>732.23000000000104</v>
      </c>
      <c r="D40" s="11">
        <v>242</v>
      </c>
      <c r="E40" s="50">
        <f t="shared" si="7"/>
        <v>3.3859926820501691</v>
      </c>
      <c r="F40" s="56">
        <f t="shared" si="3"/>
        <v>0</v>
      </c>
      <c r="G40" s="57">
        <f t="shared" si="13"/>
        <v>0</v>
      </c>
      <c r="H40" s="11">
        <f t="shared" si="4"/>
        <v>0.66558420140985153</v>
      </c>
      <c r="I40" s="58">
        <f t="shared" si="8"/>
        <v>0.66558420140985153</v>
      </c>
      <c r="J40" s="75">
        <f t="shared" si="11"/>
        <v>3.3859926820501691</v>
      </c>
      <c r="K40" s="11"/>
      <c r="L40" s="11">
        <v>0.04</v>
      </c>
      <c r="M40" s="11">
        <f t="shared" si="5"/>
        <v>0.66558420140985153</v>
      </c>
      <c r="N40" s="60">
        <v>0</v>
      </c>
      <c r="O40" s="60">
        <v>0</v>
      </c>
      <c r="P40" s="60">
        <v>0</v>
      </c>
      <c r="Q40" s="59">
        <f t="shared" si="14"/>
        <v>0</v>
      </c>
      <c r="R40" s="59">
        <f t="shared" si="15"/>
        <v>0</v>
      </c>
      <c r="S40" s="59">
        <f t="shared" si="16"/>
        <v>0</v>
      </c>
      <c r="T40" s="80">
        <f t="shared" si="9"/>
        <v>0.74444444444376734</v>
      </c>
      <c r="U40" s="47">
        <v>0</v>
      </c>
      <c r="V40" s="50">
        <f t="shared" si="10"/>
        <v>1.4100286458536189</v>
      </c>
      <c r="W40" s="50">
        <f t="shared" si="12"/>
        <v>3.3859926820501691</v>
      </c>
    </row>
    <row r="41" spans="1:25" s="17" customFormat="1" ht="20.100000000000001" customHeight="1" x14ac:dyDescent="0.3">
      <c r="A41" s="9">
        <v>0.25</v>
      </c>
      <c r="B41" s="14">
        <v>44657</v>
      </c>
      <c r="C41" s="10">
        <v>732.24000000000103</v>
      </c>
      <c r="D41" s="11">
        <v>242</v>
      </c>
      <c r="E41" s="50">
        <f t="shared" si="7"/>
        <v>6.5483365695128928</v>
      </c>
      <c r="F41" s="56">
        <f t="shared" si="3"/>
        <v>0</v>
      </c>
      <c r="G41" s="57">
        <f t="shared" si="13"/>
        <v>0</v>
      </c>
      <c r="H41" s="11">
        <f t="shared" si="4"/>
        <v>15.94724938154946</v>
      </c>
      <c r="I41" s="58">
        <f t="shared" si="8"/>
        <v>15.94724938154946</v>
      </c>
      <c r="J41" s="75">
        <f t="shared" si="11"/>
        <v>6.5483365695128928</v>
      </c>
      <c r="K41" s="11"/>
      <c r="L41" s="11">
        <v>1</v>
      </c>
      <c r="M41" s="11">
        <f t="shared" si="5"/>
        <v>15.94724938154946</v>
      </c>
      <c r="N41" s="60">
        <v>0</v>
      </c>
      <c r="O41" s="60">
        <v>0</v>
      </c>
      <c r="P41" s="60">
        <v>0</v>
      </c>
      <c r="Q41" s="59">
        <f t="shared" si="14"/>
        <v>0</v>
      </c>
      <c r="R41" s="59">
        <f t="shared" si="15"/>
        <v>0</v>
      </c>
      <c r="S41" s="59">
        <f t="shared" si="16"/>
        <v>0</v>
      </c>
      <c r="T41" s="80">
        <f t="shared" si="9"/>
        <v>0.74444444444376734</v>
      </c>
      <c r="U41" s="47">
        <v>0</v>
      </c>
      <c r="V41" s="50">
        <f t="shared" si="10"/>
        <v>16.691693825993227</v>
      </c>
      <c r="W41" s="50">
        <f t="shared" si="12"/>
        <v>6.5483365695128928</v>
      </c>
    </row>
    <row r="42" spans="1:25" s="17" customFormat="1" ht="20.100000000000001" customHeight="1" x14ac:dyDescent="0.3">
      <c r="A42" s="9">
        <v>0.26041666666666702</v>
      </c>
      <c r="B42" s="14">
        <v>44657</v>
      </c>
      <c r="C42" s="10">
        <v>732.25000000000102</v>
      </c>
      <c r="D42" s="11">
        <v>242</v>
      </c>
      <c r="E42" s="50">
        <f t="shared" si="7"/>
        <v>9.7131090094585346</v>
      </c>
      <c r="F42" s="56">
        <f t="shared" si="3"/>
        <v>0</v>
      </c>
      <c r="G42" s="57">
        <f t="shared" si="13"/>
        <v>0</v>
      </c>
      <c r="H42" s="11">
        <f t="shared" si="4"/>
        <v>15.959293223898712</v>
      </c>
      <c r="I42" s="58">
        <f t="shared" si="8"/>
        <v>15.959293223898712</v>
      </c>
      <c r="J42" s="75">
        <f t="shared" si="11"/>
        <v>9.7131090094585346</v>
      </c>
      <c r="K42" s="11"/>
      <c r="L42" s="11">
        <v>1</v>
      </c>
      <c r="M42" s="11">
        <f t="shared" si="5"/>
        <v>15.959293223898712</v>
      </c>
      <c r="N42" s="60">
        <v>0</v>
      </c>
      <c r="O42" s="60">
        <v>0</v>
      </c>
      <c r="P42" s="60">
        <v>0</v>
      </c>
      <c r="Q42" s="59">
        <f t="shared" si="14"/>
        <v>0</v>
      </c>
      <c r="R42" s="59">
        <f t="shared" si="15"/>
        <v>0</v>
      </c>
      <c r="S42" s="59">
        <f t="shared" si="16"/>
        <v>0</v>
      </c>
      <c r="T42" s="80">
        <f t="shared" si="9"/>
        <v>0.74444444444376734</v>
      </c>
      <c r="U42" s="47">
        <v>0</v>
      </c>
      <c r="V42" s="50">
        <f t="shared" si="10"/>
        <v>16.70373766834248</v>
      </c>
      <c r="W42" s="50">
        <f t="shared" si="12"/>
        <v>9.7131090094585346</v>
      </c>
    </row>
    <row r="43" spans="1:25" ht="20.100000000000001" customHeight="1" x14ac:dyDescent="0.3">
      <c r="A43" s="9">
        <v>0.27083333333333298</v>
      </c>
      <c r="B43" s="14">
        <v>44657</v>
      </c>
      <c r="C43" s="10">
        <v>732.26000000000101</v>
      </c>
      <c r="D43" s="11">
        <v>242</v>
      </c>
      <c r="E43" s="50">
        <f t="shared" si="7"/>
        <v>12.880308142181185</v>
      </c>
      <c r="F43" s="56">
        <f t="shared" si="3"/>
        <v>0</v>
      </c>
      <c r="G43" s="57">
        <f t="shared" si="13"/>
        <v>0</v>
      </c>
      <c r="H43" s="11">
        <f t="shared" si="4"/>
        <v>15.971327984091646</v>
      </c>
      <c r="I43" s="58">
        <f t="shared" si="8"/>
        <v>15.971327984091646</v>
      </c>
      <c r="J43" s="75">
        <f t="shared" si="11"/>
        <v>12.880308142181185</v>
      </c>
      <c r="K43" s="11"/>
      <c r="L43" s="11">
        <v>1</v>
      </c>
      <c r="M43" s="11">
        <f t="shared" si="5"/>
        <v>15.971327984091646</v>
      </c>
      <c r="N43" s="60">
        <v>0</v>
      </c>
      <c r="O43" s="60">
        <v>0</v>
      </c>
      <c r="P43" s="60">
        <v>0</v>
      </c>
      <c r="Q43" s="59">
        <f t="shared" si="14"/>
        <v>0</v>
      </c>
      <c r="R43" s="59">
        <f t="shared" si="15"/>
        <v>0</v>
      </c>
      <c r="S43" s="59">
        <f t="shared" si="16"/>
        <v>0</v>
      </c>
      <c r="T43" s="80">
        <f t="shared" si="9"/>
        <v>0.74444444444376734</v>
      </c>
      <c r="U43" s="47">
        <v>0</v>
      </c>
      <c r="V43" s="50">
        <f t="shared" si="10"/>
        <v>16.715772428535413</v>
      </c>
      <c r="W43" s="50">
        <f t="shared" si="12"/>
        <v>12.880308142181185</v>
      </c>
    </row>
    <row r="44" spans="1:25" ht="20.100000000000001" customHeight="1" x14ac:dyDescent="0.3">
      <c r="A44" s="9">
        <v>0.28125</v>
      </c>
      <c r="B44" s="14">
        <v>44657</v>
      </c>
      <c r="C44" s="10">
        <v>732.270000000001</v>
      </c>
      <c r="D44" s="11">
        <v>242</v>
      </c>
      <c r="E44" s="50">
        <f t="shared" si="7"/>
        <v>16.709750512489638</v>
      </c>
      <c r="F44" s="56">
        <f t="shared" si="3"/>
        <v>0</v>
      </c>
      <c r="G44" s="57">
        <f t="shared" si="13"/>
        <v>0</v>
      </c>
      <c r="H44" s="11">
        <f t="shared" si="4"/>
        <v>15.98335368264366</v>
      </c>
      <c r="I44" s="58">
        <f t="shared" si="8"/>
        <v>15.98335368264366</v>
      </c>
      <c r="J44" s="75">
        <f t="shared" si="11"/>
        <v>16.709750512489638</v>
      </c>
      <c r="K44" s="11"/>
      <c r="L44" s="11">
        <v>1</v>
      </c>
      <c r="M44" s="11">
        <f t="shared" si="5"/>
        <v>15.98335368264366</v>
      </c>
      <c r="N44" s="60">
        <v>0</v>
      </c>
      <c r="O44" s="60">
        <v>0</v>
      </c>
      <c r="P44" s="60">
        <v>0</v>
      </c>
      <c r="Q44" s="59">
        <f t="shared" si="14"/>
        <v>0</v>
      </c>
      <c r="R44" s="59">
        <f t="shared" si="15"/>
        <v>0</v>
      </c>
      <c r="S44" s="59">
        <f t="shared" si="16"/>
        <v>0</v>
      </c>
      <c r="T44" s="80">
        <f t="shared" si="9"/>
        <v>0.74444444444376734</v>
      </c>
      <c r="U44" s="47">
        <v>0</v>
      </c>
      <c r="V44" s="50">
        <f t="shared" si="10"/>
        <v>16.727798127087429</v>
      </c>
      <c r="W44" s="50">
        <f t="shared" si="12"/>
        <v>16.709750512489638</v>
      </c>
    </row>
    <row r="45" spans="1:25" ht="20.100000000000001" customHeight="1" x14ac:dyDescent="0.3">
      <c r="A45" s="9">
        <v>0.29166666666666702</v>
      </c>
      <c r="B45" s="14">
        <v>44657</v>
      </c>
      <c r="C45" s="10">
        <v>732.280000000001</v>
      </c>
      <c r="D45" s="11">
        <v>242</v>
      </c>
      <c r="E45" s="50">
        <f t="shared" si="7"/>
        <v>16.721780752100528</v>
      </c>
      <c r="F45" s="56">
        <f t="shared" si="3"/>
        <v>0</v>
      </c>
      <c r="G45" s="57">
        <f t="shared" si="13"/>
        <v>0</v>
      </c>
      <c r="H45" s="11">
        <f t="shared" si="4"/>
        <v>15.995370339993014</v>
      </c>
      <c r="I45" s="58">
        <f t="shared" si="8"/>
        <v>15.995370339993014</v>
      </c>
      <c r="J45" s="75">
        <f t="shared" si="11"/>
        <v>16.721780752100528</v>
      </c>
      <c r="K45" s="11"/>
      <c r="L45" s="11">
        <v>1</v>
      </c>
      <c r="M45" s="11">
        <f t="shared" si="5"/>
        <v>15.995370339993014</v>
      </c>
      <c r="N45" s="60">
        <v>0</v>
      </c>
      <c r="O45" s="60">
        <v>0</v>
      </c>
      <c r="P45" s="60">
        <v>0</v>
      </c>
      <c r="Q45" s="59">
        <f t="shared" si="14"/>
        <v>0</v>
      </c>
      <c r="R45" s="59">
        <f t="shared" si="15"/>
        <v>0</v>
      </c>
      <c r="S45" s="59">
        <f t="shared" si="16"/>
        <v>0</v>
      </c>
      <c r="T45" s="80">
        <f t="shared" si="9"/>
        <v>0.74444444444376734</v>
      </c>
      <c r="U45" s="47">
        <v>0</v>
      </c>
      <c r="V45" s="50">
        <f t="shared" si="10"/>
        <v>16.739814784436781</v>
      </c>
      <c r="W45" s="50">
        <f t="shared" si="12"/>
        <v>16.721780752100528</v>
      </c>
    </row>
    <row r="46" spans="1:25" ht="20.100000000000001" customHeight="1" x14ac:dyDescent="0.3">
      <c r="A46" s="9">
        <v>0.30208333333333298</v>
      </c>
      <c r="B46" s="14">
        <v>44657</v>
      </c>
      <c r="C46" s="10">
        <v>732.29000000000099</v>
      </c>
      <c r="D46" s="11">
        <v>242</v>
      </c>
      <c r="E46" s="50">
        <f t="shared" si="7"/>
        <v>16.733801940251166</v>
      </c>
      <c r="F46" s="56">
        <f t="shared" si="3"/>
        <v>0</v>
      </c>
      <c r="G46" s="57">
        <f t="shared" si="13"/>
        <v>0</v>
      </c>
      <c r="H46" s="11">
        <f t="shared" si="4"/>
        <v>16.007377976501271</v>
      </c>
      <c r="I46" s="58">
        <f t="shared" si="8"/>
        <v>16.007377976501271</v>
      </c>
      <c r="J46" s="75">
        <f t="shared" si="11"/>
        <v>16.733801940251166</v>
      </c>
      <c r="K46" s="11"/>
      <c r="L46" s="11">
        <v>1</v>
      </c>
      <c r="M46" s="11">
        <f t="shared" si="5"/>
        <v>16.007377976501271</v>
      </c>
      <c r="N46" s="60">
        <v>0</v>
      </c>
      <c r="O46" s="60">
        <v>0</v>
      </c>
      <c r="P46" s="60">
        <v>0</v>
      </c>
      <c r="Q46" s="59">
        <f t="shared" si="14"/>
        <v>0</v>
      </c>
      <c r="R46" s="59">
        <f t="shared" si="15"/>
        <v>0</v>
      </c>
      <c r="S46" s="59">
        <f t="shared" si="16"/>
        <v>0</v>
      </c>
      <c r="T46" s="80">
        <f t="shared" si="9"/>
        <v>0.74444444444376734</v>
      </c>
      <c r="U46" s="47">
        <v>0</v>
      </c>
      <c r="V46" s="50">
        <f t="shared" si="10"/>
        <v>16.751822420945039</v>
      </c>
      <c r="W46" s="50">
        <f t="shared" si="12"/>
        <v>16.733801940251166</v>
      </c>
    </row>
    <row r="47" spans="1:25" ht="20.100000000000001" customHeight="1" x14ac:dyDescent="0.3">
      <c r="A47" s="9">
        <v>0.3125</v>
      </c>
      <c r="B47" s="14">
        <v>44657</v>
      </c>
      <c r="C47" s="10">
        <v>732.30000000000098</v>
      </c>
      <c r="D47" s="11">
        <v>242</v>
      </c>
      <c r="E47" s="50">
        <f t="shared" si="7"/>
        <v>16.745814097341672</v>
      </c>
      <c r="F47" s="56">
        <f t="shared" si="3"/>
        <v>0</v>
      </c>
      <c r="G47" s="57">
        <f t="shared" si="13"/>
        <v>0</v>
      </c>
      <c r="H47" s="11">
        <f t="shared" si="4"/>
        <v>16.019376612453669</v>
      </c>
      <c r="I47" s="58">
        <f t="shared" si="8"/>
        <v>16.019376612453669</v>
      </c>
      <c r="J47" s="75">
        <f t="shared" si="11"/>
        <v>16.745814097341672</v>
      </c>
      <c r="K47" s="11"/>
      <c r="L47" s="11">
        <v>1</v>
      </c>
      <c r="M47" s="11">
        <f t="shared" si="5"/>
        <v>16.019376612453669</v>
      </c>
      <c r="N47" s="60">
        <v>0</v>
      </c>
      <c r="O47" s="60">
        <v>0</v>
      </c>
      <c r="P47" s="60">
        <v>0</v>
      </c>
      <c r="Q47" s="59">
        <f t="shared" si="14"/>
        <v>0</v>
      </c>
      <c r="R47" s="59">
        <f t="shared" si="15"/>
        <v>0</v>
      </c>
      <c r="S47" s="59">
        <f t="shared" si="16"/>
        <v>0</v>
      </c>
      <c r="T47" s="80">
        <f t="shared" si="9"/>
        <v>0.74444444444376734</v>
      </c>
      <c r="U47" s="47">
        <v>0</v>
      </c>
      <c r="V47" s="50">
        <f t="shared" si="10"/>
        <v>16.763821056897438</v>
      </c>
      <c r="W47" s="50">
        <f t="shared" si="12"/>
        <v>16.745814097341672</v>
      </c>
    </row>
    <row r="48" spans="1:25" ht="20.100000000000001" customHeight="1" x14ac:dyDescent="0.3">
      <c r="A48" s="9">
        <v>0.32291666666666702</v>
      </c>
      <c r="B48" s="14">
        <v>44657</v>
      </c>
      <c r="C48" s="10">
        <v>732.31000000000097</v>
      </c>
      <c r="D48" s="11">
        <v>242</v>
      </c>
      <c r="E48" s="50">
        <f t="shared" si="7"/>
        <v>16.757817243695641</v>
      </c>
      <c r="F48" s="56">
        <f t="shared" si="3"/>
        <v>0</v>
      </c>
      <c r="G48" s="57">
        <f t="shared" si="13"/>
        <v>0</v>
      </c>
      <c r="H48" s="11">
        <f t="shared" si="4"/>
        <v>16.031366268059539</v>
      </c>
      <c r="I48" s="58">
        <f t="shared" si="8"/>
        <v>16.031366268059539</v>
      </c>
      <c r="J48" s="75">
        <f t="shared" si="11"/>
        <v>16.757817243695641</v>
      </c>
      <c r="K48" s="11"/>
      <c r="L48" s="11">
        <v>1</v>
      </c>
      <c r="M48" s="11">
        <f t="shared" si="5"/>
        <v>16.031366268059539</v>
      </c>
      <c r="N48" s="60">
        <v>0</v>
      </c>
      <c r="O48" s="60">
        <v>0</v>
      </c>
      <c r="P48" s="60">
        <v>0</v>
      </c>
      <c r="Q48" s="59">
        <f t="shared" si="14"/>
        <v>0</v>
      </c>
      <c r="R48" s="59">
        <f t="shared" si="15"/>
        <v>0</v>
      </c>
      <c r="S48" s="59">
        <f t="shared" si="16"/>
        <v>0</v>
      </c>
      <c r="T48" s="80">
        <f t="shared" si="9"/>
        <v>0.74444444444376734</v>
      </c>
      <c r="U48" s="47">
        <v>0</v>
      </c>
      <c r="V48" s="50">
        <f t="shared" si="10"/>
        <v>16.775810712503308</v>
      </c>
      <c r="W48" s="50">
        <f t="shared" si="12"/>
        <v>16.757817243695641</v>
      </c>
    </row>
    <row r="49" spans="1:23" ht="20.100000000000001" customHeight="1" x14ac:dyDescent="0.3">
      <c r="A49" s="9">
        <v>0.33333333333333298</v>
      </c>
      <c r="B49" s="14">
        <v>44657</v>
      </c>
      <c r="C49" s="10">
        <v>732.32000000000096</v>
      </c>
      <c r="D49" s="11">
        <v>242</v>
      </c>
      <c r="E49" s="50">
        <f t="shared" si="7"/>
        <v>16.769811399560563</v>
      </c>
      <c r="F49" s="56">
        <f t="shared" si="3"/>
        <v>0</v>
      </c>
      <c r="G49" s="57">
        <f t="shared" si="13"/>
        <v>0</v>
      </c>
      <c r="H49" s="11">
        <f t="shared" si="4"/>
        <v>16.043346963452699</v>
      </c>
      <c r="I49" s="58">
        <f t="shared" si="8"/>
        <v>16.043346963452699</v>
      </c>
      <c r="J49" s="75">
        <f t="shared" si="11"/>
        <v>16.769811399560563</v>
      </c>
      <c r="K49" s="11"/>
      <c r="L49" s="11">
        <v>1</v>
      </c>
      <c r="M49" s="11">
        <f t="shared" si="5"/>
        <v>16.043346963452699</v>
      </c>
      <c r="N49" s="60">
        <v>0</v>
      </c>
      <c r="O49" s="60">
        <v>0</v>
      </c>
      <c r="P49" s="60">
        <v>0</v>
      </c>
      <c r="Q49" s="59">
        <f t="shared" si="14"/>
        <v>0</v>
      </c>
      <c r="R49" s="59">
        <f t="shared" si="15"/>
        <v>0</v>
      </c>
      <c r="S49" s="59">
        <f t="shared" si="16"/>
        <v>0</v>
      </c>
      <c r="T49" s="80">
        <f t="shared" si="9"/>
        <v>0.74444444444376734</v>
      </c>
      <c r="U49" s="47">
        <v>0</v>
      </c>
      <c r="V49" s="50">
        <f t="shared" si="10"/>
        <v>16.787791407896467</v>
      </c>
      <c r="W49" s="50">
        <f t="shared" si="12"/>
        <v>16.769811399560563</v>
      </c>
    </row>
    <row r="50" spans="1:23" ht="20.100000000000001" customHeight="1" x14ac:dyDescent="0.3">
      <c r="A50" s="9">
        <v>0.34375</v>
      </c>
      <c r="B50" s="14">
        <v>44657</v>
      </c>
      <c r="C50" s="10">
        <v>732.33000000000095</v>
      </c>
      <c r="D50" s="11">
        <v>242</v>
      </c>
      <c r="E50" s="50">
        <f t="shared" si="7"/>
        <v>16.781796585108204</v>
      </c>
      <c r="F50" s="56">
        <f t="shared" si="3"/>
        <v>0</v>
      </c>
      <c r="G50" s="57">
        <f t="shared" si="13"/>
        <v>0</v>
      </c>
      <c r="H50" s="11">
        <f t="shared" si="4"/>
        <v>16.055318718691836</v>
      </c>
      <c r="I50" s="58">
        <f t="shared" si="8"/>
        <v>16.055318718691836</v>
      </c>
      <c r="J50" s="75">
        <f t="shared" si="11"/>
        <v>16.781796585108204</v>
      </c>
      <c r="K50" s="11"/>
      <c r="L50" s="11">
        <v>1</v>
      </c>
      <c r="M50" s="11">
        <f t="shared" si="5"/>
        <v>16.055318718691836</v>
      </c>
      <c r="N50" s="60">
        <v>0</v>
      </c>
      <c r="O50" s="60">
        <v>0</v>
      </c>
      <c r="P50" s="60">
        <v>0</v>
      </c>
      <c r="Q50" s="59">
        <f t="shared" si="14"/>
        <v>0</v>
      </c>
      <c r="R50" s="59">
        <f t="shared" si="15"/>
        <v>0</v>
      </c>
      <c r="S50" s="59">
        <f t="shared" si="16"/>
        <v>0</v>
      </c>
      <c r="T50" s="80">
        <f t="shared" si="9"/>
        <v>0.74444444444376734</v>
      </c>
      <c r="U50" s="47">
        <v>0</v>
      </c>
      <c r="V50" s="50">
        <f t="shared" si="10"/>
        <v>16.799763163135605</v>
      </c>
      <c r="W50" s="50">
        <f t="shared" si="12"/>
        <v>16.781796585108204</v>
      </c>
    </row>
    <row r="51" spans="1:23" ht="20.100000000000001" customHeight="1" x14ac:dyDescent="0.3">
      <c r="A51" s="9">
        <v>0.35416666666666702</v>
      </c>
      <c r="B51" s="14">
        <v>44657</v>
      </c>
      <c r="C51" s="10">
        <v>732.34000000000106</v>
      </c>
      <c r="D51" s="11">
        <v>242</v>
      </c>
      <c r="E51" s="50">
        <f t="shared" si="7"/>
        <v>16.793772820437169</v>
      </c>
      <c r="F51" s="56">
        <f t="shared" si="3"/>
        <v>0</v>
      </c>
      <c r="G51" s="57">
        <f t="shared" si="13"/>
        <v>0</v>
      </c>
      <c r="H51" s="11">
        <f t="shared" si="4"/>
        <v>16.067281553761063</v>
      </c>
      <c r="I51" s="58">
        <f t="shared" si="8"/>
        <v>16.067281553761063</v>
      </c>
      <c r="J51" s="75">
        <f t="shared" si="11"/>
        <v>16.793772820437169</v>
      </c>
      <c r="K51" s="11"/>
      <c r="L51" s="11">
        <v>1</v>
      </c>
      <c r="M51" s="11">
        <f t="shared" si="5"/>
        <v>16.067281553761063</v>
      </c>
      <c r="N51" s="60">
        <v>0</v>
      </c>
      <c r="O51" s="60">
        <v>0</v>
      </c>
      <c r="P51" s="60">
        <v>0</v>
      </c>
      <c r="Q51" s="59">
        <f t="shared" si="14"/>
        <v>0</v>
      </c>
      <c r="R51" s="59">
        <f t="shared" si="15"/>
        <v>0</v>
      </c>
      <c r="S51" s="59">
        <f t="shared" si="16"/>
        <v>0</v>
      </c>
      <c r="T51" s="80">
        <f t="shared" si="9"/>
        <v>0.74444444445223068</v>
      </c>
      <c r="U51" s="47">
        <v>0</v>
      </c>
      <c r="V51" s="50">
        <f t="shared" si="10"/>
        <v>16.811725998213294</v>
      </c>
      <c r="W51" s="50">
        <f t="shared" si="12"/>
        <v>16.793772820437169</v>
      </c>
    </row>
    <row r="52" spans="1:23" ht="20.100000000000001" customHeight="1" x14ac:dyDescent="0.3">
      <c r="A52" s="9">
        <v>0.36458333333333298</v>
      </c>
      <c r="B52" s="14">
        <v>44657</v>
      </c>
      <c r="C52" s="10">
        <v>732</v>
      </c>
      <c r="D52" s="11">
        <v>242</v>
      </c>
      <c r="E52" s="50">
        <f t="shared" si="7"/>
        <v>13.96367458821166</v>
      </c>
      <c r="F52" s="56">
        <f t="shared" si="3"/>
        <v>0</v>
      </c>
      <c r="G52" s="57">
        <f t="shared" si="13"/>
        <v>0</v>
      </c>
      <c r="H52" s="11">
        <f t="shared" si="4"/>
        <v>15.655417783632924</v>
      </c>
      <c r="I52" s="58">
        <f t="shared" si="8"/>
        <v>15.655417783632924</v>
      </c>
      <c r="J52" s="75">
        <f t="shared" si="11"/>
        <v>13.96367458821166</v>
      </c>
      <c r="K52" s="11"/>
      <c r="L52" s="11">
        <v>1</v>
      </c>
      <c r="M52" s="11">
        <f t="shared" si="5"/>
        <v>15.655417783632924</v>
      </c>
      <c r="N52" s="60">
        <v>0</v>
      </c>
      <c r="O52" s="60">
        <v>0</v>
      </c>
      <c r="P52" s="60">
        <v>0</v>
      </c>
      <c r="Q52" s="59">
        <f t="shared" si="14"/>
        <v>0</v>
      </c>
      <c r="R52" s="59">
        <f t="shared" si="15"/>
        <v>0</v>
      </c>
      <c r="S52" s="59">
        <f t="shared" si="16"/>
        <v>0</v>
      </c>
      <c r="T52" s="80">
        <f t="shared" si="9"/>
        <v>-10.20000000003165</v>
      </c>
      <c r="U52" s="47">
        <v>0</v>
      </c>
      <c r="V52" s="50">
        <f t="shared" si="10"/>
        <v>5.4554177836012734</v>
      </c>
      <c r="W52" s="50">
        <f t="shared" si="12"/>
        <v>13.96367458821166</v>
      </c>
    </row>
    <row r="53" spans="1:23" ht="20.100000000000001" customHeight="1" x14ac:dyDescent="0.3">
      <c r="A53" s="9">
        <v>0.375</v>
      </c>
      <c r="B53" s="14">
        <v>44657</v>
      </c>
      <c r="C53" s="10">
        <v>732</v>
      </c>
      <c r="D53" s="11">
        <v>242</v>
      </c>
      <c r="E53" s="50">
        <f t="shared" si="7"/>
        <v>13.680581182145776</v>
      </c>
      <c r="F53" s="56">
        <f t="shared" si="3"/>
        <v>0</v>
      </c>
      <c r="G53" s="57">
        <f t="shared" si="13"/>
        <v>0</v>
      </c>
      <c r="H53" s="11">
        <f t="shared" si="4"/>
        <v>15.655417783632924</v>
      </c>
      <c r="I53" s="58">
        <f t="shared" si="8"/>
        <v>15.655417783632924</v>
      </c>
      <c r="J53" s="75">
        <f t="shared" si="11"/>
        <v>13.680581182145776</v>
      </c>
      <c r="K53" s="11"/>
      <c r="L53" s="11">
        <v>1</v>
      </c>
      <c r="M53" s="11">
        <f t="shared" si="5"/>
        <v>15.655417783632924</v>
      </c>
      <c r="N53" s="60">
        <v>0</v>
      </c>
      <c r="O53" s="60">
        <v>0</v>
      </c>
      <c r="P53" s="60">
        <v>0</v>
      </c>
      <c r="Q53" s="59">
        <f t="shared" si="14"/>
        <v>0</v>
      </c>
      <c r="R53" s="59">
        <f t="shared" si="15"/>
        <v>0</v>
      </c>
      <c r="S53" s="59">
        <f t="shared" si="16"/>
        <v>0</v>
      </c>
      <c r="T53" s="80">
        <f t="shared" si="9"/>
        <v>0</v>
      </c>
      <c r="U53" s="47">
        <v>0</v>
      </c>
      <c r="V53" s="50">
        <f t="shared" si="10"/>
        <v>15.655417783632924</v>
      </c>
      <c r="W53" s="50">
        <f t="shared" si="12"/>
        <v>13.680581182145776</v>
      </c>
    </row>
    <row r="54" spans="1:23" ht="20.100000000000001" customHeight="1" x14ac:dyDescent="0.3">
      <c r="A54" s="9">
        <v>0.38541666666666702</v>
      </c>
      <c r="B54" s="14">
        <v>44657</v>
      </c>
      <c r="C54" s="10">
        <v>732</v>
      </c>
      <c r="D54" s="11">
        <v>242</v>
      </c>
      <c r="E54" s="50">
        <f t="shared" si="7"/>
        <v>13.394494837270106</v>
      </c>
      <c r="F54" s="56">
        <f t="shared" si="3"/>
        <v>0</v>
      </c>
      <c r="G54" s="57">
        <f t="shared" si="13"/>
        <v>0</v>
      </c>
      <c r="H54" s="11">
        <f t="shared" si="4"/>
        <v>15.655417783632924</v>
      </c>
      <c r="I54" s="58">
        <f t="shared" si="8"/>
        <v>15.655417783632924</v>
      </c>
      <c r="J54" s="75">
        <f t="shared" si="11"/>
        <v>13.394494837270106</v>
      </c>
      <c r="K54" s="11"/>
      <c r="L54" s="11">
        <v>1</v>
      </c>
      <c r="M54" s="11">
        <f t="shared" si="5"/>
        <v>15.655417783632924</v>
      </c>
      <c r="N54" s="60">
        <v>0</v>
      </c>
      <c r="O54" s="60">
        <v>0</v>
      </c>
      <c r="P54" s="60">
        <v>0</v>
      </c>
      <c r="Q54" s="59">
        <f t="shared" si="14"/>
        <v>0</v>
      </c>
      <c r="R54" s="59">
        <f t="shared" si="15"/>
        <v>0</v>
      </c>
      <c r="S54" s="59">
        <f t="shared" si="16"/>
        <v>0</v>
      </c>
      <c r="T54" s="80">
        <f t="shared" si="9"/>
        <v>0</v>
      </c>
      <c r="U54" s="47">
        <v>0</v>
      </c>
      <c r="V54" s="50">
        <f t="shared" si="10"/>
        <v>15.655417783632924</v>
      </c>
      <c r="W54" s="50">
        <f t="shared" si="12"/>
        <v>13.394494837270106</v>
      </c>
    </row>
    <row r="55" spans="1:23" ht="20.100000000000001" customHeight="1" x14ac:dyDescent="0.3">
      <c r="A55" s="9">
        <v>0.39583333333333298</v>
      </c>
      <c r="B55" s="14">
        <v>44657</v>
      </c>
      <c r="C55" s="10">
        <v>732</v>
      </c>
      <c r="D55" s="11">
        <v>242</v>
      </c>
      <c r="E55" s="50">
        <f t="shared" si="7"/>
        <v>13.105417783625011</v>
      </c>
      <c r="F55" s="56">
        <f t="shared" si="3"/>
        <v>0</v>
      </c>
      <c r="G55" s="57">
        <f t="shared" si="13"/>
        <v>0</v>
      </c>
      <c r="H55" s="11">
        <f t="shared" si="4"/>
        <v>15.655417783632924</v>
      </c>
      <c r="I55" s="58">
        <f t="shared" si="8"/>
        <v>15.655417783632924</v>
      </c>
      <c r="J55" s="75">
        <f t="shared" si="11"/>
        <v>13.105417783625011</v>
      </c>
      <c r="K55" s="11"/>
      <c r="L55" s="11">
        <v>1</v>
      </c>
      <c r="M55" s="11">
        <f t="shared" si="5"/>
        <v>15.655417783632924</v>
      </c>
      <c r="N55" s="60">
        <v>0</v>
      </c>
      <c r="O55" s="60">
        <v>0</v>
      </c>
      <c r="P55" s="60">
        <v>0</v>
      </c>
      <c r="Q55" s="59">
        <f t="shared" si="14"/>
        <v>0</v>
      </c>
      <c r="R55" s="59">
        <f t="shared" si="15"/>
        <v>0</v>
      </c>
      <c r="S55" s="59">
        <f t="shared" si="16"/>
        <v>0</v>
      </c>
      <c r="T55" s="80">
        <f t="shared" si="9"/>
        <v>0</v>
      </c>
      <c r="U55" s="47">
        <v>0</v>
      </c>
      <c r="V55" s="50">
        <f t="shared" si="10"/>
        <v>15.655417783632924</v>
      </c>
      <c r="W55" s="50">
        <f t="shared" si="12"/>
        <v>13.105417783625011</v>
      </c>
    </row>
    <row r="56" spans="1:23" ht="20.100000000000001" customHeight="1" x14ac:dyDescent="0.3">
      <c r="A56" s="9">
        <v>0.40625</v>
      </c>
      <c r="B56" s="14">
        <v>44657</v>
      </c>
      <c r="C56" s="10">
        <v>732</v>
      </c>
      <c r="D56" s="11">
        <v>242</v>
      </c>
      <c r="E56" s="50">
        <f t="shared" si="7"/>
        <v>15.655417783632924</v>
      </c>
      <c r="F56" s="56">
        <f t="shared" si="3"/>
        <v>0</v>
      </c>
      <c r="G56" s="57">
        <f t="shared" si="13"/>
        <v>0</v>
      </c>
      <c r="H56" s="11">
        <f t="shared" si="4"/>
        <v>15.655417783632924</v>
      </c>
      <c r="I56" s="58">
        <f t="shared" si="8"/>
        <v>15.655417783632924</v>
      </c>
      <c r="J56" s="75">
        <f t="shared" si="11"/>
        <v>15.655417783632924</v>
      </c>
      <c r="K56" s="11"/>
      <c r="L56" s="11">
        <v>1</v>
      </c>
      <c r="M56" s="11">
        <f t="shared" si="5"/>
        <v>15.655417783632924</v>
      </c>
      <c r="N56" s="60">
        <v>0</v>
      </c>
      <c r="O56" s="60">
        <v>0</v>
      </c>
      <c r="P56" s="60">
        <v>0</v>
      </c>
      <c r="Q56" s="59">
        <f t="shared" si="14"/>
        <v>0</v>
      </c>
      <c r="R56" s="59">
        <f t="shared" si="15"/>
        <v>0</v>
      </c>
      <c r="S56" s="59">
        <f t="shared" si="16"/>
        <v>0</v>
      </c>
      <c r="T56" s="80">
        <f t="shared" si="9"/>
        <v>0</v>
      </c>
      <c r="U56" s="47">
        <v>0</v>
      </c>
      <c r="V56" s="50">
        <f t="shared" si="10"/>
        <v>15.655417783632924</v>
      </c>
      <c r="W56" s="50">
        <f t="shared" si="12"/>
        <v>15.655417783632924</v>
      </c>
    </row>
    <row r="57" spans="1:23" ht="20.100000000000001" customHeight="1" x14ac:dyDescent="0.3">
      <c r="A57" s="9">
        <v>0.41666666666666702</v>
      </c>
      <c r="B57" s="14">
        <v>44657</v>
      </c>
      <c r="C57" s="10">
        <v>732</v>
      </c>
      <c r="D57" s="11">
        <v>242</v>
      </c>
      <c r="E57" s="50">
        <f t="shared" si="7"/>
        <v>15.655417783632924</v>
      </c>
      <c r="F57" s="56">
        <f t="shared" si="3"/>
        <v>0</v>
      </c>
      <c r="G57" s="57">
        <f t="shared" si="13"/>
        <v>0</v>
      </c>
      <c r="H57" s="11">
        <f t="shared" si="4"/>
        <v>15.655417783632924</v>
      </c>
      <c r="I57" s="58">
        <f t="shared" si="8"/>
        <v>15.655417783632924</v>
      </c>
      <c r="J57" s="75">
        <f t="shared" si="11"/>
        <v>15.655417783632924</v>
      </c>
      <c r="K57" s="11"/>
      <c r="L57" s="11">
        <v>1</v>
      </c>
      <c r="M57" s="11">
        <f t="shared" si="5"/>
        <v>15.655417783632924</v>
      </c>
      <c r="N57" s="60">
        <v>0</v>
      </c>
      <c r="O57" s="60">
        <v>0</v>
      </c>
      <c r="P57" s="60">
        <v>0</v>
      </c>
      <c r="Q57" s="59">
        <f t="shared" si="14"/>
        <v>0</v>
      </c>
      <c r="R57" s="59">
        <f t="shared" si="15"/>
        <v>0</v>
      </c>
      <c r="S57" s="59">
        <f t="shared" si="16"/>
        <v>0</v>
      </c>
      <c r="T57" s="80">
        <f t="shared" si="9"/>
        <v>0</v>
      </c>
      <c r="U57" s="47">
        <v>0</v>
      </c>
      <c r="V57" s="50">
        <f t="shared" si="10"/>
        <v>15.655417783632924</v>
      </c>
      <c r="W57" s="50">
        <f t="shared" si="12"/>
        <v>15.655417783632924</v>
      </c>
    </row>
    <row r="58" spans="1:23" ht="20.100000000000001" customHeight="1" x14ac:dyDescent="0.3">
      <c r="A58" s="9">
        <v>0.42708333333333298</v>
      </c>
      <c r="B58" s="14">
        <v>44657</v>
      </c>
      <c r="C58" s="10">
        <v>732</v>
      </c>
      <c r="D58" s="11">
        <v>242</v>
      </c>
      <c r="E58" s="50">
        <f t="shared" si="7"/>
        <v>15.655417783632924</v>
      </c>
      <c r="F58" s="56">
        <f t="shared" si="3"/>
        <v>0</v>
      </c>
      <c r="G58" s="57">
        <f t="shared" si="13"/>
        <v>0</v>
      </c>
      <c r="H58" s="11">
        <f t="shared" si="4"/>
        <v>15.655417783632924</v>
      </c>
      <c r="I58" s="58">
        <f t="shared" si="8"/>
        <v>15.655417783632924</v>
      </c>
      <c r="J58" s="75">
        <f t="shared" si="11"/>
        <v>15.655417783632924</v>
      </c>
      <c r="K58" s="11"/>
      <c r="L58" s="11">
        <v>1</v>
      </c>
      <c r="M58" s="11">
        <f t="shared" si="5"/>
        <v>15.655417783632924</v>
      </c>
      <c r="N58" s="60">
        <v>0</v>
      </c>
      <c r="O58" s="60">
        <v>0</v>
      </c>
      <c r="P58" s="60">
        <v>0</v>
      </c>
      <c r="Q58" s="59">
        <f t="shared" si="14"/>
        <v>0</v>
      </c>
      <c r="R58" s="59">
        <f t="shared" si="15"/>
        <v>0</v>
      </c>
      <c r="S58" s="59">
        <f t="shared" si="16"/>
        <v>0</v>
      </c>
      <c r="T58" s="80">
        <f t="shared" si="9"/>
        <v>0</v>
      </c>
      <c r="U58" s="47">
        <v>0</v>
      </c>
      <c r="V58" s="50">
        <f t="shared" si="10"/>
        <v>15.655417783632924</v>
      </c>
      <c r="W58" s="50">
        <f t="shared" si="12"/>
        <v>15.655417783632924</v>
      </c>
    </row>
    <row r="59" spans="1:23" ht="20.100000000000001" customHeight="1" x14ac:dyDescent="0.3">
      <c r="A59" s="9">
        <v>0.4375</v>
      </c>
      <c r="B59" s="14">
        <v>44657</v>
      </c>
      <c r="C59" s="10">
        <v>732</v>
      </c>
      <c r="D59" s="11">
        <v>242</v>
      </c>
      <c r="E59" s="50">
        <f t="shared" si="7"/>
        <v>15.655417783632924</v>
      </c>
      <c r="F59" s="56">
        <f t="shared" si="3"/>
        <v>0</v>
      </c>
      <c r="G59" s="57">
        <f t="shared" si="13"/>
        <v>0</v>
      </c>
      <c r="H59" s="11">
        <f t="shared" si="4"/>
        <v>15.655417783632924</v>
      </c>
      <c r="I59" s="58">
        <f t="shared" si="8"/>
        <v>15.655417783632924</v>
      </c>
      <c r="J59" s="75">
        <f t="shared" si="11"/>
        <v>15.655417783632924</v>
      </c>
      <c r="K59" s="11"/>
      <c r="L59" s="11">
        <v>1</v>
      </c>
      <c r="M59" s="11">
        <f t="shared" si="5"/>
        <v>15.655417783632924</v>
      </c>
      <c r="N59" s="60">
        <v>0</v>
      </c>
      <c r="O59" s="60">
        <v>0</v>
      </c>
      <c r="P59" s="60">
        <v>0</v>
      </c>
      <c r="Q59" s="59">
        <f t="shared" si="14"/>
        <v>0</v>
      </c>
      <c r="R59" s="59">
        <f t="shared" si="15"/>
        <v>0</v>
      </c>
      <c r="S59" s="59">
        <f t="shared" si="16"/>
        <v>0</v>
      </c>
      <c r="T59" s="80">
        <f t="shared" si="9"/>
        <v>0</v>
      </c>
      <c r="U59" s="47">
        <v>0</v>
      </c>
      <c r="V59" s="50">
        <f t="shared" si="10"/>
        <v>15.655417783632924</v>
      </c>
      <c r="W59" s="50">
        <f t="shared" si="12"/>
        <v>15.655417783632924</v>
      </c>
    </row>
    <row r="60" spans="1:23" ht="20.100000000000001" customHeight="1" x14ac:dyDescent="0.3">
      <c r="A60" s="9">
        <v>0.44791666666666702</v>
      </c>
      <c r="B60" s="14">
        <v>44657</v>
      </c>
      <c r="C60" s="10">
        <v>732</v>
      </c>
      <c r="D60" s="11">
        <v>242</v>
      </c>
      <c r="E60" s="50">
        <f t="shared" si="7"/>
        <v>15.655417783632924</v>
      </c>
      <c r="F60" s="56">
        <f t="shared" si="3"/>
        <v>0</v>
      </c>
      <c r="G60" s="57">
        <f t="shared" si="13"/>
        <v>0</v>
      </c>
      <c r="H60" s="11">
        <f t="shared" si="4"/>
        <v>15.655417783632924</v>
      </c>
      <c r="I60" s="58">
        <f t="shared" si="8"/>
        <v>15.655417783632924</v>
      </c>
      <c r="J60" s="75">
        <f t="shared" si="11"/>
        <v>15.655417783632924</v>
      </c>
      <c r="K60" s="11"/>
      <c r="L60" s="11">
        <v>1</v>
      </c>
      <c r="M60" s="11">
        <f t="shared" si="5"/>
        <v>15.655417783632924</v>
      </c>
      <c r="N60" s="60">
        <v>0</v>
      </c>
      <c r="O60" s="60">
        <v>0</v>
      </c>
      <c r="P60" s="60">
        <v>0</v>
      </c>
      <c r="Q60" s="59">
        <f t="shared" si="14"/>
        <v>0</v>
      </c>
      <c r="R60" s="59">
        <f t="shared" si="15"/>
        <v>0</v>
      </c>
      <c r="S60" s="59">
        <f t="shared" si="16"/>
        <v>0</v>
      </c>
      <c r="T60" s="80">
        <f t="shared" si="9"/>
        <v>0</v>
      </c>
      <c r="U60" s="47">
        <v>0</v>
      </c>
      <c r="V60" s="50">
        <f t="shared" si="10"/>
        <v>15.655417783632924</v>
      </c>
      <c r="W60" s="50">
        <f t="shared" si="12"/>
        <v>15.655417783632924</v>
      </c>
    </row>
    <row r="61" spans="1:23" ht="20.100000000000001" customHeight="1" x14ac:dyDescent="0.3">
      <c r="A61" s="9">
        <v>0.45833333333333298</v>
      </c>
      <c r="B61" s="14">
        <v>44657</v>
      </c>
      <c r="C61" s="10">
        <v>732</v>
      </c>
      <c r="D61" s="11">
        <v>242</v>
      </c>
      <c r="E61" s="50">
        <f t="shared" si="7"/>
        <v>15.655417783632924</v>
      </c>
      <c r="F61" s="56">
        <f t="shared" si="3"/>
        <v>0</v>
      </c>
      <c r="G61" s="57">
        <f t="shared" si="13"/>
        <v>0</v>
      </c>
      <c r="H61" s="11">
        <f t="shared" si="4"/>
        <v>15.655417783632924</v>
      </c>
      <c r="I61" s="58">
        <f t="shared" si="8"/>
        <v>15.655417783632924</v>
      </c>
      <c r="J61" s="75">
        <f t="shared" si="11"/>
        <v>15.655417783632924</v>
      </c>
      <c r="K61" s="11"/>
      <c r="L61" s="11">
        <v>1</v>
      </c>
      <c r="M61" s="11">
        <f t="shared" si="5"/>
        <v>15.655417783632924</v>
      </c>
      <c r="N61" s="60">
        <v>0</v>
      </c>
      <c r="O61" s="60">
        <v>0</v>
      </c>
      <c r="P61" s="60">
        <v>0</v>
      </c>
      <c r="Q61" s="59">
        <f t="shared" si="14"/>
        <v>0</v>
      </c>
      <c r="R61" s="59">
        <f t="shared" si="15"/>
        <v>0</v>
      </c>
      <c r="S61" s="59">
        <f t="shared" si="16"/>
        <v>0</v>
      </c>
      <c r="T61" s="80">
        <f t="shared" si="9"/>
        <v>0</v>
      </c>
      <c r="U61" s="47">
        <v>0</v>
      </c>
      <c r="V61" s="50">
        <f t="shared" si="10"/>
        <v>15.655417783632924</v>
      </c>
      <c r="W61" s="50">
        <f t="shared" si="12"/>
        <v>15.655417783632924</v>
      </c>
    </row>
    <row r="62" spans="1:23" ht="20.100000000000001" customHeight="1" x14ac:dyDescent="0.3">
      <c r="A62" s="9">
        <v>0.46875</v>
      </c>
      <c r="B62" s="14">
        <v>44657</v>
      </c>
      <c r="C62" s="10">
        <v>732</v>
      </c>
      <c r="D62" s="11">
        <v>242</v>
      </c>
      <c r="E62" s="50">
        <f t="shared" si="7"/>
        <v>15.655417783632924</v>
      </c>
      <c r="F62" s="56">
        <f t="shared" si="3"/>
        <v>0</v>
      </c>
      <c r="G62" s="57">
        <f t="shared" si="13"/>
        <v>0</v>
      </c>
      <c r="H62" s="11">
        <f t="shared" si="4"/>
        <v>15.655417783632924</v>
      </c>
      <c r="I62" s="58">
        <f t="shared" si="8"/>
        <v>15.655417783632924</v>
      </c>
      <c r="J62" s="75">
        <f t="shared" si="11"/>
        <v>15.655417783632924</v>
      </c>
      <c r="K62" s="11"/>
      <c r="L62" s="11">
        <v>1</v>
      </c>
      <c r="M62" s="11">
        <f t="shared" si="5"/>
        <v>15.655417783632924</v>
      </c>
      <c r="N62" s="60">
        <v>0</v>
      </c>
      <c r="O62" s="60">
        <v>0</v>
      </c>
      <c r="P62" s="60">
        <v>0</v>
      </c>
      <c r="Q62" s="59">
        <f t="shared" si="14"/>
        <v>0</v>
      </c>
      <c r="R62" s="59">
        <f t="shared" si="15"/>
        <v>0</v>
      </c>
      <c r="S62" s="59">
        <f t="shared" si="16"/>
        <v>0</v>
      </c>
      <c r="T62" s="80">
        <f t="shared" si="9"/>
        <v>0</v>
      </c>
      <c r="U62" s="47">
        <v>0</v>
      </c>
      <c r="V62" s="50">
        <f t="shared" si="10"/>
        <v>15.655417783632924</v>
      </c>
      <c r="W62" s="50">
        <f t="shared" si="12"/>
        <v>15.655417783632924</v>
      </c>
    </row>
    <row r="63" spans="1:23" ht="20.100000000000001" customHeight="1" x14ac:dyDescent="0.3">
      <c r="A63" s="9">
        <v>0.47916666666666702</v>
      </c>
      <c r="B63" s="14">
        <v>44657</v>
      </c>
      <c r="C63" s="10">
        <v>732</v>
      </c>
      <c r="D63" s="11">
        <v>242</v>
      </c>
      <c r="E63" s="50">
        <f t="shared" si="7"/>
        <v>15.655417783632924</v>
      </c>
      <c r="F63" s="56">
        <f t="shared" si="3"/>
        <v>0</v>
      </c>
      <c r="G63" s="57">
        <f t="shared" si="13"/>
        <v>0</v>
      </c>
      <c r="H63" s="11">
        <f t="shared" si="4"/>
        <v>15.655417783632924</v>
      </c>
      <c r="I63" s="58">
        <f t="shared" si="8"/>
        <v>15.655417783632924</v>
      </c>
      <c r="J63" s="75">
        <f t="shared" si="11"/>
        <v>15.655417783632924</v>
      </c>
      <c r="K63" s="11"/>
      <c r="L63" s="11">
        <v>1</v>
      </c>
      <c r="M63" s="11">
        <f t="shared" si="5"/>
        <v>15.655417783632924</v>
      </c>
      <c r="N63" s="60">
        <v>0</v>
      </c>
      <c r="O63" s="60">
        <v>0</v>
      </c>
      <c r="P63" s="60">
        <v>0</v>
      </c>
      <c r="Q63" s="59">
        <f t="shared" si="14"/>
        <v>0</v>
      </c>
      <c r="R63" s="59">
        <f t="shared" si="15"/>
        <v>0</v>
      </c>
      <c r="S63" s="59">
        <f t="shared" si="16"/>
        <v>0</v>
      </c>
      <c r="T63" s="80">
        <f t="shared" si="9"/>
        <v>0</v>
      </c>
      <c r="U63" s="47">
        <v>0</v>
      </c>
      <c r="V63" s="50">
        <f t="shared" si="10"/>
        <v>15.655417783632924</v>
      </c>
      <c r="W63" s="50">
        <f t="shared" si="12"/>
        <v>15.655417783632924</v>
      </c>
    </row>
    <row r="64" spans="1:23" ht="20.100000000000001" customHeight="1" x14ac:dyDescent="0.3">
      <c r="A64" s="9">
        <v>0.48958333333333298</v>
      </c>
      <c r="B64" s="14">
        <v>44657</v>
      </c>
      <c r="C64" s="10">
        <v>732</v>
      </c>
      <c r="D64" s="11">
        <v>242</v>
      </c>
      <c r="E64" s="50">
        <f t="shared" si="7"/>
        <v>15.655417783632924</v>
      </c>
      <c r="F64" s="56">
        <f t="shared" si="3"/>
        <v>0</v>
      </c>
      <c r="G64" s="57">
        <f t="shared" si="13"/>
        <v>0</v>
      </c>
      <c r="H64" s="11">
        <f t="shared" si="4"/>
        <v>15.655417783632924</v>
      </c>
      <c r="I64" s="58">
        <f t="shared" si="8"/>
        <v>15.655417783632924</v>
      </c>
      <c r="J64" s="75">
        <f t="shared" si="11"/>
        <v>15.655417783632924</v>
      </c>
      <c r="K64" s="11"/>
      <c r="L64" s="11">
        <v>1</v>
      </c>
      <c r="M64" s="11">
        <f t="shared" si="5"/>
        <v>15.655417783632924</v>
      </c>
      <c r="N64" s="60">
        <v>0</v>
      </c>
      <c r="O64" s="60">
        <v>0</v>
      </c>
      <c r="P64" s="60">
        <v>0</v>
      </c>
      <c r="Q64" s="59">
        <f t="shared" si="14"/>
        <v>0</v>
      </c>
      <c r="R64" s="59">
        <f t="shared" si="15"/>
        <v>0</v>
      </c>
      <c r="S64" s="59">
        <f t="shared" si="16"/>
        <v>0</v>
      </c>
      <c r="T64" s="80">
        <f t="shared" si="9"/>
        <v>0</v>
      </c>
      <c r="U64" s="47">
        <v>0</v>
      </c>
      <c r="V64" s="50">
        <f t="shared" si="10"/>
        <v>15.655417783632924</v>
      </c>
      <c r="W64" s="50">
        <f t="shared" si="12"/>
        <v>15.655417783632924</v>
      </c>
    </row>
    <row r="65" spans="1:23" ht="20.100000000000001" customHeight="1" x14ac:dyDescent="0.3">
      <c r="A65" s="9">
        <v>0.5</v>
      </c>
      <c r="B65" s="14">
        <v>44657</v>
      </c>
      <c r="C65" s="10">
        <v>732</v>
      </c>
      <c r="D65" s="11">
        <v>242</v>
      </c>
      <c r="E65" s="50">
        <f t="shared" si="7"/>
        <v>15.655417783632924</v>
      </c>
      <c r="F65" s="56">
        <f t="shared" si="3"/>
        <v>0</v>
      </c>
      <c r="G65" s="57">
        <f t="shared" si="13"/>
        <v>0</v>
      </c>
      <c r="H65" s="11">
        <f t="shared" si="4"/>
        <v>15.655417783632924</v>
      </c>
      <c r="I65" s="58">
        <f t="shared" si="8"/>
        <v>15.655417783632924</v>
      </c>
      <c r="J65" s="75">
        <f t="shared" si="11"/>
        <v>15.655417783632924</v>
      </c>
      <c r="K65" s="11"/>
      <c r="L65" s="11">
        <v>1</v>
      </c>
      <c r="M65" s="11">
        <f t="shared" si="5"/>
        <v>15.655417783632924</v>
      </c>
      <c r="N65" s="60">
        <v>0</v>
      </c>
      <c r="O65" s="60">
        <v>0</v>
      </c>
      <c r="P65" s="60">
        <v>0</v>
      </c>
      <c r="Q65" s="59">
        <f t="shared" si="14"/>
        <v>0</v>
      </c>
      <c r="R65" s="59">
        <f t="shared" si="15"/>
        <v>0</v>
      </c>
      <c r="S65" s="59">
        <f t="shared" si="16"/>
        <v>0</v>
      </c>
      <c r="T65" s="80">
        <f t="shared" si="9"/>
        <v>0</v>
      </c>
      <c r="U65" s="47">
        <v>0</v>
      </c>
      <c r="V65" s="50">
        <f t="shared" si="10"/>
        <v>15.655417783632924</v>
      </c>
      <c r="W65" s="50">
        <f t="shared" si="12"/>
        <v>15.655417783632924</v>
      </c>
    </row>
    <row r="66" spans="1:23" ht="20.100000000000001" customHeight="1" x14ac:dyDescent="0.3">
      <c r="A66" s="9">
        <v>0.51041666666666696</v>
      </c>
      <c r="B66" s="14">
        <v>44657</v>
      </c>
      <c r="C66" s="10">
        <v>732</v>
      </c>
      <c r="D66" s="11">
        <v>242</v>
      </c>
      <c r="E66" s="50">
        <f t="shared" si="7"/>
        <v>15.655417783632924</v>
      </c>
      <c r="F66" s="56">
        <f t="shared" si="3"/>
        <v>0</v>
      </c>
      <c r="G66" s="57">
        <f t="shared" si="13"/>
        <v>0</v>
      </c>
      <c r="H66" s="11">
        <f t="shared" si="4"/>
        <v>15.655417783632924</v>
      </c>
      <c r="I66" s="58">
        <f t="shared" si="8"/>
        <v>15.655417783632924</v>
      </c>
      <c r="J66" s="75">
        <f t="shared" si="11"/>
        <v>15.655417783632924</v>
      </c>
      <c r="K66" s="11"/>
      <c r="L66" s="11">
        <v>1</v>
      </c>
      <c r="M66" s="11">
        <f t="shared" si="5"/>
        <v>15.655417783632924</v>
      </c>
      <c r="N66" s="60">
        <v>0</v>
      </c>
      <c r="O66" s="60">
        <v>0</v>
      </c>
      <c r="P66" s="60">
        <v>0</v>
      </c>
      <c r="Q66" s="59">
        <f t="shared" si="14"/>
        <v>0</v>
      </c>
      <c r="R66" s="59">
        <f t="shared" si="15"/>
        <v>0</v>
      </c>
      <c r="S66" s="59">
        <f t="shared" si="16"/>
        <v>0</v>
      </c>
      <c r="T66" s="80">
        <f t="shared" si="9"/>
        <v>0</v>
      </c>
      <c r="U66" s="47">
        <v>0</v>
      </c>
      <c r="V66" s="50">
        <f t="shared" si="10"/>
        <v>15.655417783632924</v>
      </c>
      <c r="W66" s="50">
        <f t="shared" si="12"/>
        <v>15.655417783632924</v>
      </c>
    </row>
    <row r="67" spans="1:23" ht="20.100000000000001" customHeight="1" x14ac:dyDescent="0.3">
      <c r="A67" s="9">
        <v>0.52083333333333304</v>
      </c>
      <c r="B67" s="14">
        <v>44657</v>
      </c>
      <c r="C67" s="10">
        <v>732</v>
      </c>
      <c r="D67" s="11">
        <v>242</v>
      </c>
      <c r="E67" s="50">
        <f t="shared" si="7"/>
        <v>15.655417783632924</v>
      </c>
      <c r="F67" s="56">
        <f t="shared" si="3"/>
        <v>0</v>
      </c>
      <c r="G67" s="57">
        <f t="shared" si="13"/>
        <v>0</v>
      </c>
      <c r="H67" s="11">
        <f t="shared" si="4"/>
        <v>15.655417783632924</v>
      </c>
      <c r="I67" s="58">
        <f t="shared" si="8"/>
        <v>15.655417783632924</v>
      </c>
      <c r="J67" s="75">
        <f t="shared" si="11"/>
        <v>15.655417783632924</v>
      </c>
      <c r="K67" s="11"/>
      <c r="L67" s="11">
        <v>1</v>
      </c>
      <c r="M67" s="11">
        <f t="shared" si="5"/>
        <v>15.655417783632924</v>
      </c>
      <c r="N67" s="60">
        <v>0</v>
      </c>
      <c r="O67" s="60">
        <v>0</v>
      </c>
      <c r="P67" s="60">
        <v>0</v>
      </c>
      <c r="Q67" s="59">
        <f t="shared" si="14"/>
        <v>0</v>
      </c>
      <c r="R67" s="59">
        <f t="shared" si="15"/>
        <v>0</v>
      </c>
      <c r="S67" s="59">
        <f t="shared" si="16"/>
        <v>0</v>
      </c>
      <c r="T67" s="80">
        <f t="shared" si="9"/>
        <v>0</v>
      </c>
      <c r="U67" s="47">
        <v>0</v>
      </c>
      <c r="V67" s="50">
        <f t="shared" si="10"/>
        <v>15.655417783632924</v>
      </c>
      <c r="W67" s="50">
        <f t="shared" si="12"/>
        <v>15.655417783632924</v>
      </c>
    </row>
    <row r="68" spans="1:23" ht="20.100000000000001" customHeight="1" x14ac:dyDescent="0.3">
      <c r="A68" s="9">
        <v>0.53125</v>
      </c>
      <c r="B68" s="14">
        <v>44657</v>
      </c>
      <c r="C68" s="10">
        <v>732</v>
      </c>
      <c r="D68" s="11">
        <v>242</v>
      </c>
      <c r="E68" s="50">
        <f t="shared" si="7"/>
        <v>15.655417783632924</v>
      </c>
      <c r="F68" s="56">
        <f t="shared" si="3"/>
        <v>0</v>
      </c>
      <c r="G68" s="57">
        <f t="shared" si="13"/>
        <v>0</v>
      </c>
      <c r="H68" s="11">
        <f t="shared" si="4"/>
        <v>15.655417783632924</v>
      </c>
      <c r="I68" s="58">
        <f t="shared" si="8"/>
        <v>15.655417783632924</v>
      </c>
      <c r="J68" s="75">
        <f t="shared" si="11"/>
        <v>15.655417783632924</v>
      </c>
      <c r="K68" s="11"/>
      <c r="L68" s="11">
        <v>1</v>
      </c>
      <c r="M68" s="11">
        <f t="shared" si="5"/>
        <v>15.655417783632924</v>
      </c>
      <c r="N68" s="60">
        <v>0</v>
      </c>
      <c r="O68" s="60">
        <v>0</v>
      </c>
      <c r="P68" s="60">
        <v>0</v>
      </c>
      <c r="Q68" s="59">
        <f t="shared" si="14"/>
        <v>0</v>
      </c>
      <c r="R68" s="59">
        <f t="shared" si="15"/>
        <v>0</v>
      </c>
      <c r="S68" s="59">
        <f t="shared" si="16"/>
        <v>0</v>
      </c>
      <c r="T68" s="80">
        <f t="shared" si="9"/>
        <v>0</v>
      </c>
      <c r="U68" s="47">
        <v>0</v>
      </c>
      <c r="V68" s="50">
        <f t="shared" si="10"/>
        <v>15.655417783632924</v>
      </c>
      <c r="W68" s="50">
        <f t="shared" si="12"/>
        <v>15.655417783632924</v>
      </c>
    </row>
    <row r="69" spans="1:23" ht="20.100000000000001" customHeight="1" x14ac:dyDescent="0.3">
      <c r="A69" s="9">
        <v>0.54166666666666696</v>
      </c>
      <c r="B69" s="14">
        <v>44657</v>
      </c>
      <c r="C69" s="10">
        <v>732</v>
      </c>
      <c r="D69" s="11">
        <v>242</v>
      </c>
      <c r="E69" s="50">
        <f t="shared" si="7"/>
        <v>15.655417783632924</v>
      </c>
      <c r="F69" s="56">
        <f t="shared" si="3"/>
        <v>0</v>
      </c>
      <c r="G69" s="57">
        <f t="shared" si="13"/>
        <v>0</v>
      </c>
      <c r="H69" s="11">
        <f t="shared" si="4"/>
        <v>15.655417783632924</v>
      </c>
      <c r="I69" s="58">
        <f t="shared" si="8"/>
        <v>15.655417783632924</v>
      </c>
      <c r="J69" s="75">
        <f t="shared" si="11"/>
        <v>15.655417783632924</v>
      </c>
      <c r="K69" s="11"/>
      <c r="L69" s="11">
        <v>1</v>
      </c>
      <c r="M69" s="11">
        <f t="shared" si="5"/>
        <v>15.655417783632924</v>
      </c>
      <c r="N69" s="60">
        <v>0</v>
      </c>
      <c r="O69" s="60">
        <v>0</v>
      </c>
      <c r="P69" s="60">
        <v>0</v>
      </c>
      <c r="Q69" s="59">
        <f t="shared" si="14"/>
        <v>0</v>
      </c>
      <c r="R69" s="59">
        <f t="shared" si="15"/>
        <v>0</v>
      </c>
      <c r="S69" s="59">
        <f t="shared" si="16"/>
        <v>0</v>
      </c>
      <c r="T69" s="80">
        <f t="shared" si="9"/>
        <v>0</v>
      </c>
      <c r="U69" s="47">
        <v>0</v>
      </c>
      <c r="V69" s="50">
        <f t="shared" si="10"/>
        <v>15.655417783632924</v>
      </c>
      <c r="W69" s="50">
        <f t="shared" si="12"/>
        <v>15.655417783632924</v>
      </c>
    </row>
    <row r="70" spans="1:23" ht="20.100000000000001" customHeight="1" x14ac:dyDescent="0.3">
      <c r="A70" s="9">
        <v>0.55208333333333304</v>
      </c>
      <c r="B70" s="14">
        <v>44657</v>
      </c>
      <c r="C70" s="10">
        <v>732</v>
      </c>
      <c r="D70" s="11">
        <v>242</v>
      </c>
      <c r="E70" s="50">
        <f t="shared" si="7"/>
        <v>15.655417783632924</v>
      </c>
      <c r="F70" s="56">
        <f t="shared" si="3"/>
        <v>0</v>
      </c>
      <c r="G70" s="57">
        <f t="shared" si="13"/>
        <v>0</v>
      </c>
      <c r="H70" s="11">
        <f t="shared" si="4"/>
        <v>15.655417783632924</v>
      </c>
      <c r="I70" s="58">
        <f t="shared" si="8"/>
        <v>15.655417783632924</v>
      </c>
      <c r="J70" s="75">
        <f t="shared" si="11"/>
        <v>15.655417783632924</v>
      </c>
      <c r="K70" s="11"/>
      <c r="L70" s="11">
        <v>1</v>
      </c>
      <c r="M70" s="11">
        <f t="shared" si="5"/>
        <v>15.655417783632924</v>
      </c>
      <c r="N70" s="60">
        <v>0</v>
      </c>
      <c r="O70" s="60">
        <v>0</v>
      </c>
      <c r="P70" s="60">
        <v>0</v>
      </c>
      <c r="Q70" s="59">
        <f t="shared" si="14"/>
        <v>0</v>
      </c>
      <c r="R70" s="59">
        <f t="shared" si="15"/>
        <v>0</v>
      </c>
      <c r="S70" s="59">
        <f t="shared" si="16"/>
        <v>0</v>
      </c>
      <c r="T70" s="80">
        <f t="shared" si="9"/>
        <v>0</v>
      </c>
      <c r="U70" s="47">
        <v>0</v>
      </c>
      <c r="V70" s="50">
        <f t="shared" si="10"/>
        <v>15.655417783632924</v>
      </c>
      <c r="W70" s="50">
        <f t="shared" si="12"/>
        <v>15.655417783632924</v>
      </c>
    </row>
    <row r="71" spans="1:23" ht="20.100000000000001" customHeight="1" x14ac:dyDescent="0.3">
      <c r="A71" s="9">
        <v>0.5625</v>
      </c>
      <c r="B71" s="14">
        <v>44657</v>
      </c>
      <c r="C71" s="10">
        <v>732</v>
      </c>
      <c r="D71" s="11">
        <v>242</v>
      </c>
      <c r="E71" s="50">
        <f t="shared" si="7"/>
        <v>15.655417783632924</v>
      </c>
      <c r="F71" s="56">
        <f t="shared" si="3"/>
        <v>0</v>
      </c>
      <c r="G71" s="57">
        <f t="shared" si="13"/>
        <v>0</v>
      </c>
      <c r="H71" s="11">
        <f t="shared" si="4"/>
        <v>15.655417783632924</v>
      </c>
      <c r="I71" s="58">
        <f t="shared" si="8"/>
        <v>15.655417783632924</v>
      </c>
      <c r="J71" s="75">
        <f t="shared" si="11"/>
        <v>15.655417783632924</v>
      </c>
      <c r="K71" s="11"/>
      <c r="L71" s="11">
        <v>1</v>
      </c>
      <c r="M71" s="11">
        <f t="shared" si="5"/>
        <v>15.655417783632924</v>
      </c>
      <c r="N71" s="60">
        <v>0</v>
      </c>
      <c r="O71" s="60">
        <v>0</v>
      </c>
      <c r="P71" s="60">
        <v>0</v>
      </c>
      <c r="Q71" s="59">
        <f t="shared" si="14"/>
        <v>0</v>
      </c>
      <c r="R71" s="59">
        <f t="shared" si="15"/>
        <v>0</v>
      </c>
      <c r="S71" s="59">
        <f t="shared" si="16"/>
        <v>0</v>
      </c>
      <c r="T71" s="80">
        <f t="shared" si="9"/>
        <v>0</v>
      </c>
      <c r="U71" s="47">
        <v>0</v>
      </c>
      <c r="V71" s="50">
        <f t="shared" si="10"/>
        <v>15.655417783632924</v>
      </c>
      <c r="W71" s="50">
        <f t="shared" si="12"/>
        <v>15.655417783632924</v>
      </c>
    </row>
    <row r="72" spans="1:23" ht="20.100000000000001" customHeight="1" x14ac:dyDescent="0.3">
      <c r="A72" s="9">
        <v>0.57291666666666696</v>
      </c>
      <c r="B72" s="14">
        <v>44657</v>
      </c>
      <c r="C72" s="10">
        <v>732</v>
      </c>
      <c r="D72" s="11">
        <v>242</v>
      </c>
      <c r="E72" s="50">
        <f t="shared" si="7"/>
        <v>15.655417783632924</v>
      </c>
      <c r="F72" s="56">
        <f t="shared" si="3"/>
        <v>0</v>
      </c>
      <c r="G72" s="57">
        <f t="shared" si="13"/>
        <v>0</v>
      </c>
      <c r="H72" s="11">
        <f t="shared" si="4"/>
        <v>15.655417783632924</v>
      </c>
      <c r="I72" s="58">
        <f t="shared" si="8"/>
        <v>15.655417783632924</v>
      </c>
      <c r="J72" s="75">
        <f t="shared" si="11"/>
        <v>15.655417783632924</v>
      </c>
      <c r="K72" s="11"/>
      <c r="L72" s="11">
        <v>1</v>
      </c>
      <c r="M72" s="11">
        <f t="shared" si="5"/>
        <v>15.655417783632924</v>
      </c>
      <c r="N72" s="60">
        <v>0</v>
      </c>
      <c r="O72" s="60">
        <v>0</v>
      </c>
      <c r="P72" s="60">
        <v>0</v>
      </c>
      <c r="Q72" s="59">
        <f t="shared" si="14"/>
        <v>0</v>
      </c>
      <c r="R72" s="59">
        <f t="shared" si="15"/>
        <v>0</v>
      </c>
      <c r="S72" s="59">
        <f t="shared" si="16"/>
        <v>0</v>
      </c>
      <c r="T72" s="80">
        <f t="shared" si="9"/>
        <v>0</v>
      </c>
      <c r="U72" s="47">
        <v>0</v>
      </c>
      <c r="V72" s="50">
        <f t="shared" si="10"/>
        <v>15.655417783632924</v>
      </c>
      <c r="W72" s="50">
        <f t="shared" si="12"/>
        <v>15.655417783632924</v>
      </c>
    </row>
    <row r="73" spans="1:23" ht="20.100000000000001" customHeight="1" x14ac:dyDescent="0.3">
      <c r="A73" s="9">
        <v>0.58333333333333304</v>
      </c>
      <c r="B73" s="14">
        <v>44657</v>
      </c>
      <c r="C73" s="10">
        <v>732</v>
      </c>
      <c r="D73" s="11">
        <v>242</v>
      </c>
      <c r="E73" s="50">
        <f t="shared" si="7"/>
        <v>15.655417783632924</v>
      </c>
      <c r="F73" s="56">
        <f t="shared" si="3"/>
        <v>0</v>
      </c>
      <c r="G73" s="57">
        <f t="shared" si="13"/>
        <v>0</v>
      </c>
      <c r="H73" s="11">
        <f t="shared" si="4"/>
        <v>15.655417783632924</v>
      </c>
      <c r="I73" s="58">
        <f t="shared" si="8"/>
        <v>15.655417783632924</v>
      </c>
      <c r="J73" s="75">
        <f t="shared" si="11"/>
        <v>15.655417783632924</v>
      </c>
      <c r="K73" s="11"/>
      <c r="L73" s="11">
        <v>1</v>
      </c>
      <c r="M73" s="11">
        <f t="shared" si="5"/>
        <v>15.655417783632924</v>
      </c>
      <c r="N73" s="60">
        <v>0</v>
      </c>
      <c r="O73" s="60">
        <v>0</v>
      </c>
      <c r="P73" s="60">
        <v>0</v>
      </c>
      <c r="Q73" s="59">
        <f t="shared" si="14"/>
        <v>0</v>
      </c>
      <c r="R73" s="59">
        <f t="shared" si="15"/>
        <v>0</v>
      </c>
      <c r="S73" s="59">
        <f t="shared" si="16"/>
        <v>0</v>
      </c>
      <c r="T73" s="80">
        <f t="shared" si="9"/>
        <v>0</v>
      </c>
      <c r="U73" s="47">
        <v>0</v>
      </c>
      <c r="V73" s="50">
        <f t="shared" si="10"/>
        <v>15.655417783632924</v>
      </c>
      <c r="W73" s="50">
        <f t="shared" si="12"/>
        <v>15.655417783632924</v>
      </c>
    </row>
    <row r="74" spans="1:23" ht="20.100000000000001" customHeight="1" x14ac:dyDescent="0.3">
      <c r="A74" s="9">
        <v>0.59375</v>
      </c>
      <c r="B74" s="14">
        <v>44657</v>
      </c>
      <c r="C74" s="10">
        <v>732</v>
      </c>
      <c r="D74" s="11">
        <v>242</v>
      </c>
      <c r="E74" s="50">
        <f t="shared" si="7"/>
        <v>15.655417783632924</v>
      </c>
      <c r="F74" s="56">
        <f t="shared" si="3"/>
        <v>0</v>
      </c>
      <c r="G74" s="57">
        <f t="shared" si="13"/>
        <v>0</v>
      </c>
      <c r="H74" s="11">
        <f t="shared" si="4"/>
        <v>15.655417783632924</v>
      </c>
      <c r="I74" s="58">
        <f t="shared" si="8"/>
        <v>15.655417783632924</v>
      </c>
      <c r="J74" s="75">
        <f t="shared" si="11"/>
        <v>15.655417783632924</v>
      </c>
      <c r="K74" s="11"/>
      <c r="L74" s="11">
        <v>1</v>
      </c>
      <c r="M74" s="11">
        <f t="shared" si="5"/>
        <v>15.655417783632924</v>
      </c>
      <c r="N74" s="60">
        <v>0</v>
      </c>
      <c r="O74" s="60">
        <v>0</v>
      </c>
      <c r="P74" s="60">
        <v>0</v>
      </c>
      <c r="Q74" s="59">
        <f t="shared" si="14"/>
        <v>0</v>
      </c>
      <c r="R74" s="59">
        <f t="shared" si="15"/>
        <v>0</v>
      </c>
      <c r="S74" s="59">
        <f t="shared" si="16"/>
        <v>0</v>
      </c>
      <c r="T74" s="80">
        <f t="shared" si="9"/>
        <v>0</v>
      </c>
      <c r="U74" s="47">
        <v>0</v>
      </c>
      <c r="V74" s="50">
        <f t="shared" si="10"/>
        <v>15.655417783632924</v>
      </c>
      <c r="W74" s="50">
        <f t="shared" si="12"/>
        <v>15.655417783632924</v>
      </c>
    </row>
    <row r="75" spans="1:23" ht="20.100000000000001" customHeight="1" x14ac:dyDescent="0.3">
      <c r="A75" s="9">
        <v>0.60416666666666696</v>
      </c>
      <c r="B75" s="14">
        <v>44657</v>
      </c>
      <c r="C75" s="10">
        <v>732</v>
      </c>
      <c r="D75" s="11">
        <v>242</v>
      </c>
      <c r="E75" s="50">
        <f t="shared" si="7"/>
        <v>15.655417783632924</v>
      </c>
      <c r="F75" s="56">
        <f t="shared" si="3"/>
        <v>0</v>
      </c>
      <c r="G75" s="57">
        <f t="shared" si="13"/>
        <v>0</v>
      </c>
      <c r="H75" s="11">
        <f t="shared" si="4"/>
        <v>15.655417783632924</v>
      </c>
      <c r="I75" s="58">
        <f t="shared" si="8"/>
        <v>15.655417783632924</v>
      </c>
      <c r="J75" s="75">
        <f t="shared" si="11"/>
        <v>15.655417783632924</v>
      </c>
      <c r="K75" s="11"/>
      <c r="L75" s="11">
        <v>1</v>
      </c>
      <c r="M75" s="11">
        <f t="shared" si="5"/>
        <v>15.655417783632924</v>
      </c>
      <c r="N75" s="60">
        <v>0</v>
      </c>
      <c r="O75" s="60">
        <v>0</v>
      </c>
      <c r="P75" s="60">
        <v>0</v>
      </c>
      <c r="Q75" s="59">
        <f t="shared" si="14"/>
        <v>0</v>
      </c>
      <c r="R75" s="59">
        <f t="shared" si="15"/>
        <v>0</v>
      </c>
      <c r="S75" s="59">
        <f t="shared" si="16"/>
        <v>0</v>
      </c>
      <c r="T75" s="80">
        <f t="shared" si="9"/>
        <v>0</v>
      </c>
      <c r="U75" s="47">
        <v>0</v>
      </c>
      <c r="V75" s="50">
        <f t="shared" si="10"/>
        <v>15.655417783632924</v>
      </c>
      <c r="W75" s="50">
        <f t="shared" si="12"/>
        <v>15.655417783632924</v>
      </c>
    </row>
    <row r="76" spans="1:23" ht="20.100000000000001" customHeight="1" x14ac:dyDescent="0.3">
      <c r="A76" s="9">
        <v>0.61458333333333304</v>
      </c>
      <c r="B76" s="14">
        <v>44657</v>
      </c>
      <c r="C76" s="10">
        <v>732</v>
      </c>
      <c r="D76" s="11">
        <v>242</v>
      </c>
      <c r="E76" s="50">
        <f t="shared" si="7"/>
        <v>15.655417783632924</v>
      </c>
      <c r="F76" s="56">
        <f t="shared" si="3"/>
        <v>0</v>
      </c>
      <c r="G76" s="57">
        <f t="shared" si="13"/>
        <v>0</v>
      </c>
      <c r="H76" s="11">
        <f t="shared" si="4"/>
        <v>15.655417783632924</v>
      </c>
      <c r="I76" s="58">
        <f t="shared" si="8"/>
        <v>15.655417783632924</v>
      </c>
      <c r="J76" s="75">
        <f t="shared" si="11"/>
        <v>15.655417783632924</v>
      </c>
      <c r="K76" s="11"/>
      <c r="L76" s="11">
        <v>1</v>
      </c>
      <c r="M76" s="11">
        <f t="shared" si="5"/>
        <v>15.655417783632924</v>
      </c>
      <c r="N76" s="60">
        <v>0</v>
      </c>
      <c r="O76" s="60">
        <v>0</v>
      </c>
      <c r="P76" s="60">
        <v>0</v>
      </c>
      <c r="Q76" s="59">
        <f t="shared" si="14"/>
        <v>0</v>
      </c>
      <c r="R76" s="59">
        <f t="shared" si="15"/>
        <v>0</v>
      </c>
      <c r="S76" s="59">
        <f t="shared" si="16"/>
        <v>0</v>
      </c>
      <c r="T76" s="80">
        <f t="shared" si="9"/>
        <v>0</v>
      </c>
      <c r="U76" s="47">
        <v>0</v>
      </c>
      <c r="V76" s="50">
        <f t="shared" si="10"/>
        <v>15.655417783632924</v>
      </c>
      <c r="W76" s="50">
        <f t="shared" si="12"/>
        <v>15.655417783632924</v>
      </c>
    </row>
    <row r="77" spans="1:23" ht="20.100000000000001" customHeight="1" x14ac:dyDescent="0.3">
      <c r="A77" s="9">
        <v>0.625</v>
      </c>
      <c r="B77" s="14">
        <v>44657</v>
      </c>
      <c r="C77" s="10">
        <v>732</v>
      </c>
      <c r="D77" s="11">
        <v>242</v>
      </c>
      <c r="E77" s="50">
        <f t="shared" si="7"/>
        <v>15.655417783632924</v>
      </c>
      <c r="F77" s="56">
        <f t="shared" si="3"/>
        <v>0</v>
      </c>
      <c r="G77" s="57">
        <f t="shared" si="13"/>
        <v>0</v>
      </c>
      <c r="H77" s="11">
        <f t="shared" si="4"/>
        <v>15.655417783632924</v>
      </c>
      <c r="I77" s="58">
        <f t="shared" si="8"/>
        <v>15.655417783632924</v>
      </c>
      <c r="J77" s="75">
        <f t="shared" si="11"/>
        <v>15.655417783632924</v>
      </c>
      <c r="K77" s="11"/>
      <c r="L77" s="11">
        <v>1</v>
      </c>
      <c r="M77" s="11">
        <f t="shared" si="5"/>
        <v>15.655417783632924</v>
      </c>
      <c r="N77" s="60">
        <v>0</v>
      </c>
      <c r="O77" s="60">
        <v>0</v>
      </c>
      <c r="P77" s="60">
        <v>0</v>
      </c>
      <c r="Q77" s="59">
        <f t="shared" si="14"/>
        <v>0</v>
      </c>
      <c r="R77" s="59">
        <f t="shared" si="15"/>
        <v>0</v>
      </c>
      <c r="S77" s="59">
        <f t="shared" si="16"/>
        <v>0</v>
      </c>
      <c r="T77" s="80">
        <f t="shared" si="9"/>
        <v>0</v>
      </c>
      <c r="U77" s="47">
        <v>0</v>
      </c>
      <c r="V77" s="50">
        <f t="shared" si="10"/>
        <v>15.655417783632924</v>
      </c>
      <c r="W77" s="50">
        <f t="shared" si="12"/>
        <v>15.655417783632924</v>
      </c>
    </row>
    <row r="78" spans="1:23" ht="20.100000000000001" customHeight="1" x14ac:dyDescent="0.3">
      <c r="A78" s="9">
        <v>0.63541666666666696</v>
      </c>
      <c r="B78" s="14">
        <v>44657</v>
      </c>
      <c r="C78" s="10">
        <v>732</v>
      </c>
      <c r="D78" s="11">
        <v>242</v>
      </c>
      <c r="E78" s="50">
        <f t="shared" si="7"/>
        <v>15.655417783632924</v>
      </c>
      <c r="F78" s="56">
        <f t="shared" si="3"/>
        <v>0</v>
      </c>
      <c r="G78" s="57">
        <f t="shared" si="13"/>
        <v>0</v>
      </c>
      <c r="H78" s="11">
        <f t="shared" si="4"/>
        <v>15.655417783632924</v>
      </c>
      <c r="I78" s="58">
        <f t="shared" si="8"/>
        <v>15.655417783632924</v>
      </c>
      <c r="J78" s="75">
        <f t="shared" si="11"/>
        <v>15.655417783632924</v>
      </c>
      <c r="K78" s="11"/>
      <c r="L78" s="11">
        <v>1</v>
      </c>
      <c r="M78" s="11">
        <f t="shared" si="5"/>
        <v>15.655417783632924</v>
      </c>
      <c r="N78" s="60">
        <v>0</v>
      </c>
      <c r="O78" s="60">
        <v>0</v>
      </c>
      <c r="P78" s="60">
        <v>0</v>
      </c>
      <c r="Q78" s="59">
        <f t="shared" si="14"/>
        <v>0</v>
      </c>
      <c r="R78" s="59">
        <f t="shared" si="15"/>
        <v>0</v>
      </c>
      <c r="S78" s="59">
        <f t="shared" si="16"/>
        <v>0</v>
      </c>
      <c r="T78" s="80">
        <f t="shared" si="9"/>
        <v>0</v>
      </c>
      <c r="U78" s="47">
        <v>0</v>
      </c>
      <c r="V78" s="50">
        <f t="shared" si="10"/>
        <v>15.655417783632924</v>
      </c>
      <c r="W78" s="50">
        <f t="shared" si="12"/>
        <v>15.655417783632924</v>
      </c>
    </row>
    <row r="79" spans="1:23" ht="20.100000000000001" customHeight="1" x14ac:dyDescent="0.3">
      <c r="A79" s="9">
        <v>0.64583333333333304</v>
      </c>
      <c r="B79" s="14">
        <v>44657</v>
      </c>
      <c r="C79" s="10">
        <v>732</v>
      </c>
      <c r="D79" s="11">
        <v>242</v>
      </c>
      <c r="E79" s="50">
        <f t="shared" si="7"/>
        <v>15.655417783632924</v>
      </c>
      <c r="F79" s="56">
        <f t="shared" si="3"/>
        <v>0</v>
      </c>
      <c r="G79" s="57">
        <f t="shared" si="13"/>
        <v>0</v>
      </c>
      <c r="H79" s="11">
        <f t="shared" si="4"/>
        <v>15.655417783632924</v>
      </c>
      <c r="I79" s="58">
        <f t="shared" si="8"/>
        <v>15.655417783632924</v>
      </c>
      <c r="J79" s="75">
        <f t="shared" si="11"/>
        <v>15.655417783632924</v>
      </c>
      <c r="K79" s="11"/>
      <c r="L79" s="11">
        <v>1</v>
      </c>
      <c r="M79" s="11">
        <f t="shared" si="5"/>
        <v>15.655417783632924</v>
      </c>
      <c r="N79" s="60">
        <v>0</v>
      </c>
      <c r="O79" s="60">
        <v>0</v>
      </c>
      <c r="P79" s="60">
        <v>0</v>
      </c>
      <c r="Q79" s="59">
        <f t="shared" si="14"/>
        <v>0</v>
      </c>
      <c r="R79" s="59">
        <f t="shared" si="15"/>
        <v>0</v>
      </c>
      <c r="S79" s="59">
        <f t="shared" si="16"/>
        <v>0</v>
      </c>
      <c r="T79" s="80">
        <f t="shared" si="9"/>
        <v>0</v>
      </c>
      <c r="U79" s="47">
        <v>0</v>
      </c>
      <c r="V79" s="50">
        <f t="shared" si="10"/>
        <v>15.655417783632924</v>
      </c>
      <c r="W79" s="50">
        <f t="shared" si="12"/>
        <v>15.655417783632924</v>
      </c>
    </row>
    <row r="80" spans="1:23" ht="20.100000000000001" customHeight="1" x14ac:dyDescent="0.3">
      <c r="A80" s="9">
        <v>0.65625</v>
      </c>
      <c r="B80" s="14">
        <v>44657</v>
      </c>
      <c r="C80" s="10">
        <v>732</v>
      </c>
      <c r="D80" s="11">
        <v>242</v>
      </c>
      <c r="E80" s="50">
        <f t="shared" si="7"/>
        <v>15.655417783632924</v>
      </c>
      <c r="F80" s="56">
        <f t="shared" si="3"/>
        <v>0</v>
      </c>
      <c r="G80" s="57">
        <f t="shared" si="13"/>
        <v>0</v>
      </c>
      <c r="H80" s="11">
        <f t="shared" si="4"/>
        <v>15.655417783632924</v>
      </c>
      <c r="I80" s="58">
        <f t="shared" si="8"/>
        <v>15.655417783632924</v>
      </c>
      <c r="J80" s="75">
        <f t="shared" si="11"/>
        <v>15.655417783632924</v>
      </c>
      <c r="K80" s="11"/>
      <c r="L80" s="11">
        <v>1</v>
      </c>
      <c r="M80" s="11">
        <f t="shared" si="5"/>
        <v>15.655417783632924</v>
      </c>
      <c r="N80" s="60">
        <v>0</v>
      </c>
      <c r="O80" s="60">
        <v>0</v>
      </c>
      <c r="P80" s="60">
        <v>0</v>
      </c>
      <c r="Q80" s="59">
        <f t="shared" si="14"/>
        <v>0</v>
      </c>
      <c r="R80" s="59">
        <f t="shared" si="15"/>
        <v>0</v>
      </c>
      <c r="S80" s="59">
        <f t="shared" si="16"/>
        <v>0</v>
      </c>
      <c r="T80" s="80">
        <f t="shared" si="9"/>
        <v>0</v>
      </c>
      <c r="U80" s="47">
        <v>0</v>
      </c>
      <c r="V80" s="50">
        <f t="shared" si="10"/>
        <v>15.655417783632924</v>
      </c>
      <c r="W80" s="50">
        <f t="shared" si="12"/>
        <v>15.655417783632924</v>
      </c>
    </row>
    <row r="81" spans="1:23" ht="20.100000000000001" customHeight="1" x14ac:dyDescent="0.3">
      <c r="A81" s="9">
        <v>0.66666666666666696</v>
      </c>
      <c r="B81" s="14">
        <v>44657</v>
      </c>
      <c r="C81" s="10">
        <v>732</v>
      </c>
      <c r="D81" s="11">
        <v>242</v>
      </c>
      <c r="E81" s="50">
        <f t="shared" si="7"/>
        <v>15.655417783632924</v>
      </c>
      <c r="F81" s="56">
        <f t="shared" ref="F81:F112" si="17">IF(C81&gt;$Y$24,$Y$17*$Y$18*$Y$25*SQRT(2*9.81)*POWER(($C81-$Y$24),1.5),0)</f>
        <v>0</v>
      </c>
      <c r="G81" s="57">
        <f t="shared" si="13"/>
        <v>0</v>
      </c>
      <c r="H81" s="11">
        <f t="shared" si="4"/>
        <v>15.655417783632924</v>
      </c>
      <c r="I81" s="58">
        <f t="shared" si="8"/>
        <v>15.655417783632924</v>
      </c>
      <c r="J81" s="75">
        <f t="shared" si="11"/>
        <v>15.655417783632924</v>
      </c>
      <c r="K81" s="11"/>
      <c r="L81" s="11">
        <v>1</v>
      </c>
      <c r="M81" s="11">
        <f t="shared" si="5"/>
        <v>15.655417783632924</v>
      </c>
      <c r="N81" s="60">
        <v>0</v>
      </c>
      <c r="O81" s="60">
        <v>0</v>
      </c>
      <c r="P81" s="60">
        <v>0</v>
      </c>
      <c r="Q81" s="59">
        <f t="shared" si="14"/>
        <v>0</v>
      </c>
      <c r="R81" s="59">
        <f t="shared" si="15"/>
        <v>0</v>
      </c>
      <c r="S81" s="59">
        <f t="shared" si="16"/>
        <v>0</v>
      </c>
      <c r="T81" s="80">
        <f t="shared" si="9"/>
        <v>0</v>
      </c>
      <c r="U81" s="47">
        <v>0</v>
      </c>
      <c r="V81" s="50">
        <f t="shared" si="10"/>
        <v>15.655417783632924</v>
      </c>
      <c r="W81" s="50">
        <f t="shared" si="12"/>
        <v>15.655417783632924</v>
      </c>
    </row>
    <row r="82" spans="1:23" ht="20.100000000000001" customHeight="1" x14ac:dyDescent="0.3">
      <c r="A82" s="9">
        <v>0.67708333333333304</v>
      </c>
      <c r="B82" s="14">
        <v>44657</v>
      </c>
      <c r="C82" s="10">
        <v>732</v>
      </c>
      <c r="D82" s="11">
        <v>242</v>
      </c>
      <c r="E82" s="50">
        <f t="shared" si="7"/>
        <v>15.655417783632924</v>
      </c>
      <c r="F82" s="56">
        <f t="shared" si="17"/>
        <v>0</v>
      </c>
      <c r="G82" s="57">
        <f t="shared" si="13"/>
        <v>0</v>
      </c>
      <c r="H82" s="11">
        <f t="shared" ref="H82:H112" si="18">IF($L82&gt;0,$Y$19*$Y$20*$Y$27*$L82*SQRT(2*9.81*(($C82-$Y$26)-$Y$19*$L82)),$Y$19*$Y$20*$Y$27*$L82*SQRT(2*9.81*(($C82-$Y$26)-$Y$19*$L82)))</f>
        <v>15.655417783632924</v>
      </c>
      <c r="I82" s="58">
        <f t="shared" si="8"/>
        <v>15.655417783632924</v>
      </c>
      <c r="J82" s="75">
        <f t="shared" ref="J82:J112" si="19">IFERROR(IF(AND(($G82*$G81*$G80*$G79)&gt;0,$V82&gt;$V81,$V81&gt;$V80,$V80&gt;$V79),AVERAGE(V81:V82),$W82),$W82)</f>
        <v>15.655417783632924</v>
      </c>
      <c r="K82" s="11"/>
      <c r="L82" s="11">
        <v>1</v>
      </c>
      <c r="M82" s="11">
        <f t="shared" ref="M82:M112" si="20">IF($L82&gt;0,$Y$19*$Y$20*$Y$27*$L82*SQRT(2*9.81*(($C82-$Y$26)-$Y$19*$L82)),$Y$19*$Y$20*$Y$27*$L82*SQRT(2*9.81*(($C82-$Y$26)-$Y$19*$L82)))</f>
        <v>15.655417783632924</v>
      </c>
      <c r="N82" s="60">
        <v>0</v>
      </c>
      <c r="O82" s="60">
        <v>0</v>
      </c>
      <c r="P82" s="60">
        <v>0</v>
      </c>
      <c r="Q82" s="59">
        <f t="shared" si="14"/>
        <v>0</v>
      </c>
      <c r="R82" s="59">
        <f t="shared" si="15"/>
        <v>0</v>
      </c>
      <c r="S82" s="59">
        <f t="shared" si="16"/>
        <v>0</v>
      </c>
      <c r="T82" s="80">
        <f t="shared" si="9"/>
        <v>0</v>
      </c>
      <c r="U82" s="47">
        <v>0</v>
      </c>
      <c r="V82" s="50">
        <f t="shared" si="10"/>
        <v>15.655417783632924</v>
      </c>
      <c r="W82" s="50">
        <f t="shared" si="12"/>
        <v>15.655417783632924</v>
      </c>
    </row>
    <row r="83" spans="1:23" ht="20.100000000000001" customHeight="1" x14ac:dyDescent="0.3">
      <c r="A83" s="9">
        <v>0.6875</v>
      </c>
      <c r="B83" s="14">
        <v>44657</v>
      </c>
      <c r="C83" s="10">
        <v>732</v>
      </c>
      <c r="D83" s="11">
        <v>242</v>
      </c>
      <c r="E83" s="50">
        <f t="shared" ref="E83:E112" si="21">IF($W83=0,$V83,$W83)</f>
        <v>15.655417783632924</v>
      </c>
      <c r="F83" s="56">
        <f t="shared" si="17"/>
        <v>0</v>
      </c>
      <c r="G83" s="57">
        <f t="shared" si="13"/>
        <v>0</v>
      </c>
      <c r="H83" s="11">
        <f t="shared" si="18"/>
        <v>15.655417783632924</v>
      </c>
      <c r="I83" s="58">
        <f t="shared" ref="I83:I112" si="22">$F83+$G83+$H83</f>
        <v>15.655417783632924</v>
      </c>
      <c r="J83" s="75">
        <f t="shared" si="19"/>
        <v>15.655417783632924</v>
      </c>
      <c r="K83" s="11"/>
      <c r="L83" s="11">
        <v>1</v>
      </c>
      <c r="M83" s="11">
        <f t="shared" si="20"/>
        <v>15.655417783632924</v>
      </c>
      <c r="N83" s="60">
        <v>0</v>
      </c>
      <c r="O83" s="60">
        <v>0</v>
      </c>
      <c r="P83" s="60">
        <v>0</v>
      </c>
      <c r="Q83" s="59">
        <f t="shared" si="14"/>
        <v>0</v>
      </c>
      <c r="R83" s="59">
        <f t="shared" si="15"/>
        <v>0</v>
      </c>
      <c r="S83" s="59">
        <f t="shared" si="16"/>
        <v>0</v>
      </c>
      <c r="T83" s="80">
        <f t="shared" ref="T83:T112" si="23">IF(AND($C82&gt;730,$C83&gt;731,$C83&lt;=732),($C83-$C82)*$Y$30/900,IF(AND($C83&gt;732,$C83&lt;=733),($C83-$C82)*$Y$31/900,IF(AND($C83&gt;733,$C83&lt;=734),($C83-$C82)*$Y$32/900,IF(AND($C83&gt;734,$C83&lt;=737),($C83-$C82)*$Y$33/900,0))))</f>
        <v>0</v>
      </c>
      <c r="U83" s="47">
        <v>0</v>
      </c>
      <c r="V83" s="50">
        <f t="shared" ref="V83:V112" si="24">F83+G83+H83+T83</f>
        <v>15.655417783632924</v>
      </c>
      <c r="W83" s="50">
        <f t="shared" ref="W83:W112" si="25">IFERROR(AVERAGE($V80:$V83),0)</f>
        <v>15.655417783632924</v>
      </c>
    </row>
    <row r="84" spans="1:23" ht="20.100000000000001" customHeight="1" x14ac:dyDescent="0.3">
      <c r="A84" s="9">
        <v>0.69791666666666696</v>
      </c>
      <c r="B84" s="14">
        <v>44657</v>
      </c>
      <c r="C84" s="10">
        <v>732</v>
      </c>
      <c r="D84" s="11">
        <v>242</v>
      </c>
      <c r="E84" s="50">
        <f t="shared" si="21"/>
        <v>15.655417783632924</v>
      </c>
      <c r="F84" s="56">
        <f t="shared" si="17"/>
        <v>0</v>
      </c>
      <c r="G84" s="57">
        <f t="shared" si="13"/>
        <v>0</v>
      </c>
      <c r="H84" s="11">
        <f t="shared" si="18"/>
        <v>15.655417783632924</v>
      </c>
      <c r="I84" s="58">
        <f t="shared" si="22"/>
        <v>15.655417783632924</v>
      </c>
      <c r="J84" s="75">
        <f t="shared" si="19"/>
        <v>15.655417783632924</v>
      </c>
      <c r="K84" s="11"/>
      <c r="L84" s="11">
        <v>1</v>
      </c>
      <c r="M84" s="11">
        <f t="shared" si="20"/>
        <v>15.655417783632924</v>
      </c>
      <c r="N84" s="60">
        <v>0</v>
      </c>
      <c r="O84" s="60">
        <v>0</v>
      </c>
      <c r="P84" s="60">
        <v>0</v>
      </c>
      <c r="Q84" s="59">
        <f t="shared" si="14"/>
        <v>0</v>
      </c>
      <c r="R84" s="59">
        <f t="shared" si="15"/>
        <v>0</v>
      </c>
      <c r="S84" s="59">
        <f t="shared" si="16"/>
        <v>0</v>
      </c>
      <c r="T84" s="80">
        <f t="shared" si="23"/>
        <v>0</v>
      </c>
      <c r="U84" s="47">
        <v>0</v>
      </c>
      <c r="V84" s="50">
        <f t="shared" si="24"/>
        <v>15.655417783632924</v>
      </c>
      <c r="W84" s="50">
        <f t="shared" si="25"/>
        <v>15.655417783632924</v>
      </c>
    </row>
    <row r="85" spans="1:23" ht="20.100000000000001" customHeight="1" x14ac:dyDescent="0.3">
      <c r="A85" s="9">
        <v>0.70833333333333304</v>
      </c>
      <c r="B85" s="14">
        <v>44657</v>
      </c>
      <c r="C85" s="10">
        <v>732</v>
      </c>
      <c r="D85" s="11">
        <v>242</v>
      </c>
      <c r="E85" s="50">
        <f t="shared" si="21"/>
        <v>15.655417783632924</v>
      </c>
      <c r="F85" s="56">
        <f t="shared" si="17"/>
        <v>0</v>
      </c>
      <c r="G85" s="57">
        <f t="shared" si="13"/>
        <v>0</v>
      </c>
      <c r="H85" s="11">
        <f t="shared" si="18"/>
        <v>15.655417783632924</v>
      </c>
      <c r="I85" s="58">
        <f t="shared" si="22"/>
        <v>15.655417783632924</v>
      </c>
      <c r="J85" s="75">
        <f t="shared" si="19"/>
        <v>15.655417783632924</v>
      </c>
      <c r="K85" s="11"/>
      <c r="L85" s="11">
        <v>1</v>
      </c>
      <c r="M85" s="11">
        <f t="shared" si="20"/>
        <v>15.655417783632924</v>
      </c>
      <c r="N85" s="60">
        <v>0</v>
      </c>
      <c r="O85" s="60">
        <v>0</v>
      </c>
      <c r="P85" s="60">
        <v>0</v>
      </c>
      <c r="Q85" s="59">
        <f t="shared" si="14"/>
        <v>0</v>
      </c>
      <c r="R85" s="59">
        <f t="shared" si="15"/>
        <v>0</v>
      </c>
      <c r="S85" s="59">
        <f t="shared" si="16"/>
        <v>0</v>
      </c>
      <c r="T85" s="80">
        <f t="shared" si="23"/>
        <v>0</v>
      </c>
      <c r="U85" s="47">
        <v>0</v>
      </c>
      <c r="V85" s="50">
        <f t="shared" si="24"/>
        <v>15.655417783632924</v>
      </c>
      <c r="W85" s="50">
        <f t="shared" si="25"/>
        <v>15.655417783632924</v>
      </c>
    </row>
    <row r="86" spans="1:23" ht="20.100000000000001" customHeight="1" x14ac:dyDescent="0.3">
      <c r="A86" s="9">
        <v>0.71875</v>
      </c>
      <c r="B86" s="14">
        <v>44657</v>
      </c>
      <c r="C86" s="10">
        <v>732</v>
      </c>
      <c r="D86" s="11">
        <v>242</v>
      </c>
      <c r="E86" s="50">
        <f t="shared" si="21"/>
        <v>15.655417783632924</v>
      </c>
      <c r="F86" s="56">
        <f t="shared" si="17"/>
        <v>0</v>
      </c>
      <c r="G86" s="57">
        <f t="shared" ref="G86:G112" si="26">(Q86+R86+S86)</f>
        <v>0</v>
      </c>
      <c r="H86" s="11">
        <f t="shared" si="18"/>
        <v>15.655417783632924</v>
      </c>
      <c r="I86" s="58">
        <f t="shared" si="22"/>
        <v>15.655417783632924</v>
      </c>
      <c r="J86" s="75">
        <f t="shared" si="19"/>
        <v>15.655417783632924</v>
      </c>
      <c r="K86" s="11"/>
      <c r="L86" s="11">
        <v>1</v>
      </c>
      <c r="M86" s="11">
        <f t="shared" si="20"/>
        <v>15.655417783632924</v>
      </c>
      <c r="N86" s="60">
        <v>0</v>
      </c>
      <c r="O86" s="60">
        <v>0</v>
      </c>
      <c r="P86" s="60">
        <v>0</v>
      </c>
      <c r="Q86" s="59">
        <f t="shared" ref="Q86:Q112" si="27">IF(N86&lt;&gt;"",(N86*1000/(9.81*$Y$21*$Y$22*$Y$23*($C86-$D86))),"")</f>
        <v>0</v>
      </c>
      <c r="R86" s="59">
        <f t="shared" ref="R86:R112" si="28">IF(O86&lt;&gt;"",(O86*1000/(9.81*$Y$21*$Y$22*$Y$23*($C86-$D86))),"")</f>
        <v>0</v>
      </c>
      <c r="S86" s="59">
        <f t="shared" ref="S86:S112" si="29">IF(P86&lt;&gt;"",(P86*1000/(9.81*$Y$21*$Y$22*$Y$23*($C86-$D86))),"")</f>
        <v>0</v>
      </c>
      <c r="T86" s="80">
        <f t="shared" si="23"/>
        <v>0</v>
      </c>
      <c r="U86" s="47">
        <v>0</v>
      </c>
      <c r="V86" s="50">
        <f t="shared" si="24"/>
        <v>15.655417783632924</v>
      </c>
      <c r="W86" s="50">
        <f t="shared" si="25"/>
        <v>15.655417783632924</v>
      </c>
    </row>
    <row r="87" spans="1:23" ht="20.100000000000001" customHeight="1" x14ac:dyDescent="0.3">
      <c r="A87" s="9">
        <v>0.72916666666666696</v>
      </c>
      <c r="B87" s="14">
        <v>44657</v>
      </c>
      <c r="C87" s="10">
        <v>732</v>
      </c>
      <c r="D87" s="11">
        <v>242</v>
      </c>
      <c r="E87" s="50">
        <f t="shared" si="21"/>
        <v>15.655417783632924</v>
      </c>
      <c r="F87" s="56">
        <f t="shared" si="17"/>
        <v>0</v>
      </c>
      <c r="G87" s="57">
        <f t="shared" si="26"/>
        <v>0</v>
      </c>
      <c r="H87" s="11">
        <f t="shared" si="18"/>
        <v>15.655417783632924</v>
      </c>
      <c r="I87" s="58">
        <f t="shared" si="22"/>
        <v>15.655417783632924</v>
      </c>
      <c r="J87" s="75">
        <f t="shared" si="19"/>
        <v>15.655417783632924</v>
      </c>
      <c r="K87" s="11"/>
      <c r="L87" s="11">
        <v>1</v>
      </c>
      <c r="M87" s="11">
        <f t="shared" si="20"/>
        <v>15.655417783632924</v>
      </c>
      <c r="N87" s="60">
        <v>0</v>
      </c>
      <c r="O87" s="60">
        <v>0</v>
      </c>
      <c r="P87" s="60">
        <v>0</v>
      </c>
      <c r="Q87" s="59">
        <f t="shared" si="27"/>
        <v>0</v>
      </c>
      <c r="R87" s="59">
        <f t="shared" si="28"/>
        <v>0</v>
      </c>
      <c r="S87" s="59">
        <f t="shared" si="29"/>
        <v>0</v>
      </c>
      <c r="T87" s="80">
        <f t="shared" si="23"/>
        <v>0</v>
      </c>
      <c r="U87" s="47">
        <v>0</v>
      </c>
      <c r="V87" s="50">
        <f t="shared" si="24"/>
        <v>15.655417783632924</v>
      </c>
      <c r="W87" s="50">
        <f t="shared" si="25"/>
        <v>15.655417783632924</v>
      </c>
    </row>
    <row r="88" spans="1:23" ht="20.100000000000001" customHeight="1" x14ac:dyDescent="0.3">
      <c r="A88" s="9">
        <v>0.73958333333333304</v>
      </c>
      <c r="B88" s="14">
        <v>44657</v>
      </c>
      <c r="C88" s="10">
        <v>732</v>
      </c>
      <c r="D88" s="11">
        <v>242</v>
      </c>
      <c r="E88" s="50">
        <f t="shared" si="21"/>
        <v>15.655417783632924</v>
      </c>
      <c r="F88" s="56">
        <f t="shared" si="17"/>
        <v>0</v>
      </c>
      <c r="G88" s="57">
        <f t="shared" si="26"/>
        <v>0</v>
      </c>
      <c r="H88" s="11">
        <f t="shared" si="18"/>
        <v>15.655417783632924</v>
      </c>
      <c r="I88" s="58">
        <f t="shared" si="22"/>
        <v>15.655417783632924</v>
      </c>
      <c r="J88" s="75">
        <f t="shared" si="19"/>
        <v>15.655417783632924</v>
      </c>
      <c r="K88" s="11"/>
      <c r="L88" s="11">
        <v>1</v>
      </c>
      <c r="M88" s="11">
        <f t="shared" si="20"/>
        <v>15.655417783632924</v>
      </c>
      <c r="N88" s="60">
        <v>0</v>
      </c>
      <c r="O88" s="60">
        <v>0</v>
      </c>
      <c r="P88" s="60">
        <v>0</v>
      </c>
      <c r="Q88" s="59">
        <f t="shared" si="27"/>
        <v>0</v>
      </c>
      <c r="R88" s="59">
        <f t="shared" si="28"/>
        <v>0</v>
      </c>
      <c r="S88" s="59">
        <f t="shared" si="29"/>
        <v>0</v>
      </c>
      <c r="T88" s="80">
        <f t="shared" si="23"/>
        <v>0</v>
      </c>
      <c r="U88" s="47">
        <v>0</v>
      </c>
      <c r="V88" s="50">
        <f t="shared" si="24"/>
        <v>15.655417783632924</v>
      </c>
      <c r="W88" s="50">
        <f t="shared" si="25"/>
        <v>15.655417783632924</v>
      </c>
    </row>
    <row r="89" spans="1:23" ht="20.100000000000001" customHeight="1" x14ac:dyDescent="0.3">
      <c r="A89" s="9">
        <v>0.75</v>
      </c>
      <c r="B89" s="14">
        <v>44657</v>
      </c>
      <c r="C89" s="10">
        <v>732</v>
      </c>
      <c r="D89" s="11">
        <v>242</v>
      </c>
      <c r="E89" s="50">
        <f t="shared" si="21"/>
        <v>15.655417783632924</v>
      </c>
      <c r="F89" s="56">
        <f t="shared" si="17"/>
        <v>0</v>
      </c>
      <c r="G89" s="57">
        <f t="shared" si="26"/>
        <v>0</v>
      </c>
      <c r="H89" s="11">
        <f t="shared" si="18"/>
        <v>15.655417783632924</v>
      </c>
      <c r="I89" s="58">
        <f t="shared" si="22"/>
        <v>15.655417783632924</v>
      </c>
      <c r="J89" s="75">
        <f t="shared" si="19"/>
        <v>15.655417783632924</v>
      </c>
      <c r="K89" s="11"/>
      <c r="L89" s="11">
        <v>1</v>
      </c>
      <c r="M89" s="11">
        <f t="shared" si="20"/>
        <v>15.655417783632924</v>
      </c>
      <c r="N89" s="60">
        <v>0</v>
      </c>
      <c r="O89" s="60">
        <v>0</v>
      </c>
      <c r="P89" s="60">
        <v>0</v>
      </c>
      <c r="Q89" s="59">
        <f t="shared" si="27"/>
        <v>0</v>
      </c>
      <c r="R89" s="59">
        <f t="shared" si="28"/>
        <v>0</v>
      </c>
      <c r="S89" s="59">
        <f t="shared" si="29"/>
        <v>0</v>
      </c>
      <c r="T89" s="80">
        <f t="shared" si="23"/>
        <v>0</v>
      </c>
      <c r="U89" s="47">
        <v>0</v>
      </c>
      <c r="V89" s="50">
        <f t="shared" si="24"/>
        <v>15.655417783632924</v>
      </c>
      <c r="W89" s="50">
        <f t="shared" si="25"/>
        <v>15.655417783632924</v>
      </c>
    </row>
    <row r="90" spans="1:23" ht="20.100000000000001" customHeight="1" x14ac:dyDescent="0.3">
      <c r="A90" s="9">
        <v>0.76041666666666696</v>
      </c>
      <c r="B90" s="14">
        <v>44657</v>
      </c>
      <c r="C90" s="10">
        <v>732</v>
      </c>
      <c r="D90" s="11">
        <v>242</v>
      </c>
      <c r="E90" s="50">
        <f t="shared" si="21"/>
        <v>15.655417783632924</v>
      </c>
      <c r="F90" s="56">
        <f t="shared" si="17"/>
        <v>0</v>
      </c>
      <c r="G90" s="57">
        <f t="shared" si="26"/>
        <v>0</v>
      </c>
      <c r="H90" s="11">
        <f t="shared" si="18"/>
        <v>15.655417783632924</v>
      </c>
      <c r="I90" s="58">
        <f t="shared" si="22"/>
        <v>15.655417783632924</v>
      </c>
      <c r="J90" s="75">
        <f t="shared" si="19"/>
        <v>15.655417783632924</v>
      </c>
      <c r="K90" s="11"/>
      <c r="L90" s="11">
        <v>1</v>
      </c>
      <c r="M90" s="11">
        <f t="shared" si="20"/>
        <v>15.655417783632924</v>
      </c>
      <c r="N90" s="60">
        <v>0</v>
      </c>
      <c r="O90" s="60">
        <v>0</v>
      </c>
      <c r="P90" s="60">
        <v>0</v>
      </c>
      <c r="Q90" s="59">
        <f t="shared" si="27"/>
        <v>0</v>
      </c>
      <c r="R90" s="59">
        <f t="shared" si="28"/>
        <v>0</v>
      </c>
      <c r="S90" s="59">
        <f t="shared" si="29"/>
        <v>0</v>
      </c>
      <c r="T90" s="80">
        <f t="shared" si="23"/>
        <v>0</v>
      </c>
      <c r="U90" s="47">
        <v>0</v>
      </c>
      <c r="V90" s="50">
        <f t="shared" si="24"/>
        <v>15.655417783632924</v>
      </c>
      <c r="W90" s="50">
        <f t="shared" si="25"/>
        <v>15.655417783632924</v>
      </c>
    </row>
    <row r="91" spans="1:23" ht="20.100000000000001" customHeight="1" x14ac:dyDescent="0.3">
      <c r="A91" s="9">
        <v>0.77083333333333304</v>
      </c>
      <c r="B91" s="14">
        <v>44657</v>
      </c>
      <c r="C91" s="10">
        <v>732</v>
      </c>
      <c r="D91" s="11">
        <v>242</v>
      </c>
      <c r="E91" s="50">
        <f t="shared" si="21"/>
        <v>15.655417783632924</v>
      </c>
      <c r="F91" s="56">
        <f t="shared" si="17"/>
        <v>0</v>
      </c>
      <c r="G91" s="57">
        <f t="shared" si="26"/>
        <v>0</v>
      </c>
      <c r="H91" s="11">
        <f t="shared" si="18"/>
        <v>15.655417783632924</v>
      </c>
      <c r="I91" s="58">
        <f t="shared" si="22"/>
        <v>15.655417783632924</v>
      </c>
      <c r="J91" s="75">
        <f t="shared" si="19"/>
        <v>15.655417783632924</v>
      </c>
      <c r="K91" s="11"/>
      <c r="L91" s="11">
        <v>1</v>
      </c>
      <c r="M91" s="11">
        <f t="shared" si="20"/>
        <v>15.655417783632924</v>
      </c>
      <c r="N91" s="60">
        <v>0</v>
      </c>
      <c r="O91" s="60">
        <v>0</v>
      </c>
      <c r="P91" s="60">
        <v>0</v>
      </c>
      <c r="Q91" s="59">
        <f t="shared" si="27"/>
        <v>0</v>
      </c>
      <c r="R91" s="59">
        <f t="shared" si="28"/>
        <v>0</v>
      </c>
      <c r="S91" s="59">
        <f t="shared" si="29"/>
        <v>0</v>
      </c>
      <c r="T91" s="80">
        <f t="shared" si="23"/>
        <v>0</v>
      </c>
      <c r="U91" s="47">
        <v>0</v>
      </c>
      <c r="V91" s="50">
        <f t="shared" si="24"/>
        <v>15.655417783632924</v>
      </c>
      <c r="W91" s="50">
        <f t="shared" si="25"/>
        <v>15.655417783632924</v>
      </c>
    </row>
    <row r="92" spans="1:23" ht="20.100000000000001" customHeight="1" x14ac:dyDescent="0.3">
      <c r="A92" s="9">
        <v>0.78125</v>
      </c>
      <c r="B92" s="14">
        <v>44657</v>
      </c>
      <c r="C92" s="10">
        <v>732</v>
      </c>
      <c r="D92" s="11">
        <v>242</v>
      </c>
      <c r="E92" s="50">
        <f t="shared" si="21"/>
        <v>15.655417783632924</v>
      </c>
      <c r="F92" s="56">
        <f t="shared" si="17"/>
        <v>0</v>
      </c>
      <c r="G92" s="57">
        <f t="shared" si="26"/>
        <v>0</v>
      </c>
      <c r="H92" s="11">
        <f t="shared" si="18"/>
        <v>15.655417783632924</v>
      </c>
      <c r="I92" s="58">
        <f t="shared" si="22"/>
        <v>15.655417783632924</v>
      </c>
      <c r="J92" s="75">
        <f t="shared" si="19"/>
        <v>15.655417783632924</v>
      </c>
      <c r="K92" s="11"/>
      <c r="L92" s="11">
        <v>1</v>
      </c>
      <c r="M92" s="11">
        <f t="shared" si="20"/>
        <v>15.655417783632924</v>
      </c>
      <c r="N92" s="60">
        <v>0</v>
      </c>
      <c r="O92" s="60">
        <v>0</v>
      </c>
      <c r="P92" s="60">
        <v>0</v>
      </c>
      <c r="Q92" s="59">
        <f t="shared" si="27"/>
        <v>0</v>
      </c>
      <c r="R92" s="59">
        <f t="shared" si="28"/>
        <v>0</v>
      </c>
      <c r="S92" s="59">
        <f t="shared" si="29"/>
        <v>0</v>
      </c>
      <c r="T92" s="80">
        <f t="shared" si="23"/>
        <v>0</v>
      </c>
      <c r="U92" s="47">
        <v>0</v>
      </c>
      <c r="V92" s="50">
        <f t="shared" si="24"/>
        <v>15.655417783632924</v>
      </c>
      <c r="W92" s="50">
        <f t="shared" si="25"/>
        <v>15.655417783632924</v>
      </c>
    </row>
    <row r="93" spans="1:23" ht="20.100000000000001" customHeight="1" x14ac:dyDescent="0.3">
      <c r="A93" s="9">
        <v>0.79166666666666696</v>
      </c>
      <c r="B93" s="14">
        <v>44657</v>
      </c>
      <c r="C93" s="10">
        <v>732</v>
      </c>
      <c r="D93" s="11">
        <v>242</v>
      </c>
      <c r="E93" s="50">
        <f t="shared" si="21"/>
        <v>15.655417783632924</v>
      </c>
      <c r="F93" s="56">
        <f t="shared" si="17"/>
        <v>0</v>
      </c>
      <c r="G93" s="57">
        <f t="shared" si="26"/>
        <v>0</v>
      </c>
      <c r="H93" s="11">
        <f t="shared" si="18"/>
        <v>15.655417783632924</v>
      </c>
      <c r="I93" s="58">
        <f t="shared" si="22"/>
        <v>15.655417783632924</v>
      </c>
      <c r="J93" s="75">
        <f t="shared" si="19"/>
        <v>15.655417783632924</v>
      </c>
      <c r="K93" s="11"/>
      <c r="L93" s="11">
        <v>1</v>
      </c>
      <c r="M93" s="11">
        <f t="shared" si="20"/>
        <v>15.655417783632924</v>
      </c>
      <c r="N93" s="60">
        <v>0</v>
      </c>
      <c r="O93" s="60">
        <v>0</v>
      </c>
      <c r="P93" s="60">
        <v>0</v>
      </c>
      <c r="Q93" s="59">
        <f t="shared" si="27"/>
        <v>0</v>
      </c>
      <c r="R93" s="59">
        <f t="shared" si="28"/>
        <v>0</v>
      </c>
      <c r="S93" s="59">
        <f t="shared" si="29"/>
        <v>0</v>
      </c>
      <c r="T93" s="80">
        <f t="shared" si="23"/>
        <v>0</v>
      </c>
      <c r="U93" s="47">
        <v>0</v>
      </c>
      <c r="V93" s="50">
        <f t="shared" si="24"/>
        <v>15.655417783632924</v>
      </c>
      <c r="W93" s="50">
        <f t="shared" si="25"/>
        <v>15.655417783632924</v>
      </c>
    </row>
    <row r="94" spans="1:23" ht="20.100000000000001" customHeight="1" x14ac:dyDescent="0.3">
      <c r="A94" s="9">
        <v>0.80208333333333304</v>
      </c>
      <c r="B94" s="14">
        <v>44657</v>
      </c>
      <c r="C94" s="10">
        <v>732</v>
      </c>
      <c r="D94" s="11">
        <v>242</v>
      </c>
      <c r="E94" s="50">
        <f t="shared" si="21"/>
        <v>15.655417783632924</v>
      </c>
      <c r="F94" s="56">
        <f t="shared" si="17"/>
        <v>0</v>
      </c>
      <c r="G94" s="57">
        <f t="shared" si="26"/>
        <v>0</v>
      </c>
      <c r="H94" s="11">
        <f t="shared" si="18"/>
        <v>15.655417783632924</v>
      </c>
      <c r="I94" s="58">
        <f t="shared" si="22"/>
        <v>15.655417783632924</v>
      </c>
      <c r="J94" s="75">
        <f t="shared" si="19"/>
        <v>15.655417783632924</v>
      </c>
      <c r="K94" s="11"/>
      <c r="L94" s="11">
        <v>1</v>
      </c>
      <c r="M94" s="11">
        <f t="shared" si="20"/>
        <v>15.655417783632924</v>
      </c>
      <c r="N94" s="60">
        <v>0</v>
      </c>
      <c r="O94" s="60">
        <v>0</v>
      </c>
      <c r="P94" s="60">
        <v>0</v>
      </c>
      <c r="Q94" s="59">
        <f t="shared" si="27"/>
        <v>0</v>
      </c>
      <c r="R94" s="59">
        <f t="shared" si="28"/>
        <v>0</v>
      </c>
      <c r="S94" s="59">
        <f t="shared" si="29"/>
        <v>0</v>
      </c>
      <c r="T94" s="80">
        <f t="shared" si="23"/>
        <v>0</v>
      </c>
      <c r="U94" s="47">
        <v>0</v>
      </c>
      <c r="V94" s="50">
        <f t="shared" si="24"/>
        <v>15.655417783632924</v>
      </c>
      <c r="W94" s="50">
        <f t="shared" si="25"/>
        <v>15.655417783632924</v>
      </c>
    </row>
    <row r="95" spans="1:23" ht="20.100000000000001" customHeight="1" x14ac:dyDescent="0.3">
      <c r="A95" s="9">
        <v>0.8125</v>
      </c>
      <c r="B95" s="14">
        <v>44657</v>
      </c>
      <c r="C95" s="10">
        <v>732</v>
      </c>
      <c r="D95" s="11">
        <v>242</v>
      </c>
      <c r="E95" s="50">
        <f t="shared" si="21"/>
        <v>15.655417783632924</v>
      </c>
      <c r="F95" s="56">
        <f t="shared" si="17"/>
        <v>0</v>
      </c>
      <c r="G95" s="57">
        <f t="shared" si="26"/>
        <v>0</v>
      </c>
      <c r="H95" s="11">
        <f t="shared" si="18"/>
        <v>15.655417783632924</v>
      </c>
      <c r="I95" s="58">
        <f t="shared" si="22"/>
        <v>15.655417783632924</v>
      </c>
      <c r="J95" s="75">
        <f t="shared" si="19"/>
        <v>15.655417783632924</v>
      </c>
      <c r="K95" s="11"/>
      <c r="L95" s="11">
        <v>1</v>
      </c>
      <c r="M95" s="11">
        <f t="shared" si="20"/>
        <v>15.655417783632924</v>
      </c>
      <c r="N95" s="60">
        <v>0</v>
      </c>
      <c r="O95" s="60">
        <v>0</v>
      </c>
      <c r="P95" s="60">
        <v>0</v>
      </c>
      <c r="Q95" s="59">
        <f t="shared" si="27"/>
        <v>0</v>
      </c>
      <c r="R95" s="59">
        <f t="shared" si="28"/>
        <v>0</v>
      </c>
      <c r="S95" s="59">
        <f t="shared" si="29"/>
        <v>0</v>
      </c>
      <c r="T95" s="80">
        <f t="shared" si="23"/>
        <v>0</v>
      </c>
      <c r="U95" s="47">
        <v>0</v>
      </c>
      <c r="V95" s="50">
        <f t="shared" si="24"/>
        <v>15.655417783632924</v>
      </c>
      <c r="W95" s="50">
        <f t="shared" si="25"/>
        <v>15.655417783632924</v>
      </c>
    </row>
    <row r="96" spans="1:23" ht="20.100000000000001" customHeight="1" x14ac:dyDescent="0.3">
      <c r="A96" s="9">
        <v>0.82291666666666696</v>
      </c>
      <c r="B96" s="14">
        <v>44657</v>
      </c>
      <c r="C96" s="10">
        <v>732</v>
      </c>
      <c r="D96" s="11">
        <v>242</v>
      </c>
      <c r="E96" s="50">
        <f t="shared" si="21"/>
        <v>15.655417783632924</v>
      </c>
      <c r="F96" s="56">
        <f t="shared" si="17"/>
        <v>0</v>
      </c>
      <c r="G96" s="57">
        <f t="shared" si="26"/>
        <v>0</v>
      </c>
      <c r="H96" s="11">
        <f t="shared" si="18"/>
        <v>15.655417783632924</v>
      </c>
      <c r="I96" s="58">
        <f t="shared" si="22"/>
        <v>15.655417783632924</v>
      </c>
      <c r="J96" s="75">
        <f t="shared" si="19"/>
        <v>15.655417783632924</v>
      </c>
      <c r="K96" s="11"/>
      <c r="L96" s="11">
        <v>1</v>
      </c>
      <c r="M96" s="11">
        <f t="shared" si="20"/>
        <v>15.655417783632924</v>
      </c>
      <c r="N96" s="60">
        <v>0</v>
      </c>
      <c r="O96" s="60">
        <v>0</v>
      </c>
      <c r="P96" s="60">
        <v>0</v>
      </c>
      <c r="Q96" s="59">
        <f t="shared" si="27"/>
        <v>0</v>
      </c>
      <c r="R96" s="59">
        <f t="shared" si="28"/>
        <v>0</v>
      </c>
      <c r="S96" s="59">
        <f t="shared" si="29"/>
        <v>0</v>
      </c>
      <c r="T96" s="80">
        <f t="shared" si="23"/>
        <v>0</v>
      </c>
      <c r="U96" s="47">
        <v>0</v>
      </c>
      <c r="V96" s="50">
        <f t="shared" si="24"/>
        <v>15.655417783632924</v>
      </c>
      <c r="W96" s="50">
        <f t="shared" si="25"/>
        <v>15.655417783632924</v>
      </c>
    </row>
    <row r="97" spans="1:23" ht="20.100000000000001" customHeight="1" x14ac:dyDescent="0.3">
      <c r="A97" s="9">
        <v>0.83333333333333304</v>
      </c>
      <c r="B97" s="14">
        <v>44657</v>
      </c>
      <c r="C97" s="10">
        <v>732</v>
      </c>
      <c r="D97" s="11">
        <v>242</v>
      </c>
      <c r="E97" s="50">
        <f t="shared" si="21"/>
        <v>15.655417783632924</v>
      </c>
      <c r="F97" s="56">
        <f t="shared" si="17"/>
        <v>0</v>
      </c>
      <c r="G97" s="57">
        <f t="shared" si="26"/>
        <v>0</v>
      </c>
      <c r="H97" s="11">
        <f t="shared" si="18"/>
        <v>15.655417783632924</v>
      </c>
      <c r="I97" s="58">
        <f t="shared" si="22"/>
        <v>15.655417783632924</v>
      </c>
      <c r="J97" s="75">
        <f t="shared" si="19"/>
        <v>15.655417783632924</v>
      </c>
      <c r="K97" s="11"/>
      <c r="L97" s="11">
        <v>1</v>
      </c>
      <c r="M97" s="11">
        <f t="shared" si="20"/>
        <v>15.655417783632924</v>
      </c>
      <c r="N97" s="60">
        <v>0</v>
      </c>
      <c r="O97" s="60">
        <v>0</v>
      </c>
      <c r="P97" s="60">
        <v>0</v>
      </c>
      <c r="Q97" s="59">
        <f t="shared" si="27"/>
        <v>0</v>
      </c>
      <c r="R97" s="59">
        <f t="shared" si="28"/>
        <v>0</v>
      </c>
      <c r="S97" s="59">
        <f t="shared" si="29"/>
        <v>0</v>
      </c>
      <c r="T97" s="80">
        <f t="shared" si="23"/>
        <v>0</v>
      </c>
      <c r="U97" s="47">
        <v>0</v>
      </c>
      <c r="V97" s="50">
        <f t="shared" si="24"/>
        <v>15.655417783632924</v>
      </c>
      <c r="W97" s="50">
        <f t="shared" si="25"/>
        <v>15.655417783632924</v>
      </c>
    </row>
    <row r="98" spans="1:23" ht="20.100000000000001" customHeight="1" x14ac:dyDescent="0.3">
      <c r="A98" s="9">
        <v>0.84375</v>
      </c>
      <c r="B98" s="14">
        <v>44657</v>
      </c>
      <c r="C98" s="10">
        <v>732</v>
      </c>
      <c r="D98" s="11">
        <v>242</v>
      </c>
      <c r="E98" s="50">
        <f t="shared" si="21"/>
        <v>15.655417783632924</v>
      </c>
      <c r="F98" s="56">
        <f t="shared" si="17"/>
        <v>0</v>
      </c>
      <c r="G98" s="57">
        <f t="shared" si="26"/>
        <v>0</v>
      </c>
      <c r="H98" s="11">
        <f t="shared" si="18"/>
        <v>15.655417783632924</v>
      </c>
      <c r="I98" s="58">
        <f t="shared" si="22"/>
        <v>15.655417783632924</v>
      </c>
      <c r="J98" s="75">
        <f t="shared" si="19"/>
        <v>15.655417783632924</v>
      </c>
      <c r="K98" s="11"/>
      <c r="L98" s="11">
        <v>1</v>
      </c>
      <c r="M98" s="11">
        <f t="shared" si="20"/>
        <v>15.655417783632924</v>
      </c>
      <c r="N98" s="60">
        <v>0</v>
      </c>
      <c r="O98" s="60">
        <v>0</v>
      </c>
      <c r="P98" s="60">
        <v>0</v>
      </c>
      <c r="Q98" s="59">
        <f t="shared" si="27"/>
        <v>0</v>
      </c>
      <c r="R98" s="59">
        <f t="shared" si="28"/>
        <v>0</v>
      </c>
      <c r="S98" s="59">
        <f t="shared" si="29"/>
        <v>0</v>
      </c>
      <c r="T98" s="80">
        <f t="shared" si="23"/>
        <v>0</v>
      </c>
      <c r="U98" s="47">
        <v>0</v>
      </c>
      <c r="V98" s="50">
        <f t="shared" si="24"/>
        <v>15.655417783632924</v>
      </c>
      <c r="W98" s="50">
        <f t="shared" si="25"/>
        <v>15.655417783632924</v>
      </c>
    </row>
    <row r="99" spans="1:23" ht="20.100000000000001" customHeight="1" x14ac:dyDescent="0.3">
      <c r="A99" s="9">
        <v>0.85416666666666696</v>
      </c>
      <c r="B99" s="14">
        <v>44657</v>
      </c>
      <c r="C99" s="10">
        <v>732</v>
      </c>
      <c r="D99" s="11">
        <v>242</v>
      </c>
      <c r="E99" s="50">
        <f t="shared" si="21"/>
        <v>15.655417783632924</v>
      </c>
      <c r="F99" s="56">
        <f t="shared" si="17"/>
        <v>0</v>
      </c>
      <c r="G99" s="57">
        <f t="shared" si="26"/>
        <v>0</v>
      </c>
      <c r="H99" s="11">
        <f t="shared" si="18"/>
        <v>15.655417783632924</v>
      </c>
      <c r="I99" s="58">
        <f t="shared" si="22"/>
        <v>15.655417783632924</v>
      </c>
      <c r="J99" s="75">
        <f t="shared" si="19"/>
        <v>15.655417783632924</v>
      </c>
      <c r="K99" s="11"/>
      <c r="L99" s="11">
        <v>1</v>
      </c>
      <c r="M99" s="11">
        <f t="shared" si="20"/>
        <v>15.655417783632924</v>
      </c>
      <c r="N99" s="60">
        <v>0</v>
      </c>
      <c r="O99" s="60">
        <v>0</v>
      </c>
      <c r="P99" s="60">
        <v>0</v>
      </c>
      <c r="Q99" s="59">
        <f t="shared" si="27"/>
        <v>0</v>
      </c>
      <c r="R99" s="59">
        <f t="shared" si="28"/>
        <v>0</v>
      </c>
      <c r="S99" s="59">
        <f t="shared" si="29"/>
        <v>0</v>
      </c>
      <c r="T99" s="80">
        <f t="shared" si="23"/>
        <v>0</v>
      </c>
      <c r="U99" s="47">
        <v>0</v>
      </c>
      <c r="V99" s="50">
        <f t="shared" si="24"/>
        <v>15.655417783632924</v>
      </c>
      <c r="W99" s="50">
        <f t="shared" si="25"/>
        <v>15.655417783632924</v>
      </c>
    </row>
    <row r="100" spans="1:23" ht="20.100000000000001" customHeight="1" x14ac:dyDescent="0.3">
      <c r="A100" s="9">
        <v>0.86458333333333304</v>
      </c>
      <c r="B100" s="14">
        <v>44657</v>
      </c>
      <c r="C100" s="10">
        <v>732</v>
      </c>
      <c r="D100" s="11">
        <v>242</v>
      </c>
      <c r="E100" s="50">
        <f t="shared" si="21"/>
        <v>15.655417783632924</v>
      </c>
      <c r="F100" s="56">
        <f t="shared" si="17"/>
        <v>0</v>
      </c>
      <c r="G100" s="57">
        <f t="shared" si="26"/>
        <v>0</v>
      </c>
      <c r="H100" s="11">
        <f t="shared" si="18"/>
        <v>15.655417783632924</v>
      </c>
      <c r="I100" s="58">
        <f t="shared" si="22"/>
        <v>15.655417783632924</v>
      </c>
      <c r="J100" s="75">
        <f t="shared" si="19"/>
        <v>15.655417783632924</v>
      </c>
      <c r="K100" s="11"/>
      <c r="L100" s="11">
        <v>1</v>
      </c>
      <c r="M100" s="11">
        <f t="shared" si="20"/>
        <v>15.655417783632924</v>
      </c>
      <c r="N100" s="60">
        <v>0</v>
      </c>
      <c r="O100" s="60">
        <v>0</v>
      </c>
      <c r="P100" s="60">
        <v>0</v>
      </c>
      <c r="Q100" s="59">
        <f t="shared" si="27"/>
        <v>0</v>
      </c>
      <c r="R100" s="59">
        <f t="shared" si="28"/>
        <v>0</v>
      </c>
      <c r="S100" s="59">
        <f t="shared" si="29"/>
        <v>0</v>
      </c>
      <c r="T100" s="80">
        <f t="shared" si="23"/>
        <v>0</v>
      </c>
      <c r="U100" s="47">
        <v>0</v>
      </c>
      <c r="V100" s="50">
        <f t="shared" si="24"/>
        <v>15.655417783632924</v>
      </c>
      <c r="W100" s="50">
        <f t="shared" si="25"/>
        <v>15.655417783632924</v>
      </c>
    </row>
    <row r="101" spans="1:23" ht="20.100000000000001" customHeight="1" x14ac:dyDescent="0.3">
      <c r="A101" s="9">
        <v>0.875</v>
      </c>
      <c r="B101" s="14">
        <v>44657</v>
      </c>
      <c r="C101" s="10">
        <v>732</v>
      </c>
      <c r="D101" s="11">
        <v>242</v>
      </c>
      <c r="E101" s="50">
        <f t="shared" si="21"/>
        <v>15.655417783632924</v>
      </c>
      <c r="F101" s="56">
        <f t="shared" si="17"/>
        <v>0</v>
      </c>
      <c r="G101" s="57">
        <f t="shared" si="26"/>
        <v>0</v>
      </c>
      <c r="H101" s="11">
        <f t="shared" si="18"/>
        <v>15.655417783632924</v>
      </c>
      <c r="I101" s="58">
        <f t="shared" si="22"/>
        <v>15.655417783632924</v>
      </c>
      <c r="J101" s="75">
        <f t="shared" si="19"/>
        <v>15.655417783632924</v>
      </c>
      <c r="K101" s="11"/>
      <c r="L101" s="11">
        <v>1</v>
      </c>
      <c r="M101" s="11">
        <f t="shared" si="20"/>
        <v>15.655417783632924</v>
      </c>
      <c r="N101" s="60">
        <v>0</v>
      </c>
      <c r="O101" s="60">
        <v>0</v>
      </c>
      <c r="P101" s="60">
        <v>0</v>
      </c>
      <c r="Q101" s="59">
        <f t="shared" si="27"/>
        <v>0</v>
      </c>
      <c r="R101" s="59">
        <f t="shared" si="28"/>
        <v>0</v>
      </c>
      <c r="S101" s="59">
        <f t="shared" si="29"/>
        <v>0</v>
      </c>
      <c r="T101" s="80">
        <f t="shared" si="23"/>
        <v>0</v>
      </c>
      <c r="U101" s="47">
        <v>0</v>
      </c>
      <c r="V101" s="50">
        <f t="shared" si="24"/>
        <v>15.655417783632924</v>
      </c>
      <c r="W101" s="50">
        <f t="shared" si="25"/>
        <v>15.655417783632924</v>
      </c>
    </row>
    <row r="102" spans="1:23" ht="20.100000000000001" customHeight="1" x14ac:dyDescent="0.3">
      <c r="A102" s="9">
        <v>0.88541666666666696</v>
      </c>
      <c r="B102" s="14">
        <v>44657</v>
      </c>
      <c r="C102" s="10">
        <v>732</v>
      </c>
      <c r="D102" s="11">
        <v>242</v>
      </c>
      <c r="E102" s="50">
        <f t="shared" si="21"/>
        <v>15.655417783632924</v>
      </c>
      <c r="F102" s="56">
        <f t="shared" si="17"/>
        <v>0</v>
      </c>
      <c r="G102" s="57">
        <f t="shared" si="26"/>
        <v>0</v>
      </c>
      <c r="H102" s="11">
        <f t="shared" si="18"/>
        <v>15.655417783632924</v>
      </c>
      <c r="I102" s="58">
        <f t="shared" si="22"/>
        <v>15.655417783632924</v>
      </c>
      <c r="J102" s="75">
        <f t="shared" si="19"/>
        <v>15.655417783632924</v>
      </c>
      <c r="K102" s="11"/>
      <c r="L102" s="11">
        <v>1</v>
      </c>
      <c r="M102" s="11">
        <f t="shared" si="20"/>
        <v>15.655417783632924</v>
      </c>
      <c r="N102" s="60">
        <v>0</v>
      </c>
      <c r="O102" s="60">
        <v>0</v>
      </c>
      <c r="P102" s="60">
        <v>0</v>
      </c>
      <c r="Q102" s="59">
        <f t="shared" si="27"/>
        <v>0</v>
      </c>
      <c r="R102" s="59">
        <f t="shared" si="28"/>
        <v>0</v>
      </c>
      <c r="S102" s="59">
        <f t="shared" si="29"/>
        <v>0</v>
      </c>
      <c r="T102" s="80">
        <f t="shared" si="23"/>
        <v>0</v>
      </c>
      <c r="U102" s="47">
        <v>0</v>
      </c>
      <c r="V102" s="50">
        <f t="shared" si="24"/>
        <v>15.655417783632924</v>
      </c>
      <c r="W102" s="50">
        <f t="shared" si="25"/>
        <v>15.655417783632924</v>
      </c>
    </row>
    <row r="103" spans="1:23" ht="20.100000000000001" customHeight="1" x14ac:dyDescent="0.3">
      <c r="A103" s="9">
        <v>0.89583333333333304</v>
      </c>
      <c r="B103" s="14">
        <v>44657</v>
      </c>
      <c r="C103" s="10">
        <v>732</v>
      </c>
      <c r="D103" s="11">
        <v>242</v>
      </c>
      <c r="E103" s="50">
        <f t="shared" si="21"/>
        <v>15.655417783632924</v>
      </c>
      <c r="F103" s="56">
        <f t="shared" si="17"/>
        <v>0</v>
      </c>
      <c r="G103" s="57">
        <f t="shared" si="26"/>
        <v>0</v>
      </c>
      <c r="H103" s="11">
        <f t="shared" si="18"/>
        <v>15.655417783632924</v>
      </c>
      <c r="I103" s="58">
        <f t="shared" si="22"/>
        <v>15.655417783632924</v>
      </c>
      <c r="J103" s="75">
        <f t="shared" si="19"/>
        <v>15.655417783632924</v>
      </c>
      <c r="K103" s="11"/>
      <c r="L103" s="11">
        <v>1</v>
      </c>
      <c r="M103" s="11">
        <f t="shared" si="20"/>
        <v>15.655417783632924</v>
      </c>
      <c r="N103" s="60">
        <v>0</v>
      </c>
      <c r="O103" s="60">
        <v>0</v>
      </c>
      <c r="P103" s="60">
        <v>0</v>
      </c>
      <c r="Q103" s="59">
        <f t="shared" si="27"/>
        <v>0</v>
      </c>
      <c r="R103" s="59">
        <f t="shared" si="28"/>
        <v>0</v>
      </c>
      <c r="S103" s="59">
        <f t="shared" si="29"/>
        <v>0</v>
      </c>
      <c r="T103" s="80">
        <f t="shared" si="23"/>
        <v>0</v>
      </c>
      <c r="U103" s="47">
        <v>0</v>
      </c>
      <c r="V103" s="50">
        <f t="shared" si="24"/>
        <v>15.655417783632924</v>
      </c>
      <c r="W103" s="50">
        <f t="shared" si="25"/>
        <v>15.655417783632924</v>
      </c>
    </row>
    <row r="104" spans="1:23" ht="20.100000000000001" customHeight="1" x14ac:dyDescent="0.3">
      <c r="A104" s="9">
        <v>0.90625</v>
      </c>
      <c r="B104" s="14">
        <v>44657</v>
      </c>
      <c r="C104" s="10">
        <v>732</v>
      </c>
      <c r="D104" s="11">
        <v>242</v>
      </c>
      <c r="E104" s="50">
        <f t="shared" si="21"/>
        <v>15.655417783632924</v>
      </c>
      <c r="F104" s="56">
        <f t="shared" si="17"/>
        <v>0</v>
      </c>
      <c r="G104" s="57">
        <f t="shared" si="26"/>
        <v>0</v>
      </c>
      <c r="H104" s="11">
        <f t="shared" si="18"/>
        <v>15.655417783632924</v>
      </c>
      <c r="I104" s="58">
        <f t="shared" si="22"/>
        <v>15.655417783632924</v>
      </c>
      <c r="J104" s="75">
        <f t="shared" si="19"/>
        <v>15.655417783632924</v>
      </c>
      <c r="K104" s="11"/>
      <c r="L104" s="11">
        <v>1</v>
      </c>
      <c r="M104" s="11">
        <f t="shared" si="20"/>
        <v>15.655417783632924</v>
      </c>
      <c r="N104" s="60">
        <v>0</v>
      </c>
      <c r="O104" s="60">
        <v>0</v>
      </c>
      <c r="P104" s="60">
        <v>0</v>
      </c>
      <c r="Q104" s="59">
        <f t="shared" si="27"/>
        <v>0</v>
      </c>
      <c r="R104" s="59">
        <f t="shared" si="28"/>
        <v>0</v>
      </c>
      <c r="S104" s="59">
        <f t="shared" si="29"/>
        <v>0</v>
      </c>
      <c r="T104" s="80">
        <f t="shared" si="23"/>
        <v>0</v>
      </c>
      <c r="U104" s="47">
        <v>0</v>
      </c>
      <c r="V104" s="50">
        <f t="shared" si="24"/>
        <v>15.655417783632924</v>
      </c>
      <c r="W104" s="50">
        <f t="shared" si="25"/>
        <v>15.655417783632924</v>
      </c>
    </row>
    <row r="105" spans="1:23" ht="20.100000000000001" customHeight="1" x14ac:dyDescent="0.3">
      <c r="A105" s="9">
        <v>0.91666666666666696</v>
      </c>
      <c r="B105" s="14">
        <v>44657</v>
      </c>
      <c r="C105" s="10">
        <v>732</v>
      </c>
      <c r="D105" s="11">
        <v>242</v>
      </c>
      <c r="E105" s="50">
        <f t="shared" si="21"/>
        <v>15.655417783632924</v>
      </c>
      <c r="F105" s="56">
        <f t="shared" si="17"/>
        <v>0</v>
      </c>
      <c r="G105" s="57">
        <f t="shared" si="26"/>
        <v>0</v>
      </c>
      <c r="H105" s="11">
        <f t="shared" si="18"/>
        <v>15.655417783632924</v>
      </c>
      <c r="I105" s="58">
        <f t="shared" si="22"/>
        <v>15.655417783632924</v>
      </c>
      <c r="J105" s="75">
        <f t="shared" si="19"/>
        <v>15.655417783632924</v>
      </c>
      <c r="K105" s="11"/>
      <c r="L105" s="11">
        <v>1</v>
      </c>
      <c r="M105" s="11">
        <f t="shared" si="20"/>
        <v>15.655417783632924</v>
      </c>
      <c r="N105" s="60">
        <v>0</v>
      </c>
      <c r="O105" s="60">
        <v>0</v>
      </c>
      <c r="P105" s="60">
        <v>0</v>
      </c>
      <c r="Q105" s="59">
        <f t="shared" si="27"/>
        <v>0</v>
      </c>
      <c r="R105" s="59">
        <f t="shared" si="28"/>
        <v>0</v>
      </c>
      <c r="S105" s="59">
        <f t="shared" si="29"/>
        <v>0</v>
      </c>
      <c r="T105" s="80">
        <f t="shared" si="23"/>
        <v>0</v>
      </c>
      <c r="U105" s="47">
        <v>0</v>
      </c>
      <c r="V105" s="50">
        <f t="shared" si="24"/>
        <v>15.655417783632924</v>
      </c>
      <c r="W105" s="50">
        <f t="shared" si="25"/>
        <v>15.655417783632924</v>
      </c>
    </row>
    <row r="106" spans="1:23" ht="20.100000000000001" customHeight="1" x14ac:dyDescent="0.3">
      <c r="A106" s="9">
        <v>0.92708333333333304</v>
      </c>
      <c r="B106" s="14">
        <v>44657</v>
      </c>
      <c r="C106" s="10">
        <v>732</v>
      </c>
      <c r="D106" s="11">
        <v>242</v>
      </c>
      <c r="E106" s="50">
        <f t="shared" si="21"/>
        <v>15.655417783632924</v>
      </c>
      <c r="F106" s="56">
        <f t="shared" si="17"/>
        <v>0</v>
      </c>
      <c r="G106" s="57">
        <f t="shared" si="26"/>
        <v>0</v>
      </c>
      <c r="H106" s="11">
        <f t="shared" si="18"/>
        <v>15.655417783632924</v>
      </c>
      <c r="I106" s="58">
        <f t="shared" si="22"/>
        <v>15.655417783632924</v>
      </c>
      <c r="J106" s="75">
        <f t="shared" si="19"/>
        <v>15.655417783632924</v>
      </c>
      <c r="K106" s="11"/>
      <c r="L106" s="11">
        <v>1</v>
      </c>
      <c r="M106" s="11">
        <f t="shared" si="20"/>
        <v>15.655417783632924</v>
      </c>
      <c r="N106" s="60">
        <v>0</v>
      </c>
      <c r="O106" s="60">
        <v>0</v>
      </c>
      <c r="P106" s="60">
        <v>0</v>
      </c>
      <c r="Q106" s="59">
        <f t="shared" si="27"/>
        <v>0</v>
      </c>
      <c r="R106" s="59">
        <f t="shared" si="28"/>
        <v>0</v>
      </c>
      <c r="S106" s="59">
        <f t="shared" si="29"/>
        <v>0</v>
      </c>
      <c r="T106" s="80">
        <f t="shared" si="23"/>
        <v>0</v>
      </c>
      <c r="U106" s="47">
        <v>0</v>
      </c>
      <c r="V106" s="50">
        <f t="shared" si="24"/>
        <v>15.655417783632924</v>
      </c>
      <c r="W106" s="50">
        <f t="shared" si="25"/>
        <v>15.655417783632924</v>
      </c>
    </row>
    <row r="107" spans="1:23" ht="20.100000000000001" customHeight="1" x14ac:dyDescent="0.3">
      <c r="A107" s="9">
        <v>0.9375</v>
      </c>
      <c r="B107" s="14">
        <v>44657</v>
      </c>
      <c r="C107" s="10">
        <v>732</v>
      </c>
      <c r="D107" s="11">
        <v>242</v>
      </c>
      <c r="E107" s="50">
        <f t="shared" si="21"/>
        <v>15.655417783632924</v>
      </c>
      <c r="F107" s="56">
        <f t="shared" si="17"/>
        <v>0</v>
      </c>
      <c r="G107" s="57">
        <f t="shared" si="26"/>
        <v>0</v>
      </c>
      <c r="H107" s="11">
        <f t="shared" si="18"/>
        <v>15.655417783632924</v>
      </c>
      <c r="I107" s="58">
        <f t="shared" si="22"/>
        <v>15.655417783632924</v>
      </c>
      <c r="J107" s="75">
        <f t="shared" si="19"/>
        <v>15.655417783632924</v>
      </c>
      <c r="K107" s="11"/>
      <c r="L107" s="11">
        <v>1</v>
      </c>
      <c r="M107" s="11">
        <f t="shared" si="20"/>
        <v>15.655417783632924</v>
      </c>
      <c r="N107" s="60">
        <v>0</v>
      </c>
      <c r="O107" s="60">
        <v>0</v>
      </c>
      <c r="P107" s="60">
        <v>0</v>
      </c>
      <c r="Q107" s="59">
        <f t="shared" si="27"/>
        <v>0</v>
      </c>
      <c r="R107" s="59">
        <f t="shared" si="28"/>
        <v>0</v>
      </c>
      <c r="S107" s="59">
        <f t="shared" si="29"/>
        <v>0</v>
      </c>
      <c r="T107" s="80">
        <f t="shared" si="23"/>
        <v>0</v>
      </c>
      <c r="U107" s="47">
        <v>0</v>
      </c>
      <c r="V107" s="50">
        <f t="shared" si="24"/>
        <v>15.655417783632924</v>
      </c>
      <c r="W107" s="50">
        <f t="shared" si="25"/>
        <v>15.655417783632924</v>
      </c>
    </row>
    <row r="108" spans="1:23" ht="20.100000000000001" customHeight="1" x14ac:dyDescent="0.3">
      <c r="A108" s="9">
        <v>0.94791666666666696</v>
      </c>
      <c r="B108" s="14">
        <v>44657</v>
      </c>
      <c r="C108" s="10">
        <v>732</v>
      </c>
      <c r="D108" s="11">
        <v>242</v>
      </c>
      <c r="E108" s="50">
        <f t="shared" si="21"/>
        <v>15.655417783632924</v>
      </c>
      <c r="F108" s="56">
        <f t="shared" si="17"/>
        <v>0</v>
      </c>
      <c r="G108" s="57">
        <f t="shared" si="26"/>
        <v>0</v>
      </c>
      <c r="H108" s="11">
        <f t="shared" si="18"/>
        <v>15.655417783632924</v>
      </c>
      <c r="I108" s="58">
        <f t="shared" si="22"/>
        <v>15.655417783632924</v>
      </c>
      <c r="J108" s="75">
        <f t="shared" si="19"/>
        <v>15.655417783632924</v>
      </c>
      <c r="K108" s="11"/>
      <c r="L108" s="11">
        <v>1</v>
      </c>
      <c r="M108" s="11">
        <f t="shared" si="20"/>
        <v>15.655417783632924</v>
      </c>
      <c r="N108" s="60">
        <v>0</v>
      </c>
      <c r="O108" s="60">
        <v>0</v>
      </c>
      <c r="P108" s="60">
        <v>0</v>
      </c>
      <c r="Q108" s="59">
        <f t="shared" si="27"/>
        <v>0</v>
      </c>
      <c r="R108" s="59">
        <f t="shared" si="28"/>
        <v>0</v>
      </c>
      <c r="S108" s="59">
        <f t="shared" si="29"/>
        <v>0</v>
      </c>
      <c r="T108" s="80">
        <f t="shared" si="23"/>
        <v>0</v>
      </c>
      <c r="U108" s="47">
        <v>0</v>
      </c>
      <c r="V108" s="50">
        <f t="shared" si="24"/>
        <v>15.655417783632924</v>
      </c>
      <c r="W108" s="50">
        <f t="shared" si="25"/>
        <v>15.655417783632924</v>
      </c>
    </row>
    <row r="109" spans="1:23" ht="20.100000000000001" customHeight="1" x14ac:dyDescent="0.3">
      <c r="A109" s="9">
        <v>0.95833333333333304</v>
      </c>
      <c r="B109" s="14">
        <v>44657</v>
      </c>
      <c r="C109" s="10">
        <v>732</v>
      </c>
      <c r="D109" s="11">
        <v>242</v>
      </c>
      <c r="E109" s="50">
        <f t="shared" si="21"/>
        <v>15.655417783632924</v>
      </c>
      <c r="F109" s="56">
        <f t="shared" si="17"/>
        <v>0</v>
      </c>
      <c r="G109" s="57">
        <f t="shared" si="26"/>
        <v>0</v>
      </c>
      <c r="H109" s="11">
        <f t="shared" si="18"/>
        <v>15.655417783632924</v>
      </c>
      <c r="I109" s="58">
        <f t="shared" si="22"/>
        <v>15.655417783632924</v>
      </c>
      <c r="J109" s="75">
        <f t="shared" si="19"/>
        <v>15.655417783632924</v>
      </c>
      <c r="K109" s="11"/>
      <c r="L109" s="11">
        <v>1</v>
      </c>
      <c r="M109" s="11">
        <f t="shared" si="20"/>
        <v>15.655417783632924</v>
      </c>
      <c r="N109" s="60">
        <v>0</v>
      </c>
      <c r="O109" s="60">
        <v>0</v>
      </c>
      <c r="P109" s="60">
        <v>0</v>
      </c>
      <c r="Q109" s="59">
        <f t="shared" si="27"/>
        <v>0</v>
      </c>
      <c r="R109" s="59">
        <f t="shared" si="28"/>
        <v>0</v>
      </c>
      <c r="S109" s="59">
        <f t="shared" si="29"/>
        <v>0</v>
      </c>
      <c r="T109" s="80">
        <f t="shared" si="23"/>
        <v>0</v>
      </c>
      <c r="U109" s="47">
        <v>0</v>
      </c>
      <c r="V109" s="50">
        <f t="shared" si="24"/>
        <v>15.655417783632924</v>
      </c>
      <c r="W109" s="50">
        <f t="shared" si="25"/>
        <v>15.655417783632924</v>
      </c>
    </row>
    <row r="110" spans="1:23" ht="20.100000000000001" customHeight="1" x14ac:dyDescent="0.3">
      <c r="A110" s="9">
        <v>0.96875</v>
      </c>
      <c r="B110" s="14">
        <v>44657</v>
      </c>
      <c r="C110" s="10">
        <v>732</v>
      </c>
      <c r="D110" s="11">
        <v>242</v>
      </c>
      <c r="E110" s="50">
        <f t="shared" si="21"/>
        <v>15.655417783632924</v>
      </c>
      <c r="F110" s="56">
        <f t="shared" si="17"/>
        <v>0</v>
      </c>
      <c r="G110" s="57">
        <f t="shared" si="26"/>
        <v>0</v>
      </c>
      <c r="H110" s="11">
        <f t="shared" si="18"/>
        <v>15.655417783632924</v>
      </c>
      <c r="I110" s="58">
        <f t="shared" si="22"/>
        <v>15.655417783632924</v>
      </c>
      <c r="J110" s="75">
        <f t="shared" si="19"/>
        <v>15.655417783632924</v>
      </c>
      <c r="K110" s="11"/>
      <c r="L110" s="11">
        <v>1</v>
      </c>
      <c r="M110" s="11">
        <f t="shared" si="20"/>
        <v>15.655417783632924</v>
      </c>
      <c r="N110" s="60">
        <v>0</v>
      </c>
      <c r="O110" s="60">
        <v>0</v>
      </c>
      <c r="P110" s="60">
        <v>0</v>
      </c>
      <c r="Q110" s="59">
        <f t="shared" si="27"/>
        <v>0</v>
      </c>
      <c r="R110" s="59">
        <f t="shared" si="28"/>
        <v>0</v>
      </c>
      <c r="S110" s="59">
        <f t="shared" si="29"/>
        <v>0</v>
      </c>
      <c r="T110" s="80">
        <f t="shared" si="23"/>
        <v>0</v>
      </c>
      <c r="U110" s="47">
        <v>0</v>
      </c>
      <c r="V110" s="50">
        <f t="shared" si="24"/>
        <v>15.655417783632924</v>
      </c>
      <c r="W110" s="50">
        <f t="shared" si="25"/>
        <v>15.655417783632924</v>
      </c>
    </row>
    <row r="111" spans="1:23" ht="20.100000000000001" customHeight="1" x14ac:dyDescent="0.3">
      <c r="A111" s="9">
        <v>0.97916666666666696</v>
      </c>
      <c r="B111" s="14">
        <v>44657</v>
      </c>
      <c r="C111" s="10">
        <v>732</v>
      </c>
      <c r="D111" s="11">
        <v>242</v>
      </c>
      <c r="E111" s="50">
        <f t="shared" si="21"/>
        <v>15.655417783632924</v>
      </c>
      <c r="F111" s="56">
        <f t="shared" si="17"/>
        <v>0</v>
      </c>
      <c r="G111" s="57">
        <f t="shared" si="26"/>
        <v>0</v>
      </c>
      <c r="H111" s="11">
        <f t="shared" si="18"/>
        <v>15.655417783632924</v>
      </c>
      <c r="I111" s="58">
        <f t="shared" si="22"/>
        <v>15.655417783632924</v>
      </c>
      <c r="J111" s="75">
        <f t="shared" si="19"/>
        <v>15.655417783632924</v>
      </c>
      <c r="K111" s="11"/>
      <c r="L111" s="11">
        <v>1</v>
      </c>
      <c r="M111" s="11">
        <f t="shared" si="20"/>
        <v>15.655417783632924</v>
      </c>
      <c r="N111" s="60">
        <v>0</v>
      </c>
      <c r="O111" s="60">
        <v>0</v>
      </c>
      <c r="P111" s="60">
        <v>0</v>
      </c>
      <c r="Q111" s="59">
        <f t="shared" si="27"/>
        <v>0</v>
      </c>
      <c r="R111" s="59">
        <f t="shared" si="28"/>
        <v>0</v>
      </c>
      <c r="S111" s="59">
        <f t="shared" si="29"/>
        <v>0</v>
      </c>
      <c r="T111" s="80">
        <f t="shared" si="23"/>
        <v>0</v>
      </c>
      <c r="U111" s="47">
        <v>0</v>
      </c>
      <c r="V111" s="50">
        <f t="shared" si="24"/>
        <v>15.655417783632924</v>
      </c>
      <c r="W111" s="50">
        <f t="shared" si="25"/>
        <v>15.655417783632924</v>
      </c>
    </row>
    <row r="112" spans="1:23" ht="20.100000000000001" customHeight="1" x14ac:dyDescent="0.3">
      <c r="A112" s="9">
        <v>0.98958333333333304</v>
      </c>
      <c r="B112" s="14">
        <v>44657</v>
      </c>
      <c r="C112" s="10">
        <v>732</v>
      </c>
      <c r="D112" s="11">
        <v>242</v>
      </c>
      <c r="E112" s="50">
        <f t="shared" si="21"/>
        <v>15.655417783632924</v>
      </c>
      <c r="F112" s="56">
        <f t="shared" si="17"/>
        <v>0</v>
      </c>
      <c r="G112" s="57">
        <f t="shared" si="26"/>
        <v>0</v>
      </c>
      <c r="H112" s="11">
        <f t="shared" si="18"/>
        <v>15.655417783632924</v>
      </c>
      <c r="I112" s="58">
        <f t="shared" si="22"/>
        <v>15.655417783632924</v>
      </c>
      <c r="J112" s="75">
        <f t="shared" si="19"/>
        <v>15.655417783632924</v>
      </c>
      <c r="K112" s="11"/>
      <c r="L112" s="11">
        <v>1</v>
      </c>
      <c r="M112" s="11">
        <f t="shared" si="20"/>
        <v>15.655417783632924</v>
      </c>
      <c r="N112" s="60">
        <v>0</v>
      </c>
      <c r="O112" s="60">
        <v>0</v>
      </c>
      <c r="P112" s="60">
        <v>0</v>
      </c>
      <c r="Q112" s="59">
        <f t="shared" si="27"/>
        <v>0</v>
      </c>
      <c r="R112" s="59">
        <f t="shared" si="28"/>
        <v>0</v>
      </c>
      <c r="S112" s="59">
        <f t="shared" si="29"/>
        <v>0</v>
      </c>
      <c r="T112" s="80">
        <f t="shared" si="23"/>
        <v>0</v>
      </c>
      <c r="U112" s="47">
        <v>0</v>
      </c>
      <c r="V112" s="50">
        <f t="shared" si="24"/>
        <v>15.655417783632924</v>
      </c>
      <c r="W112" s="50">
        <f t="shared" si="25"/>
        <v>15.655417783632924</v>
      </c>
    </row>
    <row r="113" spans="1:21" s="17" customFormat="1" ht="14.25" customHeight="1" x14ac:dyDescent="0.25">
      <c r="A113" s="110" t="s">
        <v>23</v>
      </c>
      <c r="B113" s="110"/>
      <c r="C113" s="32"/>
      <c r="D113" s="12"/>
      <c r="E113" s="73"/>
      <c r="F113" s="12"/>
      <c r="G113" s="27"/>
      <c r="H113" s="12"/>
      <c r="I113" s="19"/>
      <c r="J113" s="19"/>
      <c r="K113" s="19"/>
      <c r="L113" s="19"/>
      <c r="M113" s="19"/>
      <c r="N113" s="19"/>
      <c r="O113" s="19"/>
      <c r="Q113" s="62"/>
    </row>
    <row r="114" spans="1:21" s="17" customFormat="1" x14ac:dyDescent="0.25">
      <c r="A114" s="13" t="s">
        <v>22</v>
      </c>
      <c r="B114" s="13"/>
      <c r="C114" s="31"/>
      <c r="D114" s="1"/>
      <c r="E114" s="74"/>
      <c r="F114" s="1"/>
      <c r="G114" s="24"/>
      <c r="H114" s="1"/>
      <c r="I114" s="19"/>
      <c r="J114" s="19"/>
      <c r="K114" s="19"/>
      <c r="L114" s="19"/>
      <c r="M114" s="19"/>
      <c r="N114" s="19"/>
      <c r="O114" s="19"/>
      <c r="Q114" s="62"/>
    </row>
    <row r="115" spans="1:21" s="17" customFormat="1" x14ac:dyDescent="0.25">
      <c r="A115" s="13" t="s">
        <v>22</v>
      </c>
      <c r="B115" s="13"/>
      <c r="C115" s="31"/>
      <c r="D115" s="1"/>
      <c r="E115" s="74"/>
      <c r="F115" s="1"/>
      <c r="G115" s="24"/>
      <c r="H115" s="1"/>
      <c r="I115" s="19"/>
      <c r="J115" s="19"/>
      <c r="K115" s="19"/>
      <c r="L115" s="19"/>
      <c r="M115" s="19"/>
      <c r="N115" s="19"/>
      <c r="O115" s="19"/>
      <c r="Q115" s="62"/>
    </row>
    <row r="116" spans="1:21" s="17" customFormat="1" x14ac:dyDescent="0.25">
      <c r="A116" s="13" t="s">
        <v>22</v>
      </c>
      <c r="B116" s="13"/>
      <c r="C116" s="31"/>
      <c r="D116" s="1"/>
      <c r="E116" s="74"/>
      <c r="F116" s="1"/>
      <c r="G116" s="24"/>
      <c r="H116" s="1"/>
      <c r="I116" s="19"/>
      <c r="J116" s="19"/>
      <c r="K116" s="19"/>
      <c r="L116" s="19"/>
      <c r="M116" s="19"/>
      <c r="N116" s="19"/>
      <c r="O116" s="19"/>
      <c r="Q116" s="62"/>
    </row>
    <row r="117" spans="1:21" x14ac:dyDescent="0.25">
      <c r="I117" s="15"/>
      <c r="J117" s="17"/>
      <c r="K117" s="19"/>
      <c r="L117" s="19"/>
      <c r="M117" s="19"/>
      <c r="Q117" s="62"/>
      <c r="S117" s="15"/>
      <c r="T117" s="15"/>
      <c r="U117" s="15"/>
    </row>
  </sheetData>
  <mergeCells count="30">
    <mergeCell ref="H12:M12"/>
    <mergeCell ref="J15:J16"/>
    <mergeCell ref="A113:B113"/>
    <mergeCell ref="V15:V16"/>
    <mergeCell ref="W15:W16"/>
    <mergeCell ref="A15:A16"/>
    <mergeCell ref="B15:B16"/>
    <mergeCell ref="C15:D15"/>
    <mergeCell ref="X15:Y16"/>
    <mergeCell ref="E15:I15"/>
    <mergeCell ref="U15:U16"/>
    <mergeCell ref="N15:P15"/>
    <mergeCell ref="Q15:S15"/>
    <mergeCell ref="L15:L16"/>
    <mergeCell ref="K15:K16"/>
    <mergeCell ref="M15:M16"/>
    <mergeCell ref="V11:X11"/>
    <mergeCell ref="I1:L1"/>
    <mergeCell ref="I2:L2"/>
    <mergeCell ref="A5:L5"/>
    <mergeCell ref="A6:L6"/>
    <mergeCell ref="A1:F1"/>
    <mergeCell ref="A2:F2"/>
    <mergeCell ref="A3:F3"/>
    <mergeCell ref="A4:F4"/>
    <mergeCell ref="L4:U4"/>
    <mergeCell ref="H8:K8"/>
    <mergeCell ref="H10:K10"/>
    <mergeCell ref="H9:K9"/>
    <mergeCell ref="H11:K11"/>
  </mergeCells>
  <pageMargins left="0.7" right="0.7" top="0.75" bottom="0.75" header="0.3" footer="0.3"/>
  <pageSetup paperSize="9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2305-6218-4A83-B7D2-0FBF52C20E45}">
  <dimension ref="A1:Z117"/>
  <sheetViews>
    <sheetView topLeftCell="A7" workbookViewId="0">
      <selection activeCell="F16" sqref="F16"/>
    </sheetView>
  </sheetViews>
  <sheetFormatPr defaultRowHeight="13.8" x14ac:dyDescent="0.25"/>
  <cols>
    <col min="1" max="1" width="5.69921875" style="1" customWidth="1"/>
    <col min="2" max="2" width="12.19921875" style="1" customWidth="1"/>
    <col min="3" max="3" width="10.09765625" style="1" customWidth="1"/>
    <col min="4" max="4" width="10.59765625" style="1" customWidth="1"/>
    <col min="5" max="5" width="11.59765625" style="74" bestFit="1" customWidth="1"/>
    <col min="6" max="6" width="8.69921875" style="1" customWidth="1"/>
    <col min="7" max="7" width="9.19921875" style="1" customWidth="1"/>
    <col min="8" max="8" width="11.3984375" style="1" customWidth="1"/>
    <col min="9" max="9" width="8.09765625" style="24" customWidth="1"/>
    <col min="10" max="10" width="13.5" style="24" customWidth="1"/>
    <col min="11" max="11" width="13.3984375" style="1" customWidth="1"/>
    <col min="12" max="13" width="9.69921875" style="17" customWidth="1"/>
    <col min="14" max="14" width="7.69921875" style="19" customWidth="1"/>
    <col min="15" max="19" width="8.19921875" style="19" customWidth="1"/>
    <col min="20" max="20" width="9.5" style="62" customWidth="1"/>
    <col min="21" max="21" width="8.19921875" style="19" customWidth="1"/>
    <col min="22" max="22" width="9.69921875" style="17" bestFit="1" customWidth="1"/>
    <col min="23" max="23" width="11.796875" style="17" customWidth="1"/>
    <col min="24" max="24" width="30.5" style="17" customWidth="1"/>
    <col min="25" max="25" width="8.19921875" style="17" bestFit="1" customWidth="1"/>
    <col min="26" max="27" width="8.796875" style="17"/>
    <col min="28" max="28" width="8" style="17" customWidth="1"/>
    <col min="29" max="257" width="8.796875" style="17"/>
    <col min="258" max="258" width="10.09765625" style="17" customWidth="1"/>
    <col min="259" max="260" width="8" style="17" customWidth="1"/>
    <col min="261" max="265" width="7.19921875" style="17" customWidth="1"/>
    <col min="266" max="266" width="6.09765625" style="17" customWidth="1"/>
    <col min="267" max="267" width="6.59765625" style="17" customWidth="1"/>
    <col min="268" max="269" width="8.69921875" style="17" customWidth="1"/>
    <col min="270" max="270" width="13.09765625" style="17" customWidth="1"/>
    <col min="271" max="271" width="9.59765625" style="17" customWidth="1"/>
    <col min="272" max="272" width="10.69921875" style="17" customWidth="1"/>
    <col min="273" max="273" width="9.09765625" style="17" customWidth="1"/>
    <col min="274" max="276" width="0" style="17" hidden="1" customWidth="1"/>
    <col min="277" max="277" width="8.796875" style="17"/>
    <col min="278" max="278" width="8.19921875" style="17" bestFit="1" customWidth="1"/>
    <col min="279" max="283" width="8.796875" style="17"/>
    <col min="284" max="284" width="8" style="17" customWidth="1"/>
    <col min="285" max="513" width="8.796875" style="17"/>
    <col min="514" max="514" width="10.09765625" style="17" customWidth="1"/>
    <col min="515" max="516" width="8" style="17" customWidth="1"/>
    <col min="517" max="521" width="7.19921875" style="17" customWidth="1"/>
    <col min="522" max="522" width="6.09765625" style="17" customWidth="1"/>
    <col min="523" max="523" width="6.59765625" style="17" customWidth="1"/>
    <col min="524" max="525" width="8.69921875" style="17" customWidth="1"/>
    <col min="526" max="526" width="13.09765625" style="17" customWidth="1"/>
    <col min="527" max="527" width="9.59765625" style="17" customWidth="1"/>
    <col min="528" max="528" width="10.69921875" style="17" customWidth="1"/>
    <col min="529" max="529" width="9.09765625" style="17" customWidth="1"/>
    <col min="530" max="532" width="0" style="17" hidden="1" customWidth="1"/>
    <col min="533" max="533" width="8.796875" style="17"/>
    <col min="534" max="534" width="8.19921875" style="17" bestFit="1" customWidth="1"/>
    <col min="535" max="539" width="8.796875" style="17"/>
    <col min="540" max="540" width="8" style="17" customWidth="1"/>
    <col min="541" max="769" width="8.796875" style="17"/>
    <col min="770" max="770" width="10.09765625" style="17" customWidth="1"/>
    <col min="771" max="772" width="8" style="17" customWidth="1"/>
    <col min="773" max="777" width="7.19921875" style="17" customWidth="1"/>
    <col min="778" max="778" width="6.09765625" style="17" customWidth="1"/>
    <col min="779" max="779" width="6.59765625" style="17" customWidth="1"/>
    <col min="780" max="781" width="8.69921875" style="17" customWidth="1"/>
    <col min="782" max="782" width="13.09765625" style="17" customWidth="1"/>
    <col min="783" max="783" width="9.59765625" style="17" customWidth="1"/>
    <col min="784" max="784" width="10.69921875" style="17" customWidth="1"/>
    <col min="785" max="785" width="9.09765625" style="17" customWidth="1"/>
    <col min="786" max="788" width="0" style="17" hidden="1" customWidth="1"/>
    <col min="789" max="789" width="8.796875" style="17"/>
    <col min="790" max="790" width="8.19921875" style="17" bestFit="1" customWidth="1"/>
    <col min="791" max="795" width="8.796875" style="17"/>
    <col min="796" max="796" width="8" style="17" customWidth="1"/>
    <col min="797" max="1025" width="8.796875" style="17"/>
    <col min="1026" max="1026" width="10.09765625" style="17" customWidth="1"/>
    <col min="1027" max="1028" width="8" style="17" customWidth="1"/>
    <col min="1029" max="1033" width="7.19921875" style="17" customWidth="1"/>
    <col min="1034" max="1034" width="6.09765625" style="17" customWidth="1"/>
    <col min="1035" max="1035" width="6.59765625" style="17" customWidth="1"/>
    <col min="1036" max="1037" width="8.69921875" style="17" customWidth="1"/>
    <col min="1038" max="1038" width="13.09765625" style="17" customWidth="1"/>
    <col min="1039" max="1039" width="9.59765625" style="17" customWidth="1"/>
    <col min="1040" max="1040" width="10.69921875" style="17" customWidth="1"/>
    <col min="1041" max="1041" width="9.09765625" style="17" customWidth="1"/>
    <col min="1042" max="1044" width="0" style="17" hidden="1" customWidth="1"/>
    <col min="1045" max="1045" width="8.796875" style="17"/>
    <col min="1046" max="1046" width="8.19921875" style="17" bestFit="1" customWidth="1"/>
    <col min="1047" max="1051" width="8.796875" style="17"/>
    <col min="1052" max="1052" width="8" style="17" customWidth="1"/>
    <col min="1053" max="1281" width="8.796875" style="17"/>
    <col min="1282" max="1282" width="10.09765625" style="17" customWidth="1"/>
    <col min="1283" max="1284" width="8" style="17" customWidth="1"/>
    <col min="1285" max="1289" width="7.19921875" style="17" customWidth="1"/>
    <col min="1290" max="1290" width="6.09765625" style="17" customWidth="1"/>
    <col min="1291" max="1291" width="6.59765625" style="17" customWidth="1"/>
    <col min="1292" max="1293" width="8.69921875" style="17" customWidth="1"/>
    <col min="1294" max="1294" width="13.09765625" style="17" customWidth="1"/>
    <col min="1295" max="1295" width="9.59765625" style="17" customWidth="1"/>
    <col min="1296" max="1296" width="10.69921875" style="17" customWidth="1"/>
    <col min="1297" max="1297" width="9.09765625" style="17" customWidth="1"/>
    <col min="1298" max="1300" width="0" style="17" hidden="1" customWidth="1"/>
    <col min="1301" max="1301" width="8.796875" style="17"/>
    <col min="1302" max="1302" width="8.19921875" style="17" bestFit="1" customWidth="1"/>
    <col min="1303" max="1307" width="8.796875" style="17"/>
    <col min="1308" max="1308" width="8" style="17" customWidth="1"/>
    <col min="1309" max="1537" width="8.796875" style="17"/>
    <col min="1538" max="1538" width="10.09765625" style="17" customWidth="1"/>
    <col min="1539" max="1540" width="8" style="17" customWidth="1"/>
    <col min="1541" max="1545" width="7.19921875" style="17" customWidth="1"/>
    <col min="1546" max="1546" width="6.09765625" style="17" customWidth="1"/>
    <col min="1547" max="1547" width="6.59765625" style="17" customWidth="1"/>
    <col min="1548" max="1549" width="8.69921875" style="17" customWidth="1"/>
    <col min="1550" max="1550" width="13.09765625" style="17" customWidth="1"/>
    <col min="1551" max="1551" width="9.59765625" style="17" customWidth="1"/>
    <col min="1552" max="1552" width="10.69921875" style="17" customWidth="1"/>
    <col min="1553" max="1553" width="9.09765625" style="17" customWidth="1"/>
    <col min="1554" max="1556" width="0" style="17" hidden="1" customWidth="1"/>
    <col min="1557" max="1557" width="8.796875" style="17"/>
    <col min="1558" max="1558" width="8.19921875" style="17" bestFit="1" customWidth="1"/>
    <col min="1559" max="1563" width="8.796875" style="17"/>
    <col min="1564" max="1564" width="8" style="17" customWidth="1"/>
    <col min="1565" max="1793" width="8.796875" style="17"/>
    <col min="1794" max="1794" width="10.09765625" style="17" customWidth="1"/>
    <col min="1795" max="1796" width="8" style="17" customWidth="1"/>
    <col min="1797" max="1801" width="7.19921875" style="17" customWidth="1"/>
    <col min="1802" max="1802" width="6.09765625" style="17" customWidth="1"/>
    <col min="1803" max="1803" width="6.59765625" style="17" customWidth="1"/>
    <col min="1804" max="1805" width="8.69921875" style="17" customWidth="1"/>
    <col min="1806" max="1806" width="13.09765625" style="17" customWidth="1"/>
    <col min="1807" max="1807" width="9.59765625" style="17" customWidth="1"/>
    <col min="1808" max="1808" width="10.69921875" style="17" customWidth="1"/>
    <col min="1809" max="1809" width="9.09765625" style="17" customWidth="1"/>
    <col min="1810" max="1812" width="0" style="17" hidden="1" customWidth="1"/>
    <col min="1813" max="1813" width="8.796875" style="17"/>
    <col min="1814" max="1814" width="8.19921875" style="17" bestFit="1" customWidth="1"/>
    <col min="1815" max="1819" width="8.796875" style="17"/>
    <col min="1820" max="1820" width="8" style="17" customWidth="1"/>
    <col min="1821" max="2049" width="8.796875" style="17"/>
    <col min="2050" max="2050" width="10.09765625" style="17" customWidth="1"/>
    <col min="2051" max="2052" width="8" style="17" customWidth="1"/>
    <col min="2053" max="2057" width="7.19921875" style="17" customWidth="1"/>
    <col min="2058" max="2058" width="6.09765625" style="17" customWidth="1"/>
    <col min="2059" max="2059" width="6.59765625" style="17" customWidth="1"/>
    <col min="2060" max="2061" width="8.69921875" style="17" customWidth="1"/>
    <col min="2062" max="2062" width="13.09765625" style="17" customWidth="1"/>
    <col min="2063" max="2063" width="9.59765625" style="17" customWidth="1"/>
    <col min="2064" max="2064" width="10.69921875" style="17" customWidth="1"/>
    <col min="2065" max="2065" width="9.09765625" style="17" customWidth="1"/>
    <col min="2066" max="2068" width="0" style="17" hidden="1" customWidth="1"/>
    <col min="2069" max="2069" width="8.796875" style="17"/>
    <col min="2070" max="2070" width="8.19921875" style="17" bestFit="1" customWidth="1"/>
    <col min="2071" max="2075" width="8.796875" style="17"/>
    <col min="2076" max="2076" width="8" style="17" customWidth="1"/>
    <col min="2077" max="2305" width="8.796875" style="17"/>
    <col min="2306" max="2306" width="10.09765625" style="17" customWidth="1"/>
    <col min="2307" max="2308" width="8" style="17" customWidth="1"/>
    <col min="2309" max="2313" width="7.19921875" style="17" customWidth="1"/>
    <col min="2314" max="2314" width="6.09765625" style="17" customWidth="1"/>
    <col min="2315" max="2315" width="6.59765625" style="17" customWidth="1"/>
    <col min="2316" max="2317" width="8.69921875" style="17" customWidth="1"/>
    <col min="2318" max="2318" width="13.09765625" style="17" customWidth="1"/>
    <col min="2319" max="2319" width="9.59765625" style="17" customWidth="1"/>
    <col min="2320" max="2320" width="10.69921875" style="17" customWidth="1"/>
    <col min="2321" max="2321" width="9.09765625" style="17" customWidth="1"/>
    <col min="2322" max="2324" width="0" style="17" hidden="1" customWidth="1"/>
    <col min="2325" max="2325" width="8.796875" style="17"/>
    <col min="2326" max="2326" width="8.19921875" style="17" bestFit="1" customWidth="1"/>
    <col min="2327" max="2331" width="8.796875" style="17"/>
    <col min="2332" max="2332" width="8" style="17" customWidth="1"/>
    <col min="2333" max="2561" width="8.796875" style="17"/>
    <col min="2562" max="2562" width="10.09765625" style="17" customWidth="1"/>
    <col min="2563" max="2564" width="8" style="17" customWidth="1"/>
    <col min="2565" max="2569" width="7.19921875" style="17" customWidth="1"/>
    <col min="2570" max="2570" width="6.09765625" style="17" customWidth="1"/>
    <col min="2571" max="2571" width="6.59765625" style="17" customWidth="1"/>
    <col min="2572" max="2573" width="8.69921875" style="17" customWidth="1"/>
    <col min="2574" max="2574" width="13.09765625" style="17" customWidth="1"/>
    <col min="2575" max="2575" width="9.59765625" style="17" customWidth="1"/>
    <col min="2576" max="2576" width="10.69921875" style="17" customWidth="1"/>
    <col min="2577" max="2577" width="9.09765625" style="17" customWidth="1"/>
    <col min="2578" max="2580" width="0" style="17" hidden="1" customWidth="1"/>
    <col min="2581" max="2581" width="8.796875" style="17"/>
    <col min="2582" max="2582" width="8.19921875" style="17" bestFit="1" customWidth="1"/>
    <col min="2583" max="2587" width="8.796875" style="17"/>
    <col min="2588" max="2588" width="8" style="17" customWidth="1"/>
    <col min="2589" max="2817" width="8.796875" style="17"/>
    <col min="2818" max="2818" width="10.09765625" style="17" customWidth="1"/>
    <col min="2819" max="2820" width="8" style="17" customWidth="1"/>
    <col min="2821" max="2825" width="7.19921875" style="17" customWidth="1"/>
    <col min="2826" max="2826" width="6.09765625" style="17" customWidth="1"/>
    <col min="2827" max="2827" width="6.59765625" style="17" customWidth="1"/>
    <col min="2828" max="2829" width="8.69921875" style="17" customWidth="1"/>
    <col min="2830" max="2830" width="13.09765625" style="17" customWidth="1"/>
    <col min="2831" max="2831" width="9.59765625" style="17" customWidth="1"/>
    <col min="2832" max="2832" width="10.69921875" style="17" customWidth="1"/>
    <col min="2833" max="2833" width="9.09765625" style="17" customWidth="1"/>
    <col min="2834" max="2836" width="0" style="17" hidden="1" customWidth="1"/>
    <col min="2837" max="2837" width="8.796875" style="17"/>
    <col min="2838" max="2838" width="8.19921875" style="17" bestFit="1" customWidth="1"/>
    <col min="2839" max="2843" width="8.796875" style="17"/>
    <col min="2844" max="2844" width="8" style="17" customWidth="1"/>
    <col min="2845" max="3073" width="8.796875" style="17"/>
    <col min="3074" max="3074" width="10.09765625" style="17" customWidth="1"/>
    <col min="3075" max="3076" width="8" style="17" customWidth="1"/>
    <col min="3077" max="3081" width="7.19921875" style="17" customWidth="1"/>
    <col min="3082" max="3082" width="6.09765625" style="17" customWidth="1"/>
    <col min="3083" max="3083" width="6.59765625" style="17" customWidth="1"/>
    <col min="3084" max="3085" width="8.69921875" style="17" customWidth="1"/>
    <col min="3086" max="3086" width="13.09765625" style="17" customWidth="1"/>
    <col min="3087" max="3087" width="9.59765625" style="17" customWidth="1"/>
    <col min="3088" max="3088" width="10.69921875" style="17" customWidth="1"/>
    <col min="3089" max="3089" width="9.09765625" style="17" customWidth="1"/>
    <col min="3090" max="3092" width="0" style="17" hidden="1" customWidth="1"/>
    <col min="3093" max="3093" width="8.796875" style="17"/>
    <col min="3094" max="3094" width="8.19921875" style="17" bestFit="1" customWidth="1"/>
    <col min="3095" max="3099" width="8.796875" style="17"/>
    <col min="3100" max="3100" width="8" style="17" customWidth="1"/>
    <col min="3101" max="3329" width="8.796875" style="17"/>
    <col min="3330" max="3330" width="10.09765625" style="17" customWidth="1"/>
    <col min="3331" max="3332" width="8" style="17" customWidth="1"/>
    <col min="3333" max="3337" width="7.19921875" style="17" customWidth="1"/>
    <col min="3338" max="3338" width="6.09765625" style="17" customWidth="1"/>
    <col min="3339" max="3339" width="6.59765625" style="17" customWidth="1"/>
    <col min="3340" max="3341" width="8.69921875" style="17" customWidth="1"/>
    <col min="3342" max="3342" width="13.09765625" style="17" customWidth="1"/>
    <col min="3343" max="3343" width="9.59765625" style="17" customWidth="1"/>
    <col min="3344" max="3344" width="10.69921875" style="17" customWidth="1"/>
    <col min="3345" max="3345" width="9.09765625" style="17" customWidth="1"/>
    <col min="3346" max="3348" width="0" style="17" hidden="1" customWidth="1"/>
    <col min="3349" max="3349" width="8.796875" style="17"/>
    <col min="3350" max="3350" width="8.19921875" style="17" bestFit="1" customWidth="1"/>
    <col min="3351" max="3355" width="8.796875" style="17"/>
    <col min="3356" max="3356" width="8" style="17" customWidth="1"/>
    <col min="3357" max="3585" width="8.796875" style="17"/>
    <col min="3586" max="3586" width="10.09765625" style="17" customWidth="1"/>
    <col min="3587" max="3588" width="8" style="17" customWidth="1"/>
    <col min="3589" max="3593" width="7.19921875" style="17" customWidth="1"/>
    <col min="3594" max="3594" width="6.09765625" style="17" customWidth="1"/>
    <col min="3595" max="3595" width="6.59765625" style="17" customWidth="1"/>
    <col min="3596" max="3597" width="8.69921875" style="17" customWidth="1"/>
    <col min="3598" max="3598" width="13.09765625" style="17" customWidth="1"/>
    <col min="3599" max="3599" width="9.59765625" style="17" customWidth="1"/>
    <col min="3600" max="3600" width="10.69921875" style="17" customWidth="1"/>
    <col min="3601" max="3601" width="9.09765625" style="17" customWidth="1"/>
    <col min="3602" max="3604" width="0" style="17" hidden="1" customWidth="1"/>
    <col min="3605" max="3605" width="8.796875" style="17"/>
    <col min="3606" max="3606" width="8.19921875" style="17" bestFit="1" customWidth="1"/>
    <col min="3607" max="3611" width="8.796875" style="17"/>
    <col min="3612" max="3612" width="8" style="17" customWidth="1"/>
    <col min="3613" max="3841" width="8.796875" style="17"/>
    <col min="3842" max="3842" width="10.09765625" style="17" customWidth="1"/>
    <col min="3843" max="3844" width="8" style="17" customWidth="1"/>
    <col min="3845" max="3849" width="7.19921875" style="17" customWidth="1"/>
    <col min="3850" max="3850" width="6.09765625" style="17" customWidth="1"/>
    <col min="3851" max="3851" width="6.59765625" style="17" customWidth="1"/>
    <col min="3852" max="3853" width="8.69921875" style="17" customWidth="1"/>
    <col min="3854" max="3854" width="13.09765625" style="17" customWidth="1"/>
    <col min="3855" max="3855" width="9.59765625" style="17" customWidth="1"/>
    <col min="3856" max="3856" width="10.69921875" style="17" customWidth="1"/>
    <col min="3857" max="3857" width="9.09765625" style="17" customWidth="1"/>
    <col min="3858" max="3860" width="0" style="17" hidden="1" customWidth="1"/>
    <col min="3861" max="3861" width="8.796875" style="17"/>
    <col min="3862" max="3862" width="8.19921875" style="17" bestFit="1" customWidth="1"/>
    <col min="3863" max="3867" width="8.796875" style="17"/>
    <col min="3868" max="3868" width="8" style="17" customWidth="1"/>
    <col min="3869" max="4097" width="8.796875" style="17"/>
    <col min="4098" max="4098" width="10.09765625" style="17" customWidth="1"/>
    <col min="4099" max="4100" width="8" style="17" customWidth="1"/>
    <col min="4101" max="4105" width="7.19921875" style="17" customWidth="1"/>
    <col min="4106" max="4106" width="6.09765625" style="17" customWidth="1"/>
    <col min="4107" max="4107" width="6.59765625" style="17" customWidth="1"/>
    <col min="4108" max="4109" width="8.69921875" style="17" customWidth="1"/>
    <col min="4110" max="4110" width="13.09765625" style="17" customWidth="1"/>
    <col min="4111" max="4111" width="9.59765625" style="17" customWidth="1"/>
    <col min="4112" max="4112" width="10.69921875" style="17" customWidth="1"/>
    <col min="4113" max="4113" width="9.09765625" style="17" customWidth="1"/>
    <col min="4114" max="4116" width="0" style="17" hidden="1" customWidth="1"/>
    <col min="4117" max="4117" width="8.796875" style="17"/>
    <col min="4118" max="4118" width="8.19921875" style="17" bestFit="1" customWidth="1"/>
    <col min="4119" max="4123" width="8.796875" style="17"/>
    <col min="4124" max="4124" width="8" style="17" customWidth="1"/>
    <col min="4125" max="4353" width="8.796875" style="17"/>
    <col min="4354" max="4354" width="10.09765625" style="17" customWidth="1"/>
    <col min="4355" max="4356" width="8" style="17" customWidth="1"/>
    <col min="4357" max="4361" width="7.19921875" style="17" customWidth="1"/>
    <col min="4362" max="4362" width="6.09765625" style="17" customWidth="1"/>
    <col min="4363" max="4363" width="6.59765625" style="17" customWidth="1"/>
    <col min="4364" max="4365" width="8.69921875" style="17" customWidth="1"/>
    <col min="4366" max="4366" width="13.09765625" style="17" customWidth="1"/>
    <col min="4367" max="4367" width="9.59765625" style="17" customWidth="1"/>
    <col min="4368" max="4368" width="10.69921875" style="17" customWidth="1"/>
    <col min="4369" max="4369" width="9.09765625" style="17" customWidth="1"/>
    <col min="4370" max="4372" width="0" style="17" hidden="1" customWidth="1"/>
    <col min="4373" max="4373" width="8.796875" style="17"/>
    <col min="4374" max="4374" width="8.19921875" style="17" bestFit="1" customWidth="1"/>
    <col min="4375" max="4379" width="8.796875" style="17"/>
    <col min="4380" max="4380" width="8" style="17" customWidth="1"/>
    <col min="4381" max="4609" width="8.796875" style="17"/>
    <col min="4610" max="4610" width="10.09765625" style="17" customWidth="1"/>
    <col min="4611" max="4612" width="8" style="17" customWidth="1"/>
    <col min="4613" max="4617" width="7.19921875" style="17" customWidth="1"/>
    <col min="4618" max="4618" width="6.09765625" style="17" customWidth="1"/>
    <col min="4619" max="4619" width="6.59765625" style="17" customWidth="1"/>
    <col min="4620" max="4621" width="8.69921875" style="17" customWidth="1"/>
    <col min="4622" max="4622" width="13.09765625" style="17" customWidth="1"/>
    <col min="4623" max="4623" width="9.59765625" style="17" customWidth="1"/>
    <col min="4624" max="4624" width="10.69921875" style="17" customWidth="1"/>
    <col min="4625" max="4625" width="9.09765625" style="17" customWidth="1"/>
    <col min="4626" max="4628" width="0" style="17" hidden="1" customWidth="1"/>
    <col min="4629" max="4629" width="8.796875" style="17"/>
    <col min="4630" max="4630" width="8.19921875" style="17" bestFit="1" customWidth="1"/>
    <col min="4631" max="4635" width="8.796875" style="17"/>
    <col min="4636" max="4636" width="8" style="17" customWidth="1"/>
    <col min="4637" max="4865" width="8.796875" style="17"/>
    <col min="4866" max="4866" width="10.09765625" style="17" customWidth="1"/>
    <col min="4867" max="4868" width="8" style="17" customWidth="1"/>
    <col min="4869" max="4873" width="7.19921875" style="17" customWidth="1"/>
    <col min="4874" max="4874" width="6.09765625" style="17" customWidth="1"/>
    <col min="4875" max="4875" width="6.59765625" style="17" customWidth="1"/>
    <col min="4876" max="4877" width="8.69921875" style="17" customWidth="1"/>
    <col min="4878" max="4878" width="13.09765625" style="17" customWidth="1"/>
    <col min="4879" max="4879" width="9.59765625" style="17" customWidth="1"/>
    <col min="4880" max="4880" width="10.69921875" style="17" customWidth="1"/>
    <col min="4881" max="4881" width="9.09765625" style="17" customWidth="1"/>
    <col min="4882" max="4884" width="0" style="17" hidden="1" customWidth="1"/>
    <col min="4885" max="4885" width="8.796875" style="17"/>
    <col min="4886" max="4886" width="8.19921875" style="17" bestFit="1" customWidth="1"/>
    <col min="4887" max="4891" width="8.796875" style="17"/>
    <col min="4892" max="4892" width="8" style="17" customWidth="1"/>
    <col min="4893" max="5121" width="8.796875" style="17"/>
    <col min="5122" max="5122" width="10.09765625" style="17" customWidth="1"/>
    <col min="5123" max="5124" width="8" style="17" customWidth="1"/>
    <col min="5125" max="5129" width="7.19921875" style="17" customWidth="1"/>
    <col min="5130" max="5130" width="6.09765625" style="17" customWidth="1"/>
    <col min="5131" max="5131" width="6.59765625" style="17" customWidth="1"/>
    <col min="5132" max="5133" width="8.69921875" style="17" customWidth="1"/>
    <col min="5134" max="5134" width="13.09765625" style="17" customWidth="1"/>
    <col min="5135" max="5135" width="9.59765625" style="17" customWidth="1"/>
    <col min="5136" max="5136" width="10.69921875" style="17" customWidth="1"/>
    <col min="5137" max="5137" width="9.09765625" style="17" customWidth="1"/>
    <col min="5138" max="5140" width="0" style="17" hidden="1" customWidth="1"/>
    <col min="5141" max="5141" width="8.796875" style="17"/>
    <col min="5142" max="5142" width="8.19921875" style="17" bestFit="1" customWidth="1"/>
    <col min="5143" max="5147" width="8.796875" style="17"/>
    <col min="5148" max="5148" width="8" style="17" customWidth="1"/>
    <col min="5149" max="5377" width="8.796875" style="17"/>
    <col min="5378" max="5378" width="10.09765625" style="17" customWidth="1"/>
    <col min="5379" max="5380" width="8" style="17" customWidth="1"/>
    <col min="5381" max="5385" width="7.19921875" style="17" customWidth="1"/>
    <col min="5386" max="5386" width="6.09765625" style="17" customWidth="1"/>
    <col min="5387" max="5387" width="6.59765625" style="17" customWidth="1"/>
    <col min="5388" max="5389" width="8.69921875" style="17" customWidth="1"/>
    <col min="5390" max="5390" width="13.09765625" style="17" customWidth="1"/>
    <col min="5391" max="5391" width="9.59765625" style="17" customWidth="1"/>
    <col min="5392" max="5392" width="10.69921875" style="17" customWidth="1"/>
    <col min="5393" max="5393" width="9.09765625" style="17" customWidth="1"/>
    <col min="5394" max="5396" width="0" style="17" hidden="1" customWidth="1"/>
    <col min="5397" max="5397" width="8.796875" style="17"/>
    <col min="5398" max="5398" width="8.19921875" style="17" bestFit="1" customWidth="1"/>
    <col min="5399" max="5403" width="8.796875" style="17"/>
    <col min="5404" max="5404" width="8" style="17" customWidth="1"/>
    <col min="5405" max="5633" width="8.796875" style="17"/>
    <col min="5634" max="5634" width="10.09765625" style="17" customWidth="1"/>
    <col min="5635" max="5636" width="8" style="17" customWidth="1"/>
    <col min="5637" max="5641" width="7.19921875" style="17" customWidth="1"/>
    <col min="5642" max="5642" width="6.09765625" style="17" customWidth="1"/>
    <col min="5643" max="5643" width="6.59765625" style="17" customWidth="1"/>
    <col min="5644" max="5645" width="8.69921875" style="17" customWidth="1"/>
    <col min="5646" max="5646" width="13.09765625" style="17" customWidth="1"/>
    <col min="5647" max="5647" width="9.59765625" style="17" customWidth="1"/>
    <col min="5648" max="5648" width="10.69921875" style="17" customWidth="1"/>
    <col min="5649" max="5649" width="9.09765625" style="17" customWidth="1"/>
    <col min="5650" max="5652" width="0" style="17" hidden="1" customWidth="1"/>
    <col min="5653" max="5653" width="8.796875" style="17"/>
    <col min="5654" max="5654" width="8.19921875" style="17" bestFit="1" customWidth="1"/>
    <col min="5655" max="5659" width="8.796875" style="17"/>
    <col min="5660" max="5660" width="8" style="17" customWidth="1"/>
    <col min="5661" max="5889" width="8.796875" style="17"/>
    <col min="5890" max="5890" width="10.09765625" style="17" customWidth="1"/>
    <col min="5891" max="5892" width="8" style="17" customWidth="1"/>
    <col min="5893" max="5897" width="7.19921875" style="17" customWidth="1"/>
    <col min="5898" max="5898" width="6.09765625" style="17" customWidth="1"/>
    <col min="5899" max="5899" width="6.59765625" style="17" customWidth="1"/>
    <col min="5900" max="5901" width="8.69921875" style="17" customWidth="1"/>
    <col min="5902" max="5902" width="13.09765625" style="17" customWidth="1"/>
    <col min="5903" max="5903" width="9.59765625" style="17" customWidth="1"/>
    <col min="5904" max="5904" width="10.69921875" style="17" customWidth="1"/>
    <col min="5905" max="5905" width="9.09765625" style="17" customWidth="1"/>
    <col min="5906" max="5908" width="0" style="17" hidden="1" customWidth="1"/>
    <col min="5909" max="5909" width="8.796875" style="17"/>
    <col min="5910" max="5910" width="8.19921875" style="17" bestFit="1" customWidth="1"/>
    <col min="5911" max="5915" width="8.796875" style="17"/>
    <col min="5916" max="5916" width="8" style="17" customWidth="1"/>
    <col min="5917" max="6145" width="8.796875" style="17"/>
    <col min="6146" max="6146" width="10.09765625" style="17" customWidth="1"/>
    <col min="6147" max="6148" width="8" style="17" customWidth="1"/>
    <col min="6149" max="6153" width="7.19921875" style="17" customWidth="1"/>
    <col min="6154" max="6154" width="6.09765625" style="17" customWidth="1"/>
    <col min="6155" max="6155" width="6.59765625" style="17" customWidth="1"/>
    <col min="6156" max="6157" width="8.69921875" style="17" customWidth="1"/>
    <col min="6158" max="6158" width="13.09765625" style="17" customWidth="1"/>
    <col min="6159" max="6159" width="9.59765625" style="17" customWidth="1"/>
    <col min="6160" max="6160" width="10.69921875" style="17" customWidth="1"/>
    <col min="6161" max="6161" width="9.09765625" style="17" customWidth="1"/>
    <col min="6162" max="6164" width="0" style="17" hidden="1" customWidth="1"/>
    <col min="6165" max="6165" width="8.796875" style="17"/>
    <col min="6166" max="6166" width="8.19921875" style="17" bestFit="1" customWidth="1"/>
    <col min="6167" max="6171" width="8.796875" style="17"/>
    <col min="6172" max="6172" width="8" style="17" customWidth="1"/>
    <col min="6173" max="6401" width="8.796875" style="17"/>
    <col min="6402" max="6402" width="10.09765625" style="17" customWidth="1"/>
    <col min="6403" max="6404" width="8" style="17" customWidth="1"/>
    <col min="6405" max="6409" width="7.19921875" style="17" customWidth="1"/>
    <col min="6410" max="6410" width="6.09765625" style="17" customWidth="1"/>
    <col min="6411" max="6411" width="6.59765625" style="17" customWidth="1"/>
    <col min="6412" max="6413" width="8.69921875" style="17" customWidth="1"/>
    <col min="6414" max="6414" width="13.09765625" style="17" customWidth="1"/>
    <col min="6415" max="6415" width="9.59765625" style="17" customWidth="1"/>
    <col min="6416" max="6416" width="10.69921875" style="17" customWidth="1"/>
    <col min="6417" max="6417" width="9.09765625" style="17" customWidth="1"/>
    <col min="6418" max="6420" width="0" style="17" hidden="1" customWidth="1"/>
    <col min="6421" max="6421" width="8.796875" style="17"/>
    <col min="6422" max="6422" width="8.19921875" style="17" bestFit="1" customWidth="1"/>
    <col min="6423" max="6427" width="8.796875" style="17"/>
    <col min="6428" max="6428" width="8" style="17" customWidth="1"/>
    <col min="6429" max="6657" width="8.796875" style="17"/>
    <col min="6658" max="6658" width="10.09765625" style="17" customWidth="1"/>
    <col min="6659" max="6660" width="8" style="17" customWidth="1"/>
    <col min="6661" max="6665" width="7.19921875" style="17" customWidth="1"/>
    <col min="6666" max="6666" width="6.09765625" style="17" customWidth="1"/>
    <col min="6667" max="6667" width="6.59765625" style="17" customWidth="1"/>
    <col min="6668" max="6669" width="8.69921875" style="17" customWidth="1"/>
    <col min="6670" max="6670" width="13.09765625" style="17" customWidth="1"/>
    <col min="6671" max="6671" width="9.59765625" style="17" customWidth="1"/>
    <col min="6672" max="6672" width="10.69921875" style="17" customWidth="1"/>
    <col min="6673" max="6673" width="9.09765625" style="17" customWidth="1"/>
    <col min="6674" max="6676" width="0" style="17" hidden="1" customWidth="1"/>
    <col min="6677" max="6677" width="8.796875" style="17"/>
    <col min="6678" max="6678" width="8.19921875" style="17" bestFit="1" customWidth="1"/>
    <col min="6679" max="6683" width="8.796875" style="17"/>
    <col min="6684" max="6684" width="8" style="17" customWidth="1"/>
    <col min="6685" max="6913" width="8.796875" style="17"/>
    <col min="6914" max="6914" width="10.09765625" style="17" customWidth="1"/>
    <col min="6915" max="6916" width="8" style="17" customWidth="1"/>
    <col min="6917" max="6921" width="7.19921875" style="17" customWidth="1"/>
    <col min="6922" max="6922" width="6.09765625" style="17" customWidth="1"/>
    <col min="6923" max="6923" width="6.59765625" style="17" customWidth="1"/>
    <col min="6924" max="6925" width="8.69921875" style="17" customWidth="1"/>
    <col min="6926" max="6926" width="13.09765625" style="17" customWidth="1"/>
    <col min="6927" max="6927" width="9.59765625" style="17" customWidth="1"/>
    <col min="6928" max="6928" width="10.69921875" style="17" customWidth="1"/>
    <col min="6929" max="6929" width="9.09765625" style="17" customWidth="1"/>
    <col min="6930" max="6932" width="0" style="17" hidden="1" customWidth="1"/>
    <col min="6933" max="6933" width="8.796875" style="17"/>
    <col min="6934" max="6934" width="8.19921875" style="17" bestFit="1" customWidth="1"/>
    <col min="6935" max="6939" width="8.796875" style="17"/>
    <col min="6940" max="6940" width="8" style="17" customWidth="1"/>
    <col min="6941" max="7169" width="8.796875" style="17"/>
    <col min="7170" max="7170" width="10.09765625" style="17" customWidth="1"/>
    <col min="7171" max="7172" width="8" style="17" customWidth="1"/>
    <col min="7173" max="7177" width="7.19921875" style="17" customWidth="1"/>
    <col min="7178" max="7178" width="6.09765625" style="17" customWidth="1"/>
    <col min="7179" max="7179" width="6.59765625" style="17" customWidth="1"/>
    <col min="7180" max="7181" width="8.69921875" style="17" customWidth="1"/>
    <col min="7182" max="7182" width="13.09765625" style="17" customWidth="1"/>
    <col min="7183" max="7183" width="9.59765625" style="17" customWidth="1"/>
    <col min="7184" max="7184" width="10.69921875" style="17" customWidth="1"/>
    <col min="7185" max="7185" width="9.09765625" style="17" customWidth="1"/>
    <col min="7186" max="7188" width="0" style="17" hidden="1" customWidth="1"/>
    <col min="7189" max="7189" width="8.796875" style="17"/>
    <col min="7190" max="7190" width="8.19921875" style="17" bestFit="1" customWidth="1"/>
    <col min="7191" max="7195" width="8.796875" style="17"/>
    <col min="7196" max="7196" width="8" style="17" customWidth="1"/>
    <col min="7197" max="7425" width="8.796875" style="17"/>
    <col min="7426" max="7426" width="10.09765625" style="17" customWidth="1"/>
    <col min="7427" max="7428" width="8" style="17" customWidth="1"/>
    <col min="7429" max="7433" width="7.19921875" style="17" customWidth="1"/>
    <col min="7434" max="7434" width="6.09765625" style="17" customWidth="1"/>
    <col min="7435" max="7435" width="6.59765625" style="17" customWidth="1"/>
    <col min="7436" max="7437" width="8.69921875" style="17" customWidth="1"/>
    <col min="7438" max="7438" width="13.09765625" style="17" customWidth="1"/>
    <col min="7439" max="7439" width="9.59765625" style="17" customWidth="1"/>
    <col min="7440" max="7440" width="10.69921875" style="17" customWidth="1"/>
    <col min="7441" max="7441" width="9.09765625" style="17" customWidth="1"/>
    <col min="7442" max="7444" width="0" style="17" hidden="1" customWidth="1"/>
    <col min="7445" max="7445" width="8.796875" style="17"/>
    <col min="7446" max="7446" width="8.19921875" style="17" bestFit="1" customWidth="1"/>
    <col min="7447" max="7451" width="8.796875" style="17"/>
    <col min="7452" max="7452" width="8" style="17" customWidth="1"/>
    <col min="7453" max="7681" width="8.796875" style="17"/>
    <col min="7682" max="7682" width="10.09765625" style="17" customWidth="1"/>
    <col min="7683" max="7684" width="8" style="17" customWidth="1"/>
    <col min="7685" max="7689" width="7.19921875" style="17" customWidth="1"/>
    <col min="7690" max="7690" width="6.09765625" style="17" customWidth="1"/>
    <col min="7691" max="7691" width="6.59765625" style="17" customWidth="1"/>
    <col min="7692" max="7693" width="8.69921875" style="17" customWidth="1"/>
    <col min="7694" max="7694" width="13.09765625" style="17" customWidth="1"/>
    <col min="7695" max="7695" width="9.59765625" style="17" customWidth="1"/>
    <col min="7696" max="7696" width="10.69921875" style="17" customWidth="1"/>
    <col min="7697" max="7697" width="9.09765625" style="17" customWidth="1"/>
    <col min="7698" max="7700" width="0" style="17" hidden="1" customWidth="1"/>
    <col min="7701" max="7701" width="8.796875" style="17"/>
    <col min="7702" max="7702" width="8.19921875" style="17" bestFit="1" customWidth="1"/>
    <col min="7703" max="7707" width="8.796875" style="17"/>
    <col min="7708" max="7708" width="8" style="17" customWidth="1"/>
    <col min="7709" max="7937" width="8.796875" style="17"/>
    <col min="7938" max="7938" width="10.09765625" style="17" customWidth="1"/>
    <col min="7939" max="7940" width="8" style="17" customWidth="1"/>
    <col min="7941" max="7945" width="7.19921875" style="17" customWidth="1"/>
    <col min="7946" max="7946" width="6.09765625" style="17" customWidth="1"/>
    <col min="7947" max="7947" width="6.59765625" style="17" customWidth="1"/>
    <col min="7948" max="7949" width="8.69921875" style="17" customWidth="1"/>
    <col min="7950" max="7950" width="13.09765625" style="17" customWidth="1"/>
    <col min="7951" max="7951" width="9.59765625" style="17" customWidth="1"/>
    <col min="7952" max="7952" width="10.69921875" style="17" customWidth="1"/>
    <col min="7953" max="7953" width="9.09765625" style="17" customWidth="1"/>
    <col min="7954" max="7956" width="0" style="17" hidden="1" customWidth="1"/>
    <col min="7957" max="7957" width="8.796875" style="17"/>
    <col min="7958" max="7958" width="8.19921875" style="17" bestFit="1" customWidth="1"/>
    <col min="7959" max="7963" width="8.796875" style="17"/>
    <col min="7964" max="7964" width="8" style="17" customWidth="1"/>
    <col min="7965" max="8193" width="8.796875" style="17"/>
    <col min="8194" max="8194" width="10.09765625" style="17" customWidth="1"/>
    <col min="8195" max="8196" width="8" style="17" customWidth="1"/>
    <col min="8197" max="8201" width="7.19921875" style="17" customWidth="1"/>
    <col min="8202" max="8202" width="6.09765625" style="17" customWidth="1"/>
    <col min="8203" max="8203" width="6.59765625" style="17" customWidth="1"/>
    <col min="8204" max="8205" width="8.69921875" style="17" customWidth="1"/>
    <col min="8206" max="8206" width="13.09765625" style="17" customWidth="1"/>
    <col min="8207" max="8207" width="9.59765625" style="17" customWidth="1"/>
    <col min="8208" max="8208" width="10.69921875" style="17" customWidth="1"/>
    <col min="8209" max="8209" width="9.09765625" style="17" customWidth="1"/>
    <col min="8210" max="8212" width="0" style="17" hidden="1" customWidth="1"/>
    <col min="8213" max="8213" width="8.796875" style="17"/>
    <col min="8214" max="8214" width="8.19921875" style="17" bestFit="1" customWidth="1"/>
    <col min="8215" max="8219" width="8.796875" style="17"/>
    <col min="8220" max="8220" width="8" style="17" customWidth="1"/>
    <col min="8221" max="8449" width="8.796875" style="17"/>
    <col min="8450" max="8450" width="10.09765625" style="17" customWidth="1"/>
    <col min="8451" max="8452" width="8" style="17" customWidth="1"/>
    <col min="8453" max="8457" width="7.19921875" style="17" customWidth="1"/>
    <col min="8458" max="8458" width="6.09765625" style="17" customWidth="1"/>
    <col min="8459" max="8459" width="6.59765625" style="17" customWidth="1"/>
    <col min="8460" max="8461" width="8.69921875" style="17" customWidth="1"/>
    <col min="8462" max="8462" width="13.09765625" style="17" customWidth="1"/>
    <col min="8463" max="8463" width="9.59765625" style="17" customWidth="1"/>
    <col min="8464" max="8464" width="10.69921875" style="17" customWidth="1"/>
    <col min="8465" max="8465" width="9.09765625" style="17" customWidth="1"/>
    <col min="8466" max="8468" width="0" style="17" hidden="1" customWidth="1"/>
    <col min="8469" max="8469" width="8.796875" style="17"/>
    <col min="8470" max="8470" width="8.19921875" style="17" bestFit="1" customWidth="1"/>
    <col min="8471" max="8475" width="8.796875" style="17"/>
    <col min="8476" max="8476" width="8" style="17" customWidth="1"/>
    <col min="8477" max="8705" width="8.796875" style="17"/>
    <col min="8706" max="8706" width="10.09765625" style="17" customWidth="1"/>
    <col min="8707" max="8708" width="8" style="17" customWidth="1"/>
    <col min="8709" max="8713" width="7.19921875" style="17" customWidth="1"/>
    <col min="8714" max="8714" width="6.09765625" style="17" customWidth="1"/>
    <col min="8715" max="8715" width="6.59765625" style="17" customWidth="1"/>
    <col min="8716" max="8717" width="8.69921875" style="17" customWidth="1"/>
    <col min="8718" max="8718" width="13.09765625" style="17" customWidth="1"/>
    <col min="8719" max="8719" width="9.59765625" style="17" customWidth="1"/>
    <col min="8720" max="8720" width="10.69921875" style="17" customWidth="1"/>
    <col min="8721" max="8721" width="9.09765625" style="17" customWidth="1"/>
    <col min="8722" max="8724" width="0" style="17" hidden="1" customWidth="1"/>
    <col min="8725" max="8725" width="8.796875" style="17"/>
    <col min="8726" max="8726" width="8.19921875" style="17" bestFit="1" customWidth="1"/>
    <col min="8727" max="8731" width="8.796875" style="17"/>
    <col min="8732" max="8732" width="8" style="17" customWidth="1"/>
    <col min="8733" max="8961" width="8.796875" style="17"/>
    <col min="8962" max="8962" width="10.09765625" style="17" customWidth="1"/>
    <col min="8963" max="8964" width="8" style="17" customWidth="1"/>
    <col min="8965" max="8969" width="7.19921875" style="17" customWidth="1"/>
    <col min="8970" max="8970" width="6.09765625" style="17" customWidth="1"/>
    <col min="8971" max="8971" width="6.59765625" style="17" customWidth="1"/>
    <col min="8972" max="8973" width="8.69921875" style="17" customWidth="1"/>
    <col min="8974" max="8974" width="13.09765625" style="17" customWidth="1"/>
    <col min="8975" max="8975" width="9.59765625" style="17" customWidth="1"/>
    <col min="8976" max="8976" width="10.69921875" style="17" customWidth="1"/>
    <col min="8977" max="8977" width="9.09765625" style="17" customWidth="1"/>
    <col min="8978" max="8980" width="0" style="17" hidden="1" customWidth="1"/>
    <col min="8981" max="8981" width="8.796875" style="17"/>
    <col min="8982" max="8982" width="8.19921875" style="17" bestFit="1" customWidth="1"/>
    <col min="8983" max="8987" width="8.796875" style="17"/>
    <col min="8988" max="8988" width="8" style="17" customWidth="1"/>
    <col min="8989" max="9217" width="8.796875" style="17"/>
    <col min="9218" max="9218" width="10.09765625" style="17" customWidth="1"/>
    <col min="9219" max="9220" width="8" style="17" customWidth="1"/>
    <col min="9221" max="9225" width="7.19921875" style="17" customWidth="1"/>
    <col min="9226" max="9226" width="6.09765625" style="17" customWidth="1"/>
    <col min="9227" max="9227" width="6.59765625" style="17" customWidth="1"/>
    <col min="9228" max="9229" width="8.69921875" style="17" customWidth="1"/>
    <col min="9230" max="9230" width="13.09765625" style="17" customWidth="1"/>
    <col min="9231" max="9231" width="9.59765625" style="17" customWidth="1"/>
    <col min="9232" max="9232" width="10.69921875" style="17" customWidth="1"/>
    <col min="9233" max="9233" width="9.09765625" style="17" customWidth="1"/>
    <col min="9234" max="9236" width="0" style="17" hidden="1" customWidth="1"/>
    <col min="9237" max="9237" width="8.796875" style="17"/>
    <col min="9238" max="9238" width="8.19921875" style="17" bestFit="1" customWidth="1"/>
    <col min="9239" max="9243" width="8.796875" style="17"/>
    <col min="9244" max="9244" width="8" style="17" customWidth="1"/>
    <col min="9245" max="9473" width="8.796875" style="17"/>
    <col min="9474" max="9474" width="10.09765625" style="17" customWidth="1"/>
    <col min="9475" max="9476" width="8" style="17" customWidth="1"/>
    <col min="9477" max="9481" width="7.19921875" style="17" customWidth="1"/>
    <col min="9482" max="9482" width="6.09765625" style="17" customWidth="1"/>
    <col min="9483" max="9483" width="6.59765625" style="17" customWidth="1"/>
    <col min="9484" max="9485" width="8.69921875" style="17" customWidth="1"/>
    <col min="9486" max="9486" width="13.09765625" style="17" customWidth="1"/>
    <col min="9487" max="9487" width="9.59765625" style="17" customWidth="1"/>
    <col min="9488" max="9488" width="10.69921875" style="17" customWidth="1"/>
    <col min="9489" max="9489" width="9.09765625" style="17" customWidth="1"/>
    <col min="9490" max="9492" width="0" style="17" hidden="1" customWidth="1"/>
    <col min="9493" max="9493" width="8.796875" style="17"/>
    <col min="9494" max="9494" width="8.19921875" style="17" bestFit="1" customWidth="1"/>
    <col min="9495" max="9499" width="8.796875" style="17"/>
    <col min="9500" max="9500" width="8" style="17" customWidth="1"/>
    <col min="9501" max="9729" width="8.796875" style="17"/>
    <col min="9730" max="9730" width="10.09765625" style="17" customWidth="1"/>
    <col min="9731" max="9732" width="8" style="17" customWidth="1"/>
    <col min="9733" max="9737" width="7.19921875" style="17" customWidth="1"/>
    <col min="9738" max="9738" width="6.09765625" style="17" customWidth="1"/>
    <col min="9739" max="9739" width="6.59765625" style="17" customWidth="1"/>
    <col min="9740" max="9741" width="8.69921875" style="17" customWidth="1"/>
    <col min="9742" max="9742" width="13.09765625" style="17" customWidth="1"/>
    <col min="9743" max="9743" width="9.59765625" style="17" customWidth="1"/>
    <col min="9744" max="9744" width="10.69921875" style="17" customWidth="1"/>
    <col min="9745" max="9745" width="9.09765625" style="17" customWidth="1"/>
    <col min="9746" max="9748" width="0" style="17" hidden="1" customWidth="1"/>
    <col min="9749" max="9749" width="8.796875" style="17"/>
    <col min="9750" max="9750" width="8.19921875" style="17" bestFit="1" customWidth="1"/>
    <col min="9751" max="9755" width="8.796875" style="17"/>
    <col min="9756" max="9756" width="8" style="17" customWidth="1"/>
    <col min="9757" max="9985" width="8.796875" style="17"/>
    <col min="9986" max="9986" width="10.09765625" style="17" customWidth="1"/>
    <col min="9987" max="9988" width="8" style="17" customWidth="1"/>
    <col min="9989" max="9993" width="7.19921875" style="17" customWidth="1"/>
    <col min="9994" max="9994" width="6.09765625" style="17" customWidth="1"/>
    <col min="9995" max="9995" width="6.59765625" style="17" customWidth="1"/>
    <col min="9996" max="9997" width="8.69921875" style="17" customWidth="1"/>
    <col min="9998" max="9998" width="13.09765625" style="17" customWidth="1"/>
    <col min="9999" max="9999" width="9.59765625" style="17" customWidth="1"/>
    <col min="10000" max="10000" width="10.69921875" style="17" customWidth="1"/>
    <col min="10001" max="10001" width="9.09765625" style="17" customWidth="1"/>
    <col min="10002" max="10004" width="0" style="17" hidden="1" customWidth="1"/>
    <col min="10005" max="10005" width="8.796875" style="17"/>
    <col min="10006" max="10006" width="8.19921875" style="17" bestFit="1" customWidth="1"/>
    <col min="10007" max="10011" width="8.796875" style="17"/>
    <col min="10012" max="10012" width="8" style="17" customWidth="1"/>
    <col min="10013" max="10241" width="8.796875" style="17"/>
    <col min="10242" max="10242" width="10.09765625" style="17" customWidth="1"/>
    <col min="10243" max="10244" width="8" style="17" customWidth="1"/>
    <col min="10245" max="10249" width="7.19921875" style="17" customWidth="1"/>
    <col min="10250" max="10250" width="6.09765625" style="17" customWidth="1"/>
    <col min="10251" max="10251" width="6.59765625" style="17" customWidth="1"/>
    <col min="10252" max="10253" width="8.69921875" style="17" customWidth="1"/>
    <col min="10254" max="10254" width="13.09765625" style="17" customWidth="1"/>
    <col min="10255" max="10255" width="9.59765625" style="17" customWidth="1"/>
    <col min="10256" max="10256" width="10.69921875" style="17" customWidth="1"/>
    <col min="10257" max="10257" width="9.09765625" style="17" customWidth="1"/>
    <col min="10258" max="10260" width="0" style="17" hidden="1" customWidth="1"/>
    <col min="10261" max="10261" width="8.796875" style="17"/>
    <col min="10262" max="10262" width="8.19921875" style="17" bestFit="1" customWidth="1"/>
    <col min="10263" max="10267" width="8.796875" style="17"/>
    <col min="10268" max="10268" width="8" style="17" customWidth="1"/>
    <col min="10269" max="10497" width="8.796875" style="17"/>
    <col min="10498" max="10498" width="10.09765625" style="17" customWidth="1"/>
    <col min="10499" max="10500" width="8" style="17" customWidth="1"/>
    <col min="10501" max="10505" width="7.19921875" style="17" customWidth="1"/>
    <col min="10506" max="10506" width="6.09765625" style="17" customWidth="1"/>
    <col min="10507" max="10507" width="6.59765625" style="17" customWidth="1"/>
    <col min="10508" max="10509" width="8.69921875" style="17" customWidth="1"/>
    <col min="10510" max="10510" width="13.09765625" style="17" customWidth="1"/>
    <col min="10511" max="10511" width="9.59765625" style="17" customWidth="1"/>
    <col min="10512" max="10512" width="10.69921875" style="17" customWidth="1"/>
    <col min="10513" max="10513" width="9.09765625" style="17" customWidth="1"/>
    <col min="10514" max="10516" width="0" style="17" hidden="1" customWidth="1"/>
    <col min="10517" max="10517" width="8.796875" style="17"/>
    <col min="10518" max="10518" width="8.19921875" style="17" bestFit="1" customWidth="1"/>
    <col min="10519" max="10523" width="8.796875" style="17"/>
    <col min="10524" max="10524" width="8" style="17" customWidth="1"/>
    <col min="10525" max="10753" width="8.796875" style="17"/>
    <col min="10754" max="10754" width="10.09765625" style="17" customWidth="1"/>
    <col min="10755" max="10756" width="8" style="17" customWidth="1"/>
    <col min="10757" max="10761" width="7.19921875" style="17" customWidth="1"/>
    <col min="10762" max="10762" width="6.09765625" style="17" customWidth="1"/>
    <col min="10763" max="10763" width="6.59765625" style="17" customWidth="1"/>
    <col min="10764" max="10765" width="8.69921875" style="17" customWidth="1"/>
    <col min="10766" max="10766" width="13.09765625" style="17" customWidth="1"/>
    <col min="10767" max="10767" width="9.59765625" style="17" customWidth="1"/>
    <col min="10768" max="10768" width="10.69921875" style="17" customWidth="1"/>
    <col min="10769" max="10769" width="9.09765625" style="17" customWidth="1"/>
    <col min="10770" max="10772" width="0" style="17" hidden="1" customWidth="1"/>
    <col min="10773" max="10773" width="8.796875" style="17"/>
    <col min="10774" max="10774" width="8.19921875" style="17" bestFit="1" customWidth="1"/>
    <col min="10775" max="10779" width="8.796875" style="17"/>
    <col min="10780" max="10780" width="8" style="17" customWidth="1"/>
    <col min="10781" max="11009" width="8.796875" style="17"/>
    <col min="11010" max="11010" width="10.09765625" style="17" customWidth="1"/>
    <col min="11011" max="11012" width="8" style="17" customWidth="1"/>
    <col min="11013" max="11017" width="7.19921875" style="17" customWidth="1"/>
    <col min="11018" max="11018" width="6.09765625" style="17" customWidth="1"/>
    <col min="11019" max="11019" width="6.59765625" style="17" customWidth="1"/>
    <col min="11020" max="11021" width="8.69921875" style="17" customWidth="1"/>
    <col min="11022" max="11022" width="13.09765625" style="17" customWidth="1"/>
    <col min="11023" max="11023" width="9.59765625" style="17" customWidth="1"/>
    <col min="11024" max="11024" width="10.69921875" style="17" customWidth="1"/>
    <col min="11025" max="11025" width="9.09765625" style="17" customWidth="1"/>
    <col min="11026" max="11028" width="0" style="17" hidden="1" customWidth="1"/>
    <col min="11029" max="11029" width="8.796875" style="17"/>
    <col min="11030" max="11030" width="8.19921875" style="17" bestFit="1" customWidth="1"/>
    <col min="11031" max="11035" width="8.796875" style="17"/>
    <col min="11036" max="11036" width="8" style="17" customWidth="1"/>
    <col min="11037" max="11265" width="8.796875" style="17"/>
    <col min="11266" max="11266" width="10.09765625" style="17" customWidth="1"/>
    <col min="11267" max="11268" width="8" style="17" customWidth="1"/>
    <col min="11269" max="11273" width="7.19921875" style="17" customWidth="1"/>
    <col min="11274" max="11274" width="6.09765625" style="17" customWidth="1"/>
    <col min="11275" max="11275" width="6.59765625" style="17" customWidth="1"/>
    <col min="11276" max="11277" width="8.69921875" style="17" customWidth="1"/>
    <col min="11278" max="11278" width="13.09765625" style="17" customWidth="1"/>
    <col min="11279" max="11279" width="9.59765625" style="17" customWidth="1"/>
    <col min="11280" max="11280" width="10.69921875" style="17" customWidth="1"/>
    <col min="11281" max="11281" width="9.09765625" style="17" customWidth="1"/>
    <col min="11282" max="11284" width="0" style="17" hidden="1" customWidth="1"/>
    <col min="11285" max="11285" width="8.796875" style="17"/>
    <col min="11286" max="11286" width="8.19921875" style="17" bestFit="1" customWidth="1"/>
    <col min="11287" max="11291" width="8.796875" style="17"/>
    <col min="11292" max="11292" width="8" style="17" customWidth="1"/>
    <col min="11293" max="11521" width="8.796875" style="17"/>
    <col min="11522" max="11522" width="10.09765625" style="17" customWidth="1"/>
    <col min="11523" max="11524" width="8" style="17" customWidth="1"/>
    <col min="11525" max="11529" width="7.19921875" style="17" customWidth="1"/>
    <col min="11530" max="11530" width="6.09765625" style="17" customWidth="1"/>
    <col min="11531" max="11531" width="6.59765625" style="17" customWidth="1"/>
    <col min="11532" max="11533" width="8.69921875" style="17" customWidth="1"/>
    <col min="11534" max="11534" width="13.09765625" style="17" customWidth="1"/>
    <col min="11535" max="11535" width="9.59765625" style="17" customWidth="1"/>
    <col min="11536" max="11536" width="10.69921875" style="17" customWidth="1"/>
    <col min="11537" max="11537" width="9.09765625" style="17" customWidth="1"/>
    <col min="11538" max="11540" width="0" style="17" hidden="1" customWidth="1"/>
    <col min="11541" max="11541" width="8.796875" style="17"/>
    <col min="11542" max="11542" width="8.19921875" style="17" bestFit="1" customWidth="1"/>
    <col min="11543" max="11547" width="8.796875" style="17"/>
    <col min="11548" max="11548" width="8" style="17" customWidth="1"/>
    <col min="11549" max="11777" width="8.796875" style="17"/>
    <col min="11778" max="11778" width="10.09765625" style="17" customWidth="1"/>
    <col min="11779" max="11780" width="8" style="17" customWidth="1"/>
    <col min="11781" max="11785" width="7.19921875" style="17" customWidth="1"/>
    <col min="11786" max="11786" width="6.09765625" style="17" customWidth="1"/>
    <col min="11787" max="11787" width="6.59765625" style="17" customWidth="1"/>
    <col min="11788" max="11789" width="8.69921875" style="17" customWidth="1"/>
    <col min="11790" max="11790" width="13.09765625" style="17" customWidth="1"/>
    <col min="11791" max="11791" width="9.59765625" style="17" customWidth="1"/>
    <col min="11792" max="11792" width="10.69921875" style="17" customWidth="1"/>
    <col min="11793" max="11793" width="9.09765625" style="17" customWidth="1"/>
    <col min="11794" max="11796" width="0" style="17" hidden="1" customWidth="1"/>
    <col min="11797" max="11797" width="8.796875" style="17"/>
    <col min="11798" max="11798" width="8.19921875" style="17" bestFit="1" customWidth="1"/>
    <col min="11799" max="11803" width="8.796875" style="17"/>
    <col min="11804" max="11804" width="8" style="17" customWidth="1"/>
    <col min="11805" max="12033" width="8.796875" style="17"/>
    <col min="12034" max="12034" width="10.09765625" style="17" customWidth="1"/>
    <col min="12035" max="12036" width="8" style="17" customWidth="1"/>
    <col min="12037" max="12041" width="7.19921875" style="17" customWidth="1"/>
    <col min="12042" max="12042" width="6.09765625" style="17" customWidth="1"/>
    <col min="12043" max="12043" width="6.59765625" style="17" customWidth="1"/>
    <col min="12044" max="12045" width="8.69921875" style="17" customWidth="1"/>
    <col min="12046" max="12046" width="13.09765625" style="17" customWidth="1"/>
    <col min="12047" max="12047" width="9.59765625" style="17" customWidth="1"/>
    <col min="12048" max="12048" width="10.69921875" style="17" customWidth="1"/>
    <col min="12049" max="12049" width="9.09765625" style="17" customWidth="1"/>
    <col min="12050" max="12052" width="0" style="17" hidden="1" customWidth="1"/>
    <col min="12053" max="12053" width="8.796875" style="17"/>
    <col min="12054" max="12054" width="8.19921875" style="17" bestFit="1" customWidth="1"/>
    <col min="12055" max="12059" width="8.796875" style="17"/>
    <col min="12060" max="12060" width="8" style="17" customWidth="1"/>
    <col min="12061" max="12289" width="8.796875" style="17"/>
    <col min="12290" max="12290" width="10.09765625" style="17" customWidth="1"/>
    <col min="12291" max="12292" width="8" style="17" customWidth="1"/>
    <col min="12293" max="12297" width="7.19921875" style="17" customWidth="1"/>
    <col min="12298" max="12298" width="6.09765625" style="17" customWidth="1"/>
    <col min="12299" max="12299" width="6.59765625" style="17" customWidth="1"/>
    <col min="12300" max="12301" width="8.69921875" style="17" customWidth="1"/>
    <col min="12302" max="12302" width="13.09765625" style="17" customWidth="1"/>
    <col min="12303" max="12303" width="9.59765625" style="17" customWidth="1"/>
    <col min="12304" max="12304" width="10.69921875" style="17" customWidth="1"/>
    <col min="12305" max="12305" width="9.09765625" style="17" customWidth="1"/>
    <col min="12306" max="12308" width="0" style="17" hidden="1" customWidth="1"/>
    <col min="12309" max="12309" width="8.796875" style="17"/>
    <col min="12310" max="12310" width="8.19921875" style="17" bestFit="1" customWidth="1"/>
    <col min="12311" max="12315" width="8.796875" style="17"/>
    <col min="12316" max="12316" width="8" style="17" customWidth="1"/>
    <col min="12317" max="12545" width="8.796875" style="17"/>
    <col min="12546" max="12546" width="10.09765625" style="17" customWidth="1"/>
    <col min="12547" max="12548" width="8" style="17" customWidth="1"/>
    <col min="12549" max="12553" width="7.19921875" style="17" customWidth="1"/>
    <col min="12554" max="12554" width="6.09765625" style="17" customWidth="1"/>
    <col min="12555" max="12555" width="6.59765625" style="17" customWidth="1"/>
    <col min="12556" max="12557" width="8.69921875" style="17" customWidth="1"/>
    <col min="12558" max="12558" width="13.09765625" style="17" customWidth="1"/>
    <col min="12559" max="12559" width="9.59765625" style="17" customWidth="1"/>
    <col min="12560" max="12560" width="10.69921875" style="17" customWidth="1"/>
    <col min="12561" max="12561" width="9.09765625" style="17" customWidth="1"/>
    <col min="12562" max="12564" width="0" style="17" hidden="1" customWidth="1"/>
    <col min="12565" max="12565" width="8.796875" style="17"/>
    <col min="12566" max="12566" width="8.19921875" style="17" bestFit="1" customWidth="1"/>
    <col min="12567" max="12571" width="8.796875" style="17"/>
    <col min="12572" max="12572" width="8" style="17" customWidth="1"/>
    <col min="12573" max="12801" width="8.796875" style="17"/>
    <col min="12802" max="12802" width="10.09765625" style="17" customWidth="1"/>
    <col min="12803" max="12804" width="8" style="17" customWidth="1"/>
    <col min="12805" max="12809" width="7.19921875" style="17" customWidth="1"/>
    <col min="12810" max="12810" width="6.09765625" style="17" customWidth="1"/>
    <col min="12811" max="12811" width="6.59765625" style="17" customWidth="1"/>
    <col min="12812" max="12813" width="8.69921875" style="17" customWidth="1"/>
    <col min="12814" max="12814" width="13.09765625" style="17" customWidth="1"/>
    <col min="12815" max="12815" width="9.59765625" style="17" customWidth="1"/>
    <col min="12816" max="12816" width="10.69921875" style="17" customWidth="1"/>
    <col min="12817" max="12817" width="9.09765625" style="17" customWidth="1"/>
    <col min="12818" max="12820" width="0" style="17" hidden="1" customWidth="1"/>
    <col min="12821" max="12821" width="8.796875" style="17"/>
    <col min="12822" max="12822" width="8.19921875" style="17" bestFit="1" customWidth="1"/>
    <col min="12823" max="12827" width="8.796875" style="17"/>
    <col min="12828" max="12828" width="8" style="17" customWidth="1"/>
    <col min="12829" max="13057" width="8.796875" style="17"/>
    <col min="13058" max="13058" width="10.09765625" style="17" customWidth="1"/>
    <col min="13059" max="13060" width="8" style="17" customWidth="1"/>
    <col min="13061" max="13065" width="7.19921875" style="17" customWidth="1"/>
    <col min="13066" max="13066" width="6.09765625" style="17" customWidth="1"/>
    <col min="13067" max="13067" width="6.59765625" style="17" customWidth="1"/>
    <col min="13068" max="13069" width="8.69921875" style="17" customWidth="1"/>
    <col min="13070" max="13070" width="13.09765625" style="17" customWidth="1"/>
    <col min="13071" max="13071" width="9.59765625" style="17" customWidth="1"/>
    <col min="13072" max="13072" width="10.69921875" style="17" customWidth="1"/>
    <col min="13073" max="13073" width="9.09765625" style="17" customWidth="1"/>
    <col min="13074" max="13076" width="0" style="17" hidden="1" customWidth="1"/>
    <col min="13077" max="13077" width="8.796875" style="17"/>
    <col min="13078" max="13078" width="8.19921875" style="17" bestFit="1" customWidth="1"/>
    <col min="13079" max="13083" width="8.796875" style="17"/>
    <col min="13084" max="13084" width="8" style="17" customWidth="1"/>
    <col min="13085" max="13313" width="8.796875" style="17"/>
    <col min="13314" max="13314" width="10.09765625" style="17" customWidth="1"/>
    <col min="13315" max="13316" width="8" style="17" customWidth="1"/>
    <col min="13317" max="13321" width="7.19921875" style="17" customWidth="1"/>
    <col min="13322" max="13322" width="6.09765625" style="17" customWidth="1"/>
    <col min="13323" max="13323" width="6.59765625" style="17" customWidth="1"/>
    <col min="13324" max="13325" width="8.69921875" style="17" customWidth="1"/>
    <col min="13326" max="13326" width="13.09765625" style="17" customWidth="1"/>
    <col min="13327" max="13327" width="9.59765625" style="17" customWidth="1"/>
    <col min="13328" max="13328" width="10.69921875" style="17" customWidth="1"/>
    <col min="13329" max="13329" width="9.09765625" style="17" customWidth="1"/>
    <col min="13330" max="13332" width="0" style="17" hidden="1" customWidth="1"/>
    <col min="13333" max="13333" width="8.796875" style="17"/>
    <col min="13334" max="13334" width="8.19921875" style="17" bestFit="1" customWidth="1"/>
    <col min="13335" max="13339" width="8.796875" style="17"/>
    <col min="13340" max="13340" width="8" style="17" customWidth="1"/>
    <col min="13341" max="13569" width="8.796875" style="17"/>
    <col min="13570" max="13570" width="10.09765625" style="17" customWidth="1"/>
    <col min="13571" max="13572" width="8" style="17" customWidth="1"/>
    <col min="13573" max="13577" width="7.19921875" style="17" customWidth="1"/>
    <col min="13578" max="13578" width="6.09765625" style="17" customWidth="1"/>
    <col min="13579" max="13579" width="6.59765625" style="17" customWidth="1"/>
    <col min="13580" max="13581" width="8.69921875" style="17" customWidth="1"/>
    <col min="13582" max="13582" width="13.09765625" style="17" customWidth="1"/>
    <col min="13583" max="13583" width="9.59765625" style="17" customWidth="1"/>
    <col min="13584" max="13584" width="10.69921875" style="17" customWidth="1"/>
    <col min="13585" max="13585" width="9.09765625" style="17" customWidth="1"/>
    <col min="13586" max="13588" width="0" style="17" hidden="1" customWidth="1"/>
    <col min="13589" max="13589" width="8.796875" style="17"/>
    <col min="13590" max="13590" width="8.19921875" style="17" bestFit="1" customWidth="1"/>
    <col min="13591" max="13595" width="8.796875" style="17"/>
    <col min="13596" max="13596" width="8" style="17" customWidth="1"/>
    <col min="13597" max="13825" width="8.796875" style="17"/>
    <col min="13826" max="13826" width="10.09765625" style="17" customWidth="1"/>
    <col min="13827" max="13828" width="8" style="17" customWidth="1"/>
    <col min="13829" max="13833" width="7.19921875" style="17" customWidth="1"/>
    <col min="13834" max="13834" width="6.09765625" style="17" customWidth="1"/>
    <col min="13835" max="13835" width="6.59765625" style="17" customWidth="1"/>
    <col min="13836" max="13837" width="8.69921875" style="17" customWidth="1"/>
    <col min="13838" max="13838" width="13.09765625" style="17" customWidth="1"/>
    <col min="13839" max="13839" width="9.59765625" style="17" customWidth="1"/>
    <col min="13840" max="13840" width="10.69921875" style="17" customWidth="1"/>
    <col min="13841" max="13841" width="9.09765625" style="17" customWidth="1"/>
    <col min="13842" max="13844" width="0" style="17" hidden="1" customWidth="1"/>
    <col min="13845" max="13845" width="8.796875" style="17"/>
    <col min="13846" max="13846" width="8.19921875" style="17" bestFit="1" customWidth="1"/>
    <col min="13847" max="13851" width="8.796875" style="17"/>
    <col min="13852" max="13852" width="8" style="17" customWidth="1"/>
    <col min="13853" max="14081" width="8.796875" style="17"/>
    <col min="14082" max="14082" width="10.09765625" style="17" customWidth="1"/>
    <col min="14083" max="14084" width="8" style="17" customWidth="1"/>
    <col min="14085" max="14089" width="7.19921875" style="17" customWidth="1"/>
    <col min="14090" max="14090" width="6.09765625" style="17" customWidth="1"/>
    <col min="14091" max="14091" width="6.59765625" style="17" customWidth="1"/>
    <col min="14092" max="14093" width="8.69921875" style="17" customWidth="1"/>
    <col min="14094" max="14094" width="13.09765625" style="17" customWidth="1"/>
    <col min="14095" max="14095" width="9.59765625" style="17" customWidth="1"/>
    <col min="14096" max="14096" width="10.69921875" style="17" customWidth="1"/>
    <col min="14097" max="14097" width="9.09765625" style="17" customWidth="1"/>
    <col min="14098" max="14100" width="0" style="17" hidden="1" customWidth="1"/>
    <col min="14101" max="14101" width="8.796875" style="17"/>
    <col min="14102" max="14102" width="8.19921875" style="17" bestFit="1" customWidth="1"/>
    <col min="14103" max="14107" width="8.796875" style="17"/>
    <col min="14108" max="14108" width="8" style="17" customWidth="1"/>
    <col min="14109" max="14337" width="8.796875" style="17"/>
    <col min="14338" max="14338" width="10.09765625" style="17" customWidth="1"/>
    <col min="14339" max="14340" width="8" style="17" customWidth="1"/>
    <col min="14341" max="14345" width="7.19921875" style="17" customWidth="1"/>
    <col min="14346" max="14346" width="6.09765625" style="17" customWidth="1"/>
    <col min="14347" max="14347" width="6.59765625" style="17" customWidth="1"/>
    <col min="14348" max="14349" width="8.69921875" style="17" customWidth="1"/>
    <col min="14350" max="14350" width="13.09765625" style="17" customWidth="1"/>
    <col min="14351" max="14351" width="9.59765625" style="17" customWidth="1"/>
    <col min="14352" max="14352" width="10.69921875" style="17" customWidth="1"/>
    <col min="14353" max="14353" width="9.09765625" style="17" customWidth="1"/>
    <col min="14354" max="14356" width="0" style="17" hidden="1" customWidth="1"/>
    <col min="14357" max="14357" width="8.796875" style="17"/>
    <col min="14358" max="14358" width="8.19921875" style="17" bestFit="1" customWidth="1"/>
    <col min="14359" max="14363" width="8.796875" style="17"/>
    <col min="14364" max="14364" width="8" style="17" customWidth="1"/>
    <col min="14365" max="14593" width="8.796875" style="17"/>
    <col min="14594" max="14594" width="10.09765625" style="17" customWidth="1"/>
    <col min="14595" max="14596" width="8" style="17" customWidth="1"/>
    <col min="14597" max="14601" width="7.19921875" style="17" customWidth="1"/>
    <col min="14602" max="14602" width="6.09765625" style="17" customWidth="1"/>
    <col min="14603" max="14603" width="6.59765625" style="17" customWidth="1"/>
    <col min="14604" max="14605" width="8.69921875" style="17" customWidth="1"/>
    <col min="14606" max="14606" width="13.09765625" style="17" customWidth="1"/>
    <col min="14607" max="14607" width="9.59765625" style="17" customWidth="1"/>
    <col min="14608" max="14608" width="10.69921875" style="17" customWidth="1"/>
    <col min="14609" max="14609" width="9.09765625" style="17" customWidth="1"/>
    <col min="14610" max="14612" width="0" style="17" hidden="1" customWidth="1"/>
    <col min="14613" max="14613" width="8.796875" style="17"/>
    <col min="14614" max="14614" width="8.19921875" style="17" bestFit="1" customWidth="1"/>
    <col min="14615" max="14619" width="8.796875" style="17"/>
    <col min="14620" max="14620" width="8" style="17" customWidth="1"/>
    <col min="14621" max="14849" width="8.796875" style="17"/>
    <col min="14850" max="14850" width="10.09765625" style="17" customWidth="1"/>
    <col min="14851" max="14852" width="8" style="17" customWidth="1"/>
    <col min="14853" max="14857" width="7.19921875" style="17" customWidth="1"/>
    <col min="14858" max="14858" width="6.09765625" style="17" customWidth="1"/>
    <col min="14859" max="14859" width="6.59765625" style="17" customWidth="1"/>
    <col min="14860" max="14861" width="8.69921875" style="17" customWidth="1"/>
    <col min="14862" max="14862" width="13.09765625" style="17" customWidth="1"/>
    <col min="14863" max="14863" width="9.59765625" style="17" customWidth="1"/>
    <col min="14864" max="14864" width="10.69921875" style="17" customWidth="1"/>
    <col min="14865" max="14865" width="9.09765625" style="17" customWidth="1"/>
    <col min="14866" max="14868" width="0" style="17" hidden="1" customWidth="1"/>
    <col min="14869" max="14869" width="8.796875" style="17"/>
    <col min="14870" max="14870" width="8.19921875" style="17" bestFit="1" customWidth="1"/>
    <col min="14871" max="14875" width="8.796875" style="17"/>
    <col min="14876" max="14876" width="8" style="17" customWidth="1"/>
    <col min="14877" max="15105" width="8.796875" style="17"/>
    <col min="15106" max="15106" width="10.09765625" style="17" customWidth="1"/>
    <col min="15107" max="15108" width="8" style="17" customWidth="1"/>
    <col min="15109" max="15113" width="7.19921875" style="17" customWidth="1"/>
    <col min="15114" max="15114" width="6.09765625" style="17" customWidth="1"/>
    <col min="15115" max="15115" width="6.59765625" style="17" customWidth="1"/>
    <col min="15116" max="15117" width="8.69921875" style="17" customWidth="1"/>
    <col min="15118" max="15118" width="13.09765625" style="17" customWidth="1"/>
    <col min="15119" max="15119" width="9.59765625" style="17" customWidth="1"/>
    <col min="15120" max="15120" width="10.69921875" style="17" customWidth="1"/>
    <col min="15121" max="15121" width="9.09765625" style="17" customWidth="1"/>
    <col min="15122" max="15124" width="0" style="17" hidden="1" customWidth="1"/>
    <col min="15125" max="15125" width="8.796875" style="17"/>
    <col min="15126" max="15126" width="8.19921875" style="17" bestFit="1" customWidth="1"/>
    <col min="15127" max="15131" width="8.796875" style="17"/>
    <col min="15132" max="15132" width="8" style="17" customWidth="1"/>
    <col min="15133" max="15361" width="8.796875" style="17"/>
    <col min="15362" max="15362" width="10.09765625" style="17" customWidth="1"/>
    <col min="15363" max="15364" width="8" style="17" customWidth="1"/>
    <col min="15365" max="15369" width="7.19921875" style="17" customWidth="1"/>
    <col min="15370" max="15370" width="6.09765625" style="17" customWidth="1"/>
    <col min="15371" max="15371" width="6.59765625" style="17" customWidth="1"/>
    <col min="15372" max="15373" width="8.69921875" style="17" customWidth="1"/>
    <col min="15374" max="15374" width="13.09765625" style="17" customWidth="1"/>
    <col min="15375" max="15375" width="9.59765625" style="17" customWidth="1"/>
    <col min="15376" max="15376" width="10.69921875" style="17" customWidth="1"/>
    <col min="15377" max="15377" width="9.09765625" style="17" customWidth="1"/>
    <col min="15378" max="15380" width="0" style="17" hidden="1" customWidth="1"/>
    <col min="15381" max="15381" width="8.796875" style="17"/>
    <col min="15382" max="15382" width="8.19921875" style="17" bestFit="1" customWidth="1"/>
    <col min="15383" max="15387" width="8.796875" style="17"/>
    <col min="15388" max="15388" width="8" style="17" customWidth="1"/>
    <col min="15389" max="15617" width="8.796875" style="17"/>
    <col min="15618" max="15618" width="10.09765625" style="17" customWidth="1"/>
    <col min="15619" max="15620" width="8" style="17" customWidth="1"/>
    <col min="15621" max="15625" width="7.19921875" style="17" customWidth="1"/>
    <col min="15626" max="15626" width="6.09765625" style="17" customWidth="1"/>
    <col min="15627" max="15627" width="6.59765625" style="17" customWidth="1"/>
    <col min="15628" max="15629" width="8.69921875" style="17" customWidth="1"/>
    <col min="15630" max="15630" width="13.09765625" style="17" customWidth="1"/>
    <col min="15631" max="15631" width="9.59765625" style="17" customWidth="1"/>
    <col min="15632" max="15632" width="10.69921875" style="17" customWidth="1"/>
    <col min="15633" max="15633" width="9.09765625" style="17" customWidth="1"/>
    <col min="15634" max="15636" width="0" style="17" hidden="1" customWidth="1"/>
    <col min="15637" max="15637" width="8.796875" style="17"/>
    <col min="15638" max="15638" width="8.19921875" style="17" bestFit="1" customWidth="1"/>
    <col min="15639" max="15643" width="8.796875" style="17"/>
    <col min="15644" max="15644" width="8" style="17" customWidth="1"/>
    <col min="15645" max="15873" width="8.796875" style="17"/>
    <col min="15874" max="15874" width="10.09765625" style="17" customWidth="1"/>
    <col min="15875" max="15876" width="8" style="17" customWidth="1"/>
    <col min="15877" max="15881" width="7.19921875" style="17" customWidth="1"/>
    <col min="15882" max="15882" width="6.09765625" style="17" customWidth="1"/>
    <col min="15883" max="15883" width="6.59765625" style="17" customWidth="1"/>
    <col min="15884" max="15885" width="8.69921875" style="17" customWidth="1"/>
    <col min="15886" max="15886" width="13.09765625" style="17" customWidth="1"/>
    <col min="15887" max="15887" width="9.59765625" style="17" customWidth="1"/>
    <col min="15888" max="15888" width="10.69921875" style="17" customWidth="1"/>
    <col min="15889" max="15889" width="9.09765625" style="17" customWidth="1"/>
    <col min="15890" max="15892" width="0" style="17" hidden="1" customWidth="1"/>
    <col min="15893" max="15893" width="8.796875" style="17"/>
    <col min="15894" max="15894" width="8.19921875" style="17" bestFit="1" customWidth="1"/>
    <col min="15895" max="15899" width="8.796875" style="17"/>
    <col min="15900" max="15900" width="8" style="17" customWidth="1"/>
    <col min="15901" max="16129" width="8.796875" style="17"/>
    <col min="16130" max="16130" width="10.09765625" style="17" customWidth="1"/>
    <col min="16131" max="16132" width="8" style="17" customWidth="1"/>
    <col min="16133" max="16137" width="7.19921875" style="17" customWidth="1"/>
    <col min="16138" max="16138" width="6.09765625" style="17" customWidth="1"/>
    <col min="16139" max="16139" width="6.59765625" style="17" customWidth="1"/>
    <col min="16140" max="16141" width="8.69921875" style="17" customWidth="1"/>
    <col min="16142" max="16142" width="13.09765625" style="17" customWidth="1"/>
    <col min="16143" max="16143" width="9.59765625" style="17" customWidth="1"/>
    <col min="16144" max="16144" width="10.69921875" style="17" customWidth="1"/>
    <col min="16145" max="16145" width="9.09765625" style="17" customWidth="1"/>
    <col min="16146" max="16148" width="0" style="17" hidden="1" customWidth="1"/>
    <col min="16149" max="16149" width="8.796875" style="17"/>
    <col min="16150" max="16150" width="8.19921875" style="17" bestFit="1" customWidth="1"/>
    <col min="16151" max="16155" width="8.796875" style="17"/>
    <col min="16156" max="16156" width="8" style="17" customWidth="1"/>
    <col min="16157" max="16379" width="8.796875" style="17"/>
    <col min="16380" max="16384" width="8.69921875" style="17" customWidth="1"/>
  </cols>
  <sheetData>
    <row r="1" spans="1:26" ht="15.6" customHeight="1" x14ac:dyDescent="0.25">
      <c r="A1" s="117" t="s">
        <v>80</v>
      </c>
      <c r="B1" s="117"/>
      <c r="C1" s="117"/>
      <c r="D1" s="117"/>
      <c r="E1" s="117"/>
      <c r="F1" s="117"/>
      <c r="I1" s="87" t="s">
        <v>0</v>
      </c>
      <c r="J1" s="87"/>
      <c r="K1" s="87"/>
      <c r="L1" s="87"/>
      <c r="M1" s="81"/>
      <c r="N1" s="20"/>
      <c r="O1" s="20"/>
      <c r="P1" s="20"/>
      <c r="Q1" s="20"/>
      <c r="R1" s="20"/>
      <c r="S1" s="20"/>
      <c r="T1" s="61"/>
      <c r="U1" s="20"/>
    </row>
    <row r="2" spans="1:26" ht="15.6" customHeight="1" x14ac:dyDescent="0.25">
      <c r="A2" s="87" t="s">
        <v>77</v>
      </c>
      <c r="B2" s="87"/>
      <c r="C2" s="87"/>
      <c r="D2" s="87"/>
      <c r="E2" s="87"/>
      <c r="F2" s="87"/>
      <c r="I2" s="87" t="s">
        <v>1</v>
      </c>
      <c r="J2" s="87"/>
      <c r="K2" s="87"/>
      <c r="L2" s="87"/>
      <c r="M2" s="81"/>
      <c r="N2" s="20"/>
      <c r="O2" s="20"/>
      <c r="P2" s="20"/>
      <c r="Q2" s="20"/>
      <c r="R2" s="20"/>
      <c r="S2" s="20"/>
      <c r="T2" s="61"/>
      <c r="U2" s="20"/>
    </row>
    <row r="3" spans="1:26" x14ac:dyDescent="0.25">
      <c r="A3" s="87" t="s">
        <v>70</v>
      </c>
      <c r="B3" s="87"/>
      <c r="C3" s="87"/>
      <c r="D3" s="87"/>
      <c r="E3" s="87"/>
      <c r="F3" s="87"/>
    </row>
    <row r="4" spans="1:26" x14ac:dyDescent="0.25">
      <c r="A4" s="87"/>
      <c r="B4" s="87"/>
      <c r="C4" s="87"/>
      <c r="D4" s="87"/>
      <c r="E4" s="87"/>
      <c r="F4" s="87"/>
      <c r="L4" s="89"/>
      <c r="M4" s="89"/>
      <c r="N4" s="89"/>
      <c r="O4" s="89"/>
      <c r="P4" s="89"/>
      <c r="Q4" s="89"/>
      <c r="R4" s="89"/>
      <c r="S4" s="89"/>
      <c r="T4" s="89"/>
      <c r="U4" s="89"/>
    </row>
    <row r="5" spans="1:26" ht="15" customHeight="1" x14ac:dyDescent="0.25">
      <c r="A5" s="88" t="s">
        <v>35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2"/>
      <c r="N5" s="28"/>
      <c r="O5" s="28"/>
      <c r="P5" s="28"/>
      <c r="Q5" s="28"/>
      <c r="R5" s="28"/>
      <c r="S5" s="28"/>
      <c r="T5" s="63"/>
      <c r="U5" s="28"/>
    </row>
    <row r="6" spans="1:26" ht="15" customHeight="1" x14ac:dyDescent="0.25">
      <c r="A6" s="88" t="s">
        <v>77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2"/>
      <c r="N6" s="28"/>
      <c r="O6" s="21"/>
      <c r="P6" s="21"/>
      <c r="Q6" s="21"/>
      <c r="R6" s="21"/>
      <c r="S6" s="21"/>
      <c r="T6" s="64"/>
      <c r="U6" s="21"/>
    </row>
    <row r="7" spans="1:26" s="2" customFormat="1" x14ac:dyDescent="0.3">
      <c r="C7" s="3"/>
      <c r="D7" s="3"/>
      <c r="E7" s="70"/>
      <c r="F7" s="3"/>
      <c r="G7" s="3"/>
      <c r="H7" s="3"/>
      <c r="I7" s="33"/>
      <c r="J7" s="33"/>
      <c r="K7" s="3"/>
      <c r="L7" s="3"/>
      <c r="M7" s="3"/>
      <c r="N7" s="29"/>
      <c r="O7" s="29"/>
      <c r="P7" s="29"/>
      <c r="Q7" s="29"/>
      <c r="R7" s="29"/>
      <c r="S7" s="29"/>
      <c r="T7" s="65"/>
      <c r="U7" s="29"/>
    </row>
    <row r="8" spans="1:26" s="2" customFormat="1" x14ac:dyDescent="0.3">
      <c r="A8" s="34" t="s">
        <v>2</v>
      </c>
      <c r="B8" s="4" t="s">
        <v>36</v>
      </c>
      <c r="C8" s="5"/>
      <c r="D8" s="5"/>
      <c r="E8" s="78">
        <v>2.4</v>
      </c>
      <c r="F8" s="6" t="s">
        <v>3</v>
      </c>
      <c r="G8" s="34">
        <v>6</v>
      </c>
      <c r="H8" s="90" t="s">
        <v>37</v>
      </c>
      <c r="I8" s="90"/>
      <c r="J8" s="90"/>
      <c r="K8" s="90"/>
      <c r="L8" s="43">
        <v>636.01</v>
      </c>
      <c r="M8" s="16" t="s">
        <v>5</v>
      </c>
      <c r="N8" s="16"/>
      <c r="O8" s="30"/>
      <c r="T8" s="66"/>
      <c r="U8" s="30"/>
      <c r="V8" s="5"/>
      <c r="W8" s="7"/>
      <c r="X8" s="7"/>
    </row>
    <row r="9" spans="1:26" s="2" customFormat="1" ht="16.8" x14ac:dyDescent="0.25">
      <c r="A9" s="34" t="s">
        <v>6</v>
      </c>
      <c r="B9" s="4" t="s">
        <v>7</v>
      </c>
      <c r="C9" s="5"/>
      <c r="D9" s="5"/>
      <c r="E9" s="76">
        <v>632</v>
      </c>
      <c r="F9" s="6" t="s">
        <v>5</v>
      </c>
      <c r="G9" s="36" t="s">
        <v>43</v>
      </c>
      <c r="H9" s="86" t="s">
        <v>38</v>
      </c>
      <c r="I9" s="86"/>
      <c r="J9" s="86"/>
      <c r="K9" s="86"/>
      <c r="L9" s="37">
        <v>8.4600000000000009</v>
      </c>
      <c r="M9" s="16" t="s">
        <v>11</v>
      </c>
      <c r="N9" s="16"/>
      <c r="O9" s="30"/>
      <c r="T9" s="66"/>
      <c r="U9" s="30"/>
      <c r="V9" s="5"/>
      <c r="W9" s="7"/>
      <c r="X9" s="7"/>
    </row>
    <row r="10" spans="1:26" s="2" customFormat="1" ht="16.8" x14ac:dyDescent="0.3">
      <c r="A10" s="34" t="s">
        <v>9</v>
      </c>
      <c r="B10" s="4" t="s">
        <v>8</v>
      </c>
      <c r="C10" s="5"/>
      <c r="D10" s="5"/>
      <c r="E10" s="76">
        <v>632</v>
      </c>
      <c r="F10" s="6" t="s">
        <v>5</v>
      </c>
      <c r="G10" s="36" t="s">
        <v>44</v>
      </c>
      <c r="H10" s="86" t="s">
        <v>76</v>
      </c>
      <c r="I10" s="86"/>
      <c r="J10" s="86"/>
      <c r="K10" s="86"/>
      <c r="L10" s="76">
        <v>891.6</v>
      </c>
      <c r="M10" s="16" t="s">
        <v>11</v>
      </c>
      <c r="N10" s="16"/>
      <c r="O10" s="30"/>
      <c r="P10" s="30"/>
      <c r="Q10" s="30"/>
      <c r="R10" s="30"/>
      <c r="S10" s="30"/>
      <c r="T10" s="67"/>
      <c r="U10" s="30"/>
      <c r="V10" s="5"/>
      <c r="W10" s="7"/>
      <c r="X10" s="7"/>
    </row>
    <row r="11" spans="1:26" s="2" customFormat="1" ht="16.8" x14ac:dyDescent="0.3">
      <c r="A11" s="34" t="s">
        <v>10</v>
      </c>
      <c r="B11" s="83" t="s">
        <v>4</v>
      </c>
      <c r="C11" s="5"/>
      <c r="D11" s="5"/>
      <c r="E11" s="77">
        <v>632</v>
      </c>
      <c r="F11" s="6" t="s">
        <v>5</v>
      </c>
      <c r="G11" s="36" t="s">
        <v>45</v>
      </c>
      <c r="H11" s="86" t="s">
        <v>41</v>
      </c>
      <c r="I11" s="86"/>
      <c r="J11" s="86"/>
      <c r="K11" s="86"/>
      <c r="L11" s="23">
        <v>773.9</v>
      </c>
      <c r="M11" s="16" t="s">
        <v>11</v>
      </c>
      <c r="N11" s="16"/>
      <c r="O11" s="30"/>
      <c r="P11" s="30"/>
      <c r="Q11" s="30"/>
      <c r="R11" s="30"/>
      <c r="S11" s="30"/>
      <c r="T11" s="67"/>
      <c r="U11" s="30"/>
      <c r="V11" s="86"/>
      <c r="W11" s="86"/>
      <c r="X11" s="86"/>
      <c r="Z11" s="6"/>
    </row>
    <row r="12" spans="1:26" ht="15.75" customHeight="1" x14ac:dyDescent="0.25">
      <c r="A12" s="34" t="s">
        <v>12</v>
      </c>
      <c r="B12" s="4" t="s">
        <v>39</v>
      </c>
      <c r="C12" s="5"/>
      <c r="D12" s="5"/>
      <c r="E12" s="76">
        <v>48000</v>
      </c>
      <c r="F12" s="6" t="s">
        <v>42</v>
      </c>
      <c r="G12" s="36" t="s">
        <v>46</v>
      </c>
      <c r="H12" s="86" t="s">
        <v>40</v>
      </c>
      <c r="I12" s="86"/>
      <c r="J12" s="86"/>
      <c r="K12" s="86"/>
      <c r="L12" s="86"/>
      <c r="M12" s="86"/>
      <c r="N12" s="29"/>
      <c r="O12" s="29"/>
      <c r="P12" s="29"/>
      <c r="Q12" s="29"/>
      <c r="R12" s="29"/>
      <c r="S12" s="29"/>
      <c r="T12" s="65"/>
      <c r="U12" s="29"/>
      <c r="V12" s="8"/>
      <c r="W12" s="8"/>
      <c r="X12" s="8"/>
    </row>
    <row r="13" spans="1:26" x14ac:dyDescent="0.25">
      <c r="A13" s="17"/>
      <c r="B13" s="5"/>
      <c r="C13" s="17"/>
      <c r="D13" s="17"/>
      <c r="E13" s="71"/>
      <c r="F13" s="17"/>
      <c r="G13" s="17"/>
      <c r="H13" s="44"/>
      <c r="I13" s="25"/>
      <c r="J13" s="25"/>
      <c r="K13" s="17"/>
      <c r="V13" s="8"/>
      <c r="W13" s="8"/>
      <c r="X13" s="8"/>
    </row>
    <row r="14" spans="1:26" ht="0.75" customHeight="1" x14ac:dyDescent="0.25">
      <c r="A14" s="18"/>
      <c r="B14" s="18"/>
      <c r="C14" s="18"/>
      <c r="D14" s="18"/>
      <c r="E14" s="72"/>
      <c r="F14" s="18"/>
      <c r="G14" s="18"/>
      <c r="H14" s="18"/>
      <c r="I14" s="26"/>
      <c r="J14" s="26"/>
      <c r="K14" s="18"/>
      <c r="L14" s="18"/>
      <c r="V14" s="8"/>
      <c r="W14" s="8"/>
      <c r="X14" s="8"/>
    </row>
    <row r="15" spans="1:26" ht="50.25" customHeight="1" x14ac:dyDescent="0.25">
      <c r="A15" s="113" t="s">
        <v>13</v>
      </c>
      <c r="B15" s="113" t="s">
        <v>24</v>
      </c>
      <c r="C15" s="115" t="s">
        <v>14</v>
      </c>
      <c r="D15" s="116"/>
      <c r="E15" s="95" t="s">
        <v>15</v>
      </c>
      <c r="F15" s="96"/>
      <c r="G15" s="96"/>
      <c r="H15" s="96"/>
      <c r="I15" s="96"/>
      <c r="J15" s="108" t="s">
        <v>66</v>
      </c>
      <c r="K15" s="105" t="s">
        <v>25</v>
      </c>
      <c r="L15" s="104" t="s">
        <v>68</v>
      </c>
      <c r="M15" s="107" t="s">
        <v>65</v>
      </c>
      <c r="N15" s="99" t="s">
        <v>30</v>
      </c>
      <c r="O15" s="100"/>
      <c r="P15" s="101"/>
      <c r="Q15" s="99" t="s">
        <v>31</v>
      </c>
      <c r="R15" s="102"/>
      <c r="S15" s="103"/>
      <c r="T15" s="68" t="s">
        <v>32</v>
      </c>
      <c r="U15" s="97" t="s">
        <v>34</v>
      </c>
      <c r="V15" s="111" t="s">
        <v>47</v>
      </c>
      <c r="W15" s="111" t="s">
        <v>48</v>
      </c>
      <c r="X15" s="91" t="s">
        <v>49</v>
      </c>
      <c r="Y15" s="92"/>
    </row>
    <row r="16" spans="1:26" ht="27.6" x14ac:dyDescent="0.25">
      <c r="A16" s="114"/>
      <c r="B16" s="114"/>
      <c r="C16" s="85" t="s">
        <v>16</v>
      </c>
      <c r="D16" s="85" t="s">
        <v>17</v>
      </c>
      <c r="E16" s="79" t="s">
        <v>18</v>
      </c>
      <c r="F16" s="84" t="s">
        <v>19</v>
      </c>
      <c r="G16" s="40" t="s">
        <v>26</v>
      </c>
      <c r="H16" s="41" t="s">
        <v>20</v>
      </c>
      <c r="I16" s="42" t="s">
        <v>21</v>
      </c>
      <c r="J16" s="109"/>
      <c r="K16" s="106"/>
      <c r="L16" s="98"/>
      <c r="M16" s="107"/>
      <c r="N16" s="22" t="s">
        <v>27</v>
      </c>
      <c r="O16" s="22" t="s">
        <v>28</v>
      </c>
      <c r="P16" s="22" t="s">
        <v>29</v>
      </c>
      <c r="Q16" s="22" t="s">
        <v>27</v>
      </c>
      <c r="R16" s="22" t="s">
        <v>28</v>
      </c>
      <c r="S16" s="22" t="s">
        <v>29</v>
      </c>
      <c r="T16" s="69" t="s">
        <v>33</v>
      </c>
      <c r="U16" s="98"/>
      <c r="V16" s="112"/>
      <c r="W16" s="112"/>
      <c r="X16" s="93"/>
      <c r="Y16" s="94"/>
    </row>
    <row r="17" spans="1:25" ht="20.100000000000001" customHeight="1" x14ac:dyDescent="0.3">
      <c r="A17" s="9">
        <v>0</v>
      </c>
      <c r="B17" s="14">
        <v>44657</v>
      </c>
      <c r="C17" s="10">
        <v>631.9</v>
      </c>
      <c r="D17" s="11">
        <v>606.29999999999995</v>
      </c>
      <c r="E17" s="50" t="e">
        <f>IF($W17=0,$V17,$W17)</f>
        <v>#VALUE!</v>
      </c>
      <c r="F17" s="56">
        <f>IF(C17&gt;$Y$24,$Y$17*$Y$18*$Y$25*SQRT(2*9.81)*POWER(($C17-$Y$24),1.5),0)</f>
        <v>0</v>
      </c>
      <c r="G17" s="57">
        <f>(Q17+R17+S17)</f>
        <v>0</v>
      </c>
      <c r="H17" s="11">
        <f>IF($L17&gt;0,$Y$19*$Y$20*$Y$27*$L17*SQRT(2*9.81*(($C17-$Y$26)-$Y$19*$L17)),$Y$19*$Y$20*$Y$27*$L17*SQRT(2*9.81*(($C17-$Y$26)-$Y$19*$L17)))</f>
        <v>0</v>
      </c>
      <c r="I17" s="58">
        <f>$F17+$G17+$H17</f>
        <v>0</v>
      </c>
      <c r="J17" s="75">
        <f>IFERROR(IF(AND(($G17*$G16*$G15*$G14)&gt;0,$V17&gt;$V16,$V16&gt;$V15,$V15&gt;$V14),AVERAGE(V16:V17),$W17),$W17)</f>
        <v>0</v>
      </c>
      <c r="K17" s="11"/>
      <c r="L17" s="11">
        <v>0</v>
      </c>
      <c r="M17" s="11">
        <f>IF($L17&gt;0,$Y$19*$Y$20*$Y$27*$L17*SQRT(2*9.81*(($C17-$Y$26)-$Y$19*$L17)),$Y$19*$Y$20*$Y$27*$L17*SQRT(2*9.81*(($C17-$Y$26)-$Y$19*$L17)))</f>
        <v>0</v>
      </c>
      <c r="N17" s="60">
        <v>0</v>
      </c>
      <c r="O17" s="60">
        <v>0</v>
      </c>
      <c r="P17" s="60">
        <v>0</v>
      </c>
      <c r="Q17" s="59">
        <f t="shared" ref="Q17:S32" si="0">IF(N17&lt;&gt;"",(N17*1000/(9.81*$Y$21*$Y$22*$Y$23*($C17-$D17))),"")</f>
        <v>0</v>
      </c>
      <c r="R17" s="59">
        <f t="shared" si="0"/>
        <v>0</v>
      </c>
      <c r="S17" s="59">
        <f t="shared" si="0"/>
        <v>0</v>
      </c>
      <c r="T17" s="80" t="e">
        <f>IF(AND($C16&gt;625,$C17&lt;=632),($C17-$C16)*$Y$31/900,IF($C17&gt;632,($C17-$C16)*$Y$32/900,0))</f>
        <v>#VALUE!</v>
      </c>
      <c r="U17" s="47">
        <v>0</v>
      </c>
      <c r="V17" s="50" t="e">
        <f>F17+G17+H17+T17</f>
        <v>#VALUE!</v>
      </c>
      <c r="W17" s="50">
        <f>IFERROR(AVERAGE($V14:$V17),0)</f>
        <v>0</v>
      </c>
      <c r="X17" s="48" t="s">
        <v>50</v>
      </c>
      <c r="Y17" s="49">
        <v>0.95399999999999996</v>
      </c>
    </row>
    <row r="18" spans="1:25" ht="20.100000000000001" customHeight="1" x14ac:dyDescent="0.3">
      <c r="A18" s="9">
        <v>1.0416666666666666E-2</v>
      </c>
      <c r="B18" s="14">
        <v>44657</v>
      </c>
      <c r="C18" s="10">
        <v>631.91</v>
      </c>
      <c r="D18" s="11">
        <v>606.29999999999995</v>
      </c>
      <c r="E18" s="50">
        <f>IF($W18=0,$V18,$W18)</f>
        <v>0.33333333333303017</v>
      </c>
      <c r="F18" s="56">
        <f t="shared" ref="F18:F81" si="1">IF(C18&gt;$Y$24,$Y$17*$Y$18*$Y$25*SQRT(2*9.81)*POWER(($C18-$Y$24),1.5),0)</f>
        <v>0</v>
      </c>
      <c r="G18" s="57">
        <f>(Q18+R18+S18)</f>
        <v>0</v>
      </c>
      <c r="H18" s="11">
        <f t="shared" ref="H18:H81" si="2">IF($L18&gt;0,$Y$19*$Y$20*$Y$27*$L18*SQRT(2*9.81*(($C18-$Y$26)-$Y$19*$L18)),$Y$19*$Y$20*$Y$27*$L18*SQRT(2*9.81*(($C18-$Y$26)-$Y$19*$L18)))</f>
        <v>0</v>
      </c>
      <c r="I18" s="58">
        <f>$F18+$G18+$H18</f>
        <v>0</v>
      </c>
      <c r="J18" s="75">
        <f>IFERROR(IF(AND(($G18*$G17*$G16*$G15)&gt;0,$V18&gt;$V17,$V17&gt;$V16,$V16&gt;$V15),AVERAGE(V17:V18),$W18),$W18)</f>
        <v>0</v>
      </c>
      <c r="K18" s="11"/>
      <c r="L18" s="11">
        <v>0</v>
      </c>
      <c r="M18" s="11">
        <f t="shared" ref="M18:M81" si="3">IF($L18&gt;0,$Y$19*$Y$20*$Y$27*$L18*SQRT(2*9.81*(($C18-$Y$26)-$Y$19*$L18)),$Y$19*$Y$20*$Y$27*$L18*SQRT(2*9.81*(($C18-$Y$26)-$Y$19*$L18)))</f>
        <v>0</v>
      </c>
      <c r="N18" s="60">
        <v>0</v>
      </c>
      <c r="O18" s="60">
        <v>0</v>
      </c>
      <c r="P18" s="60">
        <v>0</v>
      </c>
      <c r="Q18" s="59">
        <f t="shared" si="0"/>
        <v>0</v>
      </c>
      <c r="R18" s="59">
        <f t="shared" si="0"/>
        <v>0</v>
      </c>
      <c r="S18" s="59">
        <f t="shared" si="0"/>
        <v>0</v>
      </c>
      <c r="T18" s="80">
        <f>IF(AND($C17&gt;625,$C18&lt;=632),($C18-$C17)*$Y$31/900,IF($C18&gt;632,($C18-$C17)*$Y$32/900,0))</f>
        <v>0.33333333333303017</v>
      </c>
      <c r="U18" s="47">
        <v>0</v>
      </c>
      <c r="V18" s="50">
        <f>F18+G18+H18+T18</f>
        <v>0.33333333333303017</v>
      </c>
      <c r="W18" s="50">
        <f>IFERROR(AVERAGE($V15:$V18),0)</f>
        <v>0</v>
      </c>
      <c r="X18" s="51" t="s">
        <v>51</v>
      </c>
      <c r="Y18" s="52">
        <v>0.51</v>
      </c>
    </row>
    <row r="19" spans="1:25" ht="20.100000000000001" customHeight="1" x14ac:dyDescent="0.3">
      <c r="A19" s="9">
        <v>2.0833333333333301E-2</v>
      </c>
      <c r="B19" s="14">
        <v>44657</v>
      </c>
      <c r="C19" s="10">
        <v>631.91999999999996</v>
      </c>
      <c r="D19" s="11">
        <v>606.29999999999995</v>
      </c>
      <c r="E19" s="50">
        <f t="shared" ref="E19:E82" si="4">IF($W19=0,$V19,$W19)</f>
        <v>0.33333333333303017</v>
      </c>
      <c r="F19" s="56">
        <f>IF(C19&gt;$Y$24,$Y$17*$Y$18*$Y$25*SQRT(2*9.81)*POWER(($C19-$Y$24),1.5),0)</f>
        <v>0</v>
      </c>
      <c r="G19" s="57">
        <f>(Q19+R19+S19)</f>
        <v>0</v>
      </c>
      <c r="H19" s="11">
        <f t="shared" si="2"/>
        <v>0</v>
      </c>
      <c r="I19" s="58">
        <f t="shared" ref="I19:I82" si="5">$F19+$G19+$H19</f>
        <v>0</v>
      </c>
      <c r="J19" s="75">
        <f>IFERROR(IF(AND(($G19*$G18*$G17*$G16)&gt;0,$V19&gt;$V18,$V18&gt;$V17,$V17&gt;$V16),AVERAGE(V18:V19),$W19),$W19)</f>
        <v>0</v>
      </c>
      <c r="K19" s="11"/>
      <c r="L19" s="11">
        <v>0</v>
      </c>
      <c r="M19" s="11">
        <f t="shared" si="3"/>
        <v>0</v>
      </c>
      <c r="N19" s="60">
        <v>0</v>
      </c>
      <c r="O19" s="60">
        <v>0</v>
      </c>
      <c r="P19" s="60">
        <v>0</v>
      </c>
      <c r="Q19" s="59">
        <f t="shared" si="0"/>
        <v>0</v>
      </c>
      <c r="R19" s="59">
        <f t="shared" si="0"/>
        <v>0</v>
      </c>
      <c r="S19" s="59">
        <f t="shared" si="0"/>
        <v>0</v>
      </c>
      <c r="T19" s="80">
        <f t="shared" ref="T19:T82" si="6">IF(AND($C18&gt;625,$C19&lt;=632),($C19-$C18)*$Y$31/900,IF($C19&gt;632,($C19-$C18)*$Y$32/900,0))</f>
        <v>0.33333333333303017</v>
      </c>
      <c r="U19" s="47">
        <v>0</v>
      </c>
      <c r="V19" s="50">
        <f t="shared" ref="V19:V82" si="7">F19+G19+H19+T19</f>
        <v>0.33333333333303017</v>
      </c>
      <c r="W19" s="50">
        <f>IFERROR(AVERAGE($V16:$V19),0)</f>
        <v>0</v>
      </c>
      <c r="X19" s="48" t="s">
        <v>52</v>
      </c>
      <c r="Y19" s="49">
        <v>0.622</v>
      </c>
    </row>
    <row r="20" spans="1:25" ht="20.100000000000001" customHeight="1" x14ac:dyDescent="0.3">
      <c r="A20" s="9">
        <v>3.125E-2</v>
      </c>
      <c r="B20" s="14">
        <v>44657</v>
      </c>
      <c r="C20" s="10">
        <v>631.92999999999995</v>
      </c>
      <c r="D20" s="11">
        <v>606.29999999999995</v>
      </c>
      <c r="E20" s="50">
        <f t="shared" si="4"/>
        <v>0.33333333333303017</v>
      </c>
      <c r="F20" s="56">
        <f t="shared" si="1"/>
        <v>0</v>
      </c>
      <c r="G20" s="57">
        <f>(Q20+R20+S20)</f>
        <v>0</v>
      </c>
      <c r="H20" s="11">
        <f t="shared" si="2"/>
        <v>0</v>
      </c>
      <c r="I20" s="58">
        <f t="shared" si="5"/>
        <v>0</v>
      </c>
      <c r="J20" s="75">
        <f t="shared" ref="J20:J83" si="8">IFERROR(IF(AND(($G20*$G19*$G18*$G17)&gt;0,$V20&gt;$V19,$V19&gt;$V18,$V18&gt;$V17),AVERAGE(V19:V20),$W20),$W20)</f>
        <v>0</v>
      </c>
      <c r="K20" s="11"/>
      <c r="L20" s="11">
        <v>0</v>
      </c>
      <c r="M20" s="11">
        <f t="shared" si="3"/>
        <v>0</v>
      </c>
      <c r="N20" s="60">
        <v>0</v>
      </c>
      <c r="O20" s="60">
        <v>0</v>
      </c>
      <c r="P20" s="60">
        <v>0</v>
      </c>
      <c r="Q20" s="59">
        <f t="shared" si="0"/>
        <v>0</v>
      </c>
      <c r="R20" s="59">
        <f t="shared" si="0"/>
        <v>0</v>
      </c>
      <c r="S20" s="59">
        <f t="shared" si="0"/>
        <v>0</v>
      </c>
      <c r="T20" s="80">
        <f t="shared" si="6"/>
        <v>0.33333333333303017</v>
      </c>
      <c r="U20" s="47">
        <v>0</v>
      </c>
      <c r="V20" s="50">
        <f t="shared" si="7"/>
        <v>0.33333333333303017</v>
      </c>
      <c r="W20" s="50">
        <f t="shared" ref="W20:W83" si="9">IFERROR(AVERAGE($V17:$V20),0)</f>
        <v>0</v>
      </c>
      <c r="X20" s="51" t="s">
        <v>53</v>
      </c>
      <c r="Y20" s="52">
        <v>0.9</v>
      </c>
    </row>
    <row r="21" spans="1:25" ht="20.100000000000001" customHeight="1" x14ac:dyDescent="0.3">
      <c r="A21" s="9">
        <v>4.1666666666666699E-2</v>
      </c>
      <c r="B21" s="14">
        <v>44657</v>
      </c>
      <c r="C21" s="10">
        <v>631.94000000000005</v>
      </c>
      <c r="D21" s="11">
        <v>606.29999999999995</v>
      </c>
      <c r="E21" s="50">
        <f t="shared" si="4"/>
        <v>3.0751913995157301</v>
      </c>
      <c r="F21" s="56">
        <f t="shared" si="1"/>
        <v>0</v>
      </c>
      <c r="G21" s="57">
        <f>(Q21+R21+S21)</f>
        <v>10.967432264727011</v>
      </c>
      <c r="H21" s="11">
        <f t="shared" si="2"/>
        <v>0</v>
      </c>
      <c r="I21" s="58">
        <f t="shared" si="5"/>
        <v>10.967432264727011</v>
      </c>
      <c r="J21" s="75">
        <f t="shared" si="8"/>
        <v>3.0751913995157301</v>
      </c>
      <c r="K21" s="11"/>
      <c r="L21" s="11">
        <v>0</v>
      </c>
      <c r="M21" s="11">
        <f t="shared" si="3"/>
        <v>0</v>
      </c>
      <c r="N21" s="60">
        <v>0.8</v>
      </c>
      <c r="O21" s="60">
        <v>0.8</v>
      </c>
      <c r="P21" s="60">
        <v>0.8</v>
      </c>
      <c r="Q21" s="59">
        <f t="shared" si="0"/>
        <v>3.6558107549090035</v>
      </c>
      <c r="R21" s="59">
        <f t="shared" si="0"/>
        <v>3.6558107549090035</v>
      </c>
      <c r="S21" s="59">
        <f t="shared" si="0"/>
        <v>3.6558107549090035</v>
      </c>
      <c r="T21" s="80">
        <f t="shared" si="6"/>
        <v>0.33333333333681975</v>
      </c>
      <c r="U21" s="47">
        <v>0</v>
      </c>
      <c r="V21" s="50">
        <f t="shared" si="7"/>
        <v>11.30076559806383</v>
      </c>
      <c r="W21" s="50">
        <f t="shared" si="9"/>
        <v>3.0751913995157301</v>
      </c>
      <c r="X21" s="48" t="s">
        <v>54</v>
      </c>
      <c r="Y21" s="49">
        <v>0.87</v>
      </c>
    </row>
    <row r="22" spans="1:25" ht="20.100000000000001" customHeight="1" x14ac:dyDescent="0.3">
      <c r="A22" s="9">
        <v>5.2083333333333301E-2</v>
      </c>
      <c r="B22" s="14">
        <v>44657</v>
      </c>
      <c r="C22" s="10">
        <v>631.95000000000005</v>
      </c>
      <c r="D22" s="11">
        <v>606.29999999999995</v>
      </c>
      <c r="E22" s="50">
        <f t="shared" si="4"/>
        <v>5.8159805151843527</v>
      </c>
      <c r="F22" s="56">
        <f t="shared" si="1"/>
        <v>0</v>
      </c>
      <c r="G22" s="57">
        <f t="shared" ref="G22:G85" si="10">(Q22+R22+S22)</f>
        <v>10.96315646267449</v>
      </c>
      <c r="H22" s="11">
        <f t="shared" si="2"/>
        <v>0</v>
      </c>
      <c r="I22" s="58">
        <f t="shared" si="5"/>
        <v>10.96315646267449</v>
      </c>
      <c r="J22" s="75">
        <f t="shared" si="8"/>
        <v>5.8159805151843527</v>
      </c>
      <c r="K22" s="11"/>
      <c r="L22" s="11">
        <v>0</v>
      </c>
      <c r="M22" s="11">
        <f t="shared" si="3"/>
        <v>0</v>
      </c>
      <c r="N22" s="60">
        <v>0.8</v>
      </c>
      <c r="O22" s="60">
        <v>0.8</v>
      </c>
      <c r="P22" s="60">
        <v>0.8</v>
      </c>
      <c r="Q22" s="59">
        <f t="shared" si="0"/>
        <v>3.6543854875581632</v>
      </c>
      <c r="R22" s="59">
        <f t="shared" si="0"/>
        <v>3.6543854875581632</v>
      </c>
      <c r="S22" s="59">
        <f t="shared" si="0"/>
        <v>3.6543854875581632</v>
      </c>
      <c r="T22" s="80">
        <f t="shared" si="6"/>
        <v>0.33333333333303017</v>
      </c>
      <c r="U22" s="47">
        <v>0</v>
      </c>
      <c r="V22" s="50">
        <f t="shared" si="7"/>
        <v>11.296489796007521</v>
      </c>
      <c r="W22" s="50">
        <f t="shared" si="9"/>
        <v>5.8159805151843527</v>
      </c>
      <c r="X22" s="51" t="s">
        <v>55</v>
      </c>
      <c r="Y22" s="52">
        <v>1</v>
      </c>
    </row>
    <row r="23" spans="1:25" ht="20.100000000000001" customHeight="1" x14ac:dyDescent="0.3">
      <c r="A23" s="9">
        <v>6.25E-2</v>
      </c>
      <c r="B23" s="14">
        <v>44657</v>
      </c>
      <c r="C23" s="10">
        <v>631.96</v>
      </c>
      <c r="D23" s="11">
        <v>606.29999999999995</v>
      </c>
      <c r="E23" s="50">
        <f t="shared" si="4"/>
        <v>8.5557015135047028</v>
      </c>
      <c r="F23" s="56">
        <f t="shared" si="1"/>
        <v>0</v>
      </c>
      <c r="G23" s="57">
        <f t="shared" si="10"/>
        <v>10.9588839932814</v>
      </c>
      <c r="H23" s="11">
        <f t="shared" si="2"/>
        <v>0</v>
      </c>
      <c r="I23" s="58">
        <f t="shared" si="5"/>
        <v>10.9588839932814</v>
      </c>
      <c r="J23" s="75">
        <f t="shared" si="8"/>
        <v>8.5557015135047028</v>
      </c>
      <c r="K23" s="11"/>
      <c r="L23" s="11">
        <v>0</v>
      </c>
      <c r="M23" s="11">
        <f t="shared" si="3"/>
        <v>0</v>
      </c>
      <c r="N23" s="60">
        <v>0.8</v>
      </c>
      <c r="O23" s="60">
        <v>0.8</v>
      </c>
      <c r="P23" s="60">
        <v>0.8</v>
      </c>
      <c r="Q23" s="59">
        <f t="shared" si="0"/>
        <v>3.6529613310938003</v>
      </c>
      <c r="R23" s="59">
        <f t="shared" si="0"/>
        <v>3.6529613310938003</v>
      </c>
      <c r="S23" s="59">
        <f t="shared" si="0"/>
        <v>3.6529613310938003</v>
      </c>
      <c r="T23" s="80">
        <f t="shared" si="6"/>
        <v>0.33333333333303017</v>
      </c>
      <c r="U23" s="47">
        <v>0</v>
      </c>
      <c r="V23" s="50">
        <f t="shared" si="7"/>
        <v>11.292217326614431</v>
      </c>
      <c r="W23" s="50">
        <f t="shared" si="9"/>
        <v>8.5557015135047028</v>
      </c>
      <c r="X23" s="48" t="s">
        <v>56</v>
      </c>
      <c r="Y23" s="49">
        <v>1</v>
      </c>
    </row>
    <row r="24" spans="1:25" ht="20.100000000000001" customHeight="1" x14ac:dyDescent="0.3">
      <c r="A24" s="9">
        <v>7.2916666666666699E-2</v>
      </c>
      <c r="B24" s="14">
        <v>44657</v>
      </c>
      <c r="C24" s="10">
        <v>631.97</v>
      </c>
      <c r="D24" s="11">
        <v>606.29999999999995</v>
      </c>
      <c r="E24" s="50">
        <f t="shared" si="4"/>
        <v>11.294355226667935</v>
      </c>
      <c r="F24" s="56">
        <f t="shared" si="1"/>
        <v>0</v>
      </c>
      <c r="G24" s="57">
        <f t="shared" si="10"/>
        <v>10.954614852652934</v>
      </c>
      <c r="H24" s="11">
        <f t="shared" si="2"/>
        <v>0</v>
      </c>
      <c r="I24" s="58">
        <f t="shared" si="5"/>
        <v>10.954614852652934</v>
      </c>
      <c r="J24" s="75">
        <f t="shared" si="8"/>
        <v>11.294355226667935</v>
      </c>
      <c r="K24" s="11"/>
      <c r="L24" s="11">
        <v>0</v>
      </c>
      <c r="M24" s="11">
        <f t="shared" si="3"/>
        <v>0</v>
      </c>
      <c r="N24" s="60">
        <v>0.8</v>
      </c>
      <c r="O24" s="60">
        <v>0.8</v>
      </c>
      <c r="P24" s="60">
        <v>0.8</v>
      </c>
      <c r="Q24" s="59">
        <f t="shared" si="0"/>
        <v>3.6515382842176449</v>
      </c>
      <c r="R24" s="59">
        <f t="shared" si="0"/>
        <v>3.6515382842176449</v>
      </c>
      <c r="S24" s="59">
        <f t="shared" si="0"/>
        <v>3.6515382842176449</v>
      </c>
      <c r="T24" s="80">
        <f t="shared" si="6"/>
        <v>0.33333333333303017</v>
      </c>
      <c r="U24" s="47">
        <v>0</v>
      </c>
      <c r="V24" s="50">
        <f t="shared" si="7"/>
        <v>11.287948185985964</v>
      </c>
      <c r="W24" s="50">
        <f t="shared" si="9"/>
        <v>11.294355226667935</v>
      </c>
      <c r="X24" s="53" t="s">
        <v>57</v>
      </c>
      <c r="Y24" s="54">
        <v>632</v>
      </c>
    </row>
    <row r="25" spans="1:25" ht="20.100000000000001" customHeight="1" x14ac:dyDescent="0.3">
      <c r="A25" s="9">
        <v>8.3333333333333301E-2</v>
      </c>
      <c r="B25" s="14">
        <v>44657</v>
      </c>
      <c r="C25" s="10">
        <v>631.98</v>
      </c>
      <c r="D25" s="11">
        <v>606.29999999999995</v>
      </c>
      <c r="E25" s="50">
        <f t="shared" si="4"/>
        <v>11.290084419710324</v>
      </c>
      <c r="F25" s="56">
        <f t="shared" si="1"/>
        <v>0</v>
      </c>
      <c r="G25" s="57">
        <f t="shared" si="10"/>
        <v>10.950349036900347</v>
      </c>
      <c r="H25" s="11">
        <f t="shared" si="2"/>
        <v>0</v>
      </c>
      <c r="I25" s="58">
        <f t="shared" si="5"/>
        <v>10.950349036900347</v>
      </c>
      <c r="J25" s="75">
        <f t="shared" si="8"/>
        <v>11.290084419710324</v>
      </c>
      <c r="K25" s="11"/>
      <c r="L25" s="11">
        <v>0</v>
      </c>
      <c r="M25" s="11">
        <f t="shared" si="3"/>
        <v>0</v>
      </c>
      <c r="N25" s="60">
        <v>0.8</v>
      </c>
      <c r="O25" s="60">
        <v>0.8</v>
      </c>
      <c r="P25" s="60">
        <v>0.8</v>
      </c>
      <c r="Q25" s="59">
        <f t="shared" si="0"/>
        <v>3.6501163456334491</v>
      </c>
      <c r="R25" s="59">
        <f t="shared" si="0"/>
        <v>3.6501163456334491</v>
      </c>
      <c r="S25" s="59">
        <f t="shared" si="0"/>
        <v>3.6501163456334491</v>
      </c>
      <c r="T25" s="80">
        <f t="shared" si="6"/>
        <v>0.33333333333303017</v>
      </c>
      <c r="U25" s="47">
        <v>0</v>
      </c>
      <c r="V25" s="50">
        <f t="shared" si="7"/>
        <v>11.283682370233377</v>
      </c>
      <c r="W25" s="50">
        <f t="shared" si="9"/>
        <v>11.290084419710324</v>
      </c>
      <c r="X25" s="48" t="s">
        <v>58</v>
      </c>
      <c r="Y25" s="49">
        <v>45</v>
      </c>
    </row>
    <row r="26" spans="1:25" ht="20.100000000000001" customHeight="1" x14ac:dyDescent="0.3">
      <c r="A26" s="9">
        <v>9.375E-2</v>
      </c>
      <c r="B26" s="14">
        <v>44657</v>
      </c>
      <c r="C26" s="10">
        <v>636.01</v>
      </c>
      <c r="D26" s="11">
        <v>606.29999999999995</v>
      </c>
      <c r="E26" s="50">
        <f t="shared" si="4"/>
        <v>244.69984697183358</v>
      </c>
      <c r="F26" s="56">
        <f t="shared" si="1"/>
        <v>778.7483240674494</v>
      </c>
      <c r="G26" s="57">
        <f t="shared" si="10"/>
        <v>9.4649937148300669</v>
      </c>
      <c r="H26" s="11">
        <f t="shared" si="2"/>
        <v>0</v>
      </c>
      <c r="I26" s="58">
        <f t="shared" si="5"/>
        <v>788.21331778227943</v>
      </c>
      <c r="J26" s="75">
        <f t="shared" si="8"/>
        <v>244.69984697183358</v>
      </c>
      <c r="K26" s="11"/>
      <c r="L26" s="11">
        <v>0</v>
      </c>
      <c r="M26" s="11">
        <f t="shared" si="3"/>
        <v>0</v>
      </c>
      <c r="N26" s="60">
        <v>0.8</v>
      </c>
      <c r="O26" s="60">
        <v>0.8</v>
      </c>
      <c r="P26" s="60">
        <v>0.8</v>
      </c>
      <c r="Q26" s="59">
        <f t="shared" si="0"/>
        <v>3.1549979049433556</v>
      </c>
      <c r="R26" s="59">
        <f t="shared" si="0"/>
        <v>3.1549979049433556</v>
      </c>
      <c r="S26" s="59">
        <f t="shared" si="0"/>
        <v>3.1549979049433556</v>
      </c>
      <c r="T26" s="80">
        <f t="shared" si="6"/>
        <v>156.72222222222115</v>
      </c>
      <c r="U26" s="47">
        <v>0</v>
      </c>
      <c r="V26" s="50">
        <f t="shared" si="7"/>
        <v>944.93554000450058</v>
      </c>
      <c r="W26" s="50">
        <f t="shared" si="9"/>
        <v>244.69984697183358</v>
      </c>
      <c r="X26" s="53" t="s">
        <v>59</v>
      </c>
      <c r="Y26" s="55">
        <v>628.5</v>
      </c>
    </row>
    <row r="27" spans="1:25" ht="20.100000000000001" customHeight="1" x14ac:dyDescent="0.3">
      <c r="A27" s="9">
        <v>0.104166666666667</v>
      </c>
      <c r="B27" s="14">
        <v>44657</v>
      </c>
      <c r="C27" s="10">
        <v>636.35</v>
      </c>
      <c r="D27" s="11">
        <v>606.29999999999995</v>
      </c>
      <c r="E27" s="50">
        <f t="shared" si="4"/>
        <v>467.4872680462189</v>
      </c>
      <c r="F27" s="56">
        <f t="shared" si="1"/>
        <v>879.86177713013194</v>
      </c>
      <c r="G27" s="57">
        <f t="shared" si="10"/>
        <v>9.3579022718003646</v>
      </c>
      <c r="H27" s="11">
        <f t="shared" si="2"/>
        <v>0</v>
      </c>
      <c r="I27" s="58">
        <f t="shared" si="5"/>
        <v>889.21967940193235</v>
      </c>
      <c r="J27" s="75">
        <f t="shared" si="8"/>
        <v>467.4872680462189</v>
      </c>
      <c r="K27" s="11"/>
      <c r="L27" s="11">
        <v>0</v>
      </c>
      <c r="M27" s="11">
        <f t="shared" si="3"/>
        <v>0</v>
      </c>
      <c r="N27" s="60">
        <v>0.8</v>
      </c>
      <c r="O27" s="60">
        <v>0.8</v>
      </c>
      <c r="P27" s="60">
        <v>0.8</v>
      </c>
      <c r="Q27" s="59">
        <f t="shared" si="0"/>
        <v>3.1193007572667883</v>
      </c>
      <c r="R27" s="59">
        <f t="shared" si="0"/>
        <v>3.1193007572667883</v>
      </c>
      <c r="S27" s="59">
        <f t="shared" si="0"/>
        <v>3.1193007572667883</v>
      </c>
      <c r="T27" s="80">
        <f t="shared" si="6"/>
        <v>13.22222222222346</v>
      </c>
      <c r="U27" s="47">
        <v>0</v>
      </c>
      <c r="V27" s="50">
        <f t="shared" si="7"/>
        <v>902.44190162415578</v>
      </c>
      <c r="W27" s="50">
        <f t="shared" si="9"/>
        <v>467.4872680462189</v>
      </c>
      <c r="X27" s="48" t="s">
        <v>60</v>
      </c>
      <c r="Y27" s="49">
        <v>2</v>
      </c>
    </row>
    <row r="28" spans="1:25" ht="20.100000000000001" customHeight="1" x14ac:dyDescent="0.3">
      <c r="A28" s="9">
        <v>0.114583333333333</v>
      </c>
      <c r="B28" s="14">
        <v>44657</v>
      </c>
      <c r="C28" s="10">
        <v>632</v>
      </c>
      <c r="D28" s="11">
        <v>604.79999999999995</v>
      </c>
      <c r="E28" s="50">
        <f t="shared" si="4"/>
        <v>430.99988544152006</v>
      </c>
      <c r="F28" s="56">
        <f t="shared" si="1"/>
        <v>0</v>
      </c>
      <c r="G28" s="57">
        <f t="shared" si="10"/>
        <v>10.338417767191221</v>
      </c>
      <c r="H28" s="11">
        <f t="shared" si="2"/>
        <v>0</v>
      </c>
      <c r="I28" s="58">
        <f t="shared" si="5"/>
        <v>10.338417767191221</v>
      </c>
      <c r="J28" s="75">
        <f t="shared" si="8"/>
        <v>430.99988544152006</v>
      </c>
      <c r="K28" s="11"/>
      <c r="L28" s="11">
        <v>0</v>
      </c>
      <c r="M28" s="11">
        <f t="shared" si="3"/>
        <v>0</v>
      </c>
      <c r="N28" s="60">
        <v>0.8</v>
      </c>
      <c r="O28" s="60">
        <v>0.8</v>
      </c>
      <c r="P28" s="60">
        <v>0.8</v>
      </c>
      <c r="Q28" s="59">
        <f t="shared" si="0"/>
        <v>3.4461392557304067</v>
      </c>
      <c r="R28" s="59">
        <f t="shared" si="0"/>
        <v>3.4461392557304067</v>
      </c>
      <c r="S28" s="59">
        <f t="shared" si="0"/>
        <v>3.4461392557304067</v>
      </c>
      <c r="T28" s="80">
        <f t="shared" si="6"/>
        <v>-145.00000000000077</v>
      </c>
      <c r="U28" s="47">
        <v>0</v>
      </c>
      <c r="V28" s="50">
        <f t="shared" si="7"/>
        <v>-134.66158223280954</v>
      </c>
      <c r="W28" s="50">
        <f t="shared" si="9"/>
        <v>430.99988544152006</v>
      </c>
      <c r="X28" s="51" t="s">
        <v>61</v>
      </c>
      <c r="Y28" s="52">
        <v>632</v>
      </c>
    </row>
    <row r="29" spans="1:25" ht="20.100000000000001" customHeight="1" x14ac:dyDescent="0.3">
      <c r="A29" s="9">
        <v>0.125</v>
      </c>
      <c r="B29" s="14">
        <v>44657</v>
      </c>
      <c r="C29" s="10">
        <v>632.02</v>
      </c>
      <c r="D29" s="11">
        <v>606.29999999999995</v>
      </c>
      <c r="E29" s="50">
        <f t="shared" si="4"/>
        <v>431.17531399051671</v>
      </c>
      <c r="F29" s="56">
        <f t="shared" si="1"/>
        <v>0.2742998433572742</v>
      </c>
      <c r="G29" s="57">
        <f t="shared" si="10"/>
        <v>10.933318945085588</v>
      </c>
      <c r="H29" s="11">
        <f t="shared" si="2"/>
        <v>0</v>
      </c>
      <c r="I29" s="58">
        <f t="shared" si="5"/>
        <v>11.207618788442863</v>
      </c>
      <c r="J29" s="75">
        <f t="shared" si="8"/>
        <v>431.17531399051671</v>
      </c>
      <c r="K29" s="11"/>
      <c r="L29" s="11">
        <v>0</v>
      </c>
      <c r="M29" s="11">
        <f t="shared" si="3"/>
        <v>0</v>
      </c>
      <c r="N29" s="60">
        <v>0.8</v>
      </c>
      <c r="O29" s="60">
        <v>0.8</v>
      </c>
      <c r="P29" s="60">
        <v>0.8</v>
      </c>
      <c r="Q29" s="59">
        <f t="shared" si="0"/>
        <v>3.6444396483618631</v>
      </c>
      <c r="R29" s="59">
        <f t="shared" si="0"/>
        <v>3.6444396483618631</v>
      </c>
      <c r="S29" s="59">
        <f t="shared" si="0"/>
        <v>3.6444396483618631</v>
      </c>
      <c r="T29" s="80">
        <f t="shared" si="6"/>
        <v>0.77777777777707036</v>
      </c>
      <c r="U29" s="47">
        <v>0</v>
      </c>
      <c r="V29" s="50">
        <f t="shared" si="7"/>
        <v>11.985396566219933</v>
      </c>
      <c r="W29" s="50">
        <f t="shared" si="9"/>
        <v>431.17531399051671</v>
      </c>
      <c r="X29" s="48" t="s">
        <v>62</v>
      </c>
      <c r="Y29" s="49">
        <v>22000</v>
      </c>
    </row>
    <row r="30" spans="1:25" ht="20.100000000000001" customHeight="1" x14ac:dyDescent="0.3">
      <c r="A30" s="9">
        <v>0.13541666666666699</v>
      </c>
      <c r="B30" s="14">
        <v>44657</v>
      </c>
      <c r="C30" s="10">
        <v>632.03</v>
      </c>
      <c r="D30" s="11">
        <v>606.29999999999995</v>
      </c>
      <c r="E30" s="50">
        <f t="shared" si="4"/>
        <v>197.8968988829026</v>
      </c>
      <c r="F30" s="56">
        <f t="shared" si="1"/>
        <v>0.50392098956300668</v>
      </c>
      <c r="G30" s="57">
        <f t="shared" si="10"/>
        <v>10.92906969559275</v>
      </c>
      <c r="H30" s="11">
        <f t="shared" si="2"/>
        <v>0</v>
      </c>
      <c r="I30" s="58">
        <f t="shared" si="5"/>
        <v>11.432990685155756</v>
      </c>
      <c r="J30" s="75">
        <f t="shared" si="8"/>
        <v>197.8968988829026</v>
      </c>
      <c r="K30" s="11"/>
      <c r="L30" s="11">
        <v>0</v>
      </c>
      <c r="M30" s="11">
        <f t="shared" si="3"/>
        <v>0</v>
      </c>
      <c r="N30" s="60">
        <v>0.8</v>
      </c>
      <c r="O30" s="60">
        <v>0.8</v>
      </c>
      <c r="P30" s="60">
        <v>0.8</v>
      </c>
      <c r="Q30" s="59">
        <f t="shared" si="0"/>
        <v>3.6430232318642499</v>
      </c>
      <c r="R30" s="59">
        <f t="shared" si="0"/>
        <v>3.6430232318642499</v>
      </c>
      <c r="S30" s="59">
        <f t="shared" si="0"/>
        <v>3.6430232318642499</v>
      </c>
      <c r="T30" s="80">
        <f t="shared" si="6"/>
        <v>0.38888888888853518</v>
      </c>
      <c r="U30" s="47">
        <v>0</v>
      </c>
      <c r="V30" s="50">
        <f t="shared" si="7"/>
        <v>11.821879574044292</v>
      </c>
      <c r="W30" s="50">
        <f t="shared" si="9"/>
        <v>197.8968988829026</v>
      </c>
      <c r="X30" s="51" t="s">
        <v>63</v>
      </c>
      <c r="Y30" s="52"/>
    </row>
    <row r="31" spans="1:25" ht="20.100000000000001" customHeight="1" x14ac:dyDescent="0.3">
      <c r="A31" s="9">
        <v>0.14583333333333301</v>
      </c>
      <c r="B31" s="14">
        <v>44657</v>
      </c>
      <c r="C31" s="10">
        <v>632.04</v>
      </c>
      <c r="D31" s="11">
        <v>606.29999999999995</v>
      </c>
      <c r="E31" s="50">
        <f t="shared" si="4"/>
        <v>-24.691189084655342</v>
      </c>
      <c r="F31" s="56">
        <f t="shared" si="1"/>
        <v>0.77583711726534554</v>
      </c>
      <c r="G31" s="57">
        <f t="shared" si="10"/>
        <v>10.924823747770068</v>
      </c>
      <c r="H31" s="11">
        <f t="shared" si="2"/>
        <v>0</v>
      </c>
      <c r="I31" s="58">
        <f t="shared" si="5"/>
        <v>11.700660865035413</v>
      </c>
      <c r="J31" s="75">
        <f t="shared" si="8"/>
        <v>-24.691189084655342</v>
      </c>
      <c r="K31" s="11"/>
      <c r="L31" s="11">
        <v>0</v>
      </c>
      <c r="M31" s="11">
        <f t="shared" si="3"/>
        <v>0</v>
      </c>
      <c r="N31" s="60">
        <v>0.8</v>
      </c>
      <c r="O31" s="60">
        <v>0.8</v>
      </c>
      <c r="P31" s="60">
        <v>0.8</v>
      </c>
      <c r="Q31" s="59">
        <f t="shared" si="0"/>
        <v>3.6416079159233559</v>
      </c>
      <c r="R31" s="59">
        <f t="shared" si="0"/>
        <v>3.6416079159233559</v>
      </c>
      <c r="S31" s="59">
        <f t="shared" si="0"/>
        <v>3.6416079159233559</v>
      </c>
      <c r="T31" s="80">
        <f t="shared" si="6"/>
        <v>0.38888888888853518</v>
      </c>
      <c r="U31" s="47">
        <v>0</v>
      </c>
      <c r="V31" s="50">
        <f t="shared" si="7"/>
        <v>12.089549753923949</v>
      </c>
      <c r="W31" s="50">
        <f t="shared" si="9"/>
        <v>-24.691189084655342</v>
      </c>
      <c r="X31" s="48" t="s">
        <v>78</v>
      </c>
      <c r="Y31" s="49">
        <v>30000</v>
      </c>
    </row>
    <row r="32" spans="1:25" ht="20.100000000000001" customHeight="1" x14ac:dyDescent="0.3">
      <c r="A32" s="9">
        <v>0.15625</v>
      </c>
      <c r="B32" s="14">
        <v>44657</v>
      </c>
      <c r="C32" s="10">
        <v>632.04999999999995</v>
      </c>
      <c r="D32" s="11">
        <v>606.29999999999995</v>
      </c>
      <c r="E32" s="50">
        <f t="shared" si="4"/>
        <v>12.072640303598286</v>
      </c>
      <c r="F32" s="56">
        <f t="shared" si="1"/>
        <v>1.0842653335454921</v>
      </c>
      <c r="G32" s="57">
        <f t="shared" si="10"/>
        <v>10.920581097770938</v>
      </c>
      <c r="H32" s="11">
        <f t="shared" si="2"/>
        <v>0</v>
      </c>
      <c r="I32" s="58">
        <f t="shared" si="5"/>
        <v>12.00484643131643</v>
      </c>
      <c r="J32" s="75">
        <f t="shared" si="8"/>
        <v>12.072640303598286</v>
      </c>
      <c r="K32" s="11"/>
      <c r="L32" s="11">
        <v>0</v>
      </c>
      <c r="M32" s="11">
        <f t="shared" si="3"/>
        <v>0</v>
      </c>
      <c r="N32" s="60">
        <v>0.8</v>
      </c>
      <c r="O32" s="60">
        <v>0.8</v>
      </c>
      <c r="P32" s="60">
        <v>0.8</v>
      </c>
      <c r="Q32" s="59">
        <f t="shared" si="0"/>
        <v>3.6401936992569794</v>
      </c>
      <c r="R32" s="59">
        <f t="shared" si="0"/>
        <v>3.6401936992569794</v>
      </c>
      <c r="S32" s="59">
        <f t="shared" si="0"/>
        <v>3.6401936992569794</v>
      </c>
      <c r="T32" s="80">
        <f t="shared" si="6"/>
        <v>0.38888888888853518</v>
      </c>
      <c r="U32" s="47">
        <v>0</v>
      </c>
      <c r="V32" s="50">
        <f t="shared" si="7"/>
        <v>12.393735320204966</v>
      </c>
      <c r="W32" s="50">
        <f t="shared" si="9"/>
        <v>12.072640303598286</v>
      </c>
      <c r="X32" s="51" t="s">
        <v>79</v>
      </c>
      <c r="Y32" s="52">
        <v>35000</v>
      </c>
    </row>
    <row r="33" spans="1:25" ht="20.100000000000001" customHeight="1" x14ac:dyDescent="0.3">
      <c r="A33" s="9">
        <v>0.16666666666666699</v>
      </c>
      <c r="B33" s="14">
        <v>44657</v>
      </c>
      <c r="C33" s="10">
        <v>632.05999999999995</v>
      </c>
      <c r="D33" s="11">
        <v>606.29999999999995</v>
      </c>
      <c r="E33" s="50">
        <f t="shared" si="4"/>
        <v>9.5298393331676738</v>
      </c>
      <c r="F33" s="56">
        <f t="shared" si="1"/>
        <v>1.4253037956089487</v>
      </c>
      <c r="G33" s="57">
        <f t="shared" si="10"/>
        <v>0</v>
      </c>
      <c r="H33" s="11">
        <f t="shared" si="2"/>
        <v>0</v>
      </c>
      <c r="I33" s="58">
        <f t="shared" si="5"/>
        <v>1.4253037956089487</v>
      </c>
      <c r="J33" s="75">
        <f t="shared" si="8"/>
        <v>9.5298393331676738</v>
      </c>
      <c r="K33" s="11"/>
      <c r="L33" s="11">
        <v>0</v>
      </c>
      <c r="M33" s="11">
        <f t="shared" si="3"/>
        <v>0</v>
      </c>
      <c r="N33" s="60">
        <v>0</v>
      </c>
      <c r="O33" s="60">
        <v>0</v>
      </c>
      <c r="P33" s="60">
        <v>0</v>
      </c>
      <c r="Q33" s="59">
        <f t="shared" ref="Q33:S96" si="11">IF(N33&lt;&gt;"",(N33*1000/(9.81*$Y$21*$Y$22*$Y$23*($C33-$D33))),"")</f>
        <v>0</v>
      </c>
      <c r="R33" s="59">
        <f t="shared" si="11"/>
        <v>0</v>
      </c>
      <c r="S33" s="59">
        <f t="shared" si="11"/>
        <v>0</v>
      </c>
      <c r="T33" s="80">
        <f t="shared" si="6"/>
        <v>0.38888888888853518</v>
      </c>
      <c r="U33" s="47">
        <v>0</v>
      </c>
      <c r="V33" s="50">
        <f t="shared" si="7"/>
        <v>1.8141926844974838</v>
      </c>
      <c r="W33" s="50">
        <f t="shared" si="9"/>
        <v>9.5298393331676738</v>
      </c>
      <c r="X33" s="48" t="s">
        <v>64</v>
      </c>
      <c r="Y33" s="49">
        <v>1</v>
      </c>
    </row>
    <row r="34" spans="1:25" ht="20.100000000000001" customHeight="1" x14ac:dyDescent="0.3">
      <c r="A34" s="9">
        <v>0.17708333333333301</v>
      </c>
      <c r="B34" s="14">
        <v>44657</v>
      </c>
      <c r="C34" s="10">
        <v>632.07000000000005</v>
      </c>
      <c r="D34" s="11">
        <v>606.29999999999995</v>
      </c>
      <c r="E34" s="50">
        <f t="shared" si="4"/>
        <v>7.1206136772322299</v>
      </c>
      <c r="F34" s="56">
        <f t="shared" si="1"/>
        <v>1.7960880614095653</v>
      </c>
      <c r="G34" s="57">
        <f t="shared" si="10"/>
        <v>0</v>
      </c>
      <c r="H34" s="11">
        <f t="shared" si="2"/>
        <v>0</v>
      </c>
      <c r="I34" s="58">
        <f t="shared" si="5"/>
        <v>1.7960880614095653</v>
      </c>
      <c r="J34" s="75">
        <f t="shared" si="8"/>
        <v>7.1206136772322299</v>
      </c>
      <c r="K34" s="11"/>
      <c r="L34" s="11">
        <v>0</v>
      </c>
      <c r="M34" s="11">
        <f t="shared" si="3"/>
        <v>0</v>
      </c>
      <c r="N34" s="60">
        <v>0</v>
      </c>
      <c r="O34" s="60">
        <v>0</v>
      </c>
      <c r="P34" s="60">
        <v>0</v>
      </c>
      <c r="Q34" s="59">
        <f t="shared" si="11"/>
        <v>0</v>
      </c>
      <c r="R34" s="59">
        <f t="shared" si="11"/>
        <v>0</v>
      </c>
      <c r="S34" s="59">
        <f t="shared" si="11"/>
        <v>0</v>
      </c>
      <c r="T34" s="80">
        <f t="shared" si="6"/>
        <v>0.38888888889295636</v>
      </c>
      <c r="U34" s="47">
        <v>1</v>
      </c>
      <c r="V34" s="50">
        <f t="shared" si="7"/>
        <v>2.1849769503025218</v>
      </c>
      <c r="W34" s="50">
        <f t="shared" si="9"/>
        <v>7.1206136772322299</v>
      </c>
    </row>
    <row r="35" spans="1:25" ht="20.100000000000001" customHeight="1" x14ac:dyDescent="0.3">
      <c r="A35" s="9">
        <v>0.1875</v>
      </c>
      <c r="B35" s="14">
        <v>44657</v>
      </c>
      <c r="C35" s="10">
        <v>632.08000000000004</v>
      </c>
      <c r="D35" s="11">
        <v>606.29999999999995</v>
      </c>
      <c r="E35" s="50">
        <f t="shared" si="4"/>
        <v>4.7440481476890941</v>
      </c>
      <c r="F35" s="56">
        <f t="shared" si="1"/>
        <v>2.1943987468628698</v>
      </c>
      <c r="G35" s="57">
        <f t="shared" si="10"/>
        <v>0</v>
      </c>
      <c r="H35" s="11">
        <f t="shared" si="2"/>
        <v>0</v>
      </c>
      <c r="I35" s="58">
        <f t="shared" si="5"/>
        <v>2.1943987468628698</v>
      </c>
      <c r="J35" s="75">
        <f t="shared" si="8"/>
        <v>4.7440481476890941</v>
      </c>
      <c r="K35" s="11"/>
      <c r="L35" s="11">
        <v>0</v>
      </c>
      <c r="M35" s="11">
        <f t="shared" si="3"/>
        <v>0</v>
      </c>
      <c r="N35" s="60">
        <v>0</v>
      </c>
      <c r="O35" s="60">
        <v>0</v>
      </c>
      <c r="P35" s="60">
        <v>0</v>
      </c>
      <c r="Q35" s="59">
        <f t="shared" si="11"/>
        <v>0</v>
      </c>
      <c r="R35" s="59">
        <f t="shared" si="11"/>
        <v>0</v>
      </c>
      <c r="S35" s="59">
        <f t="shared" si="11"/>
        <v>0</v>
      </c>
      <c r="T35" s="80">
        <f t="shared" si="6"/>
        <v>0.38888888888853518</v>
      </c>
      <c r="U35" s="47">
        <v>1</v>
      </c>
      <c r="V35" s="50">
        <f t="shared" si="7"/>
        <v>2.5832876357514052</v>
      </c>
      <c r="W35" s="50">
        <f t="shared" si="9"/>
        <v>4.7440481476890941</v>
      </c>
    </row>
    <row r="36" spans="1:25" ht="20.100000000000001" customHeight="1" x14ac:dyDescent="0.3">
      <c r="A36" s="9">
        <v>0.19791666666666699</v>
      </c>
      <c r="B36" s="14">
        <v>44657</v>
      </c>
      <c r="C36" s="10">
        <v>632.09</v>
      </c>
      <c r="D36" s="11">
        <v>606.29999999999995</v>
      </c>
      <c r="E36" s="50">
        <f t="shared" si="4"/>
        <v>2.859055286053187</v>
      </c>
      <c r="F36" s="56">
        <f t="shared" si="1"/>
        <v>2.6184502707755013</v>
      </c>
      <c r="G36" s="57">
        <f t="shared" si="10"/>
        <v>0</v>
      </c>
      <c r="H36" s="11">
        <f t="shared" si="2"/>
        <v>1.8464247139973002</v>
      </c>
      <c r="I36" s="58">
        <f t="shared" si="5"/>
        <v>4.464874984772802</v>
      </c>
      <c r="J36" s="75">
        <f t="shared" si="8"/>
        <v>2.859055286053187</v>
      </c>
      <c r="K36" s="11"/>
      <c r="L36" s="11">
        <v>0.2</v>
      </c>
      <c r="M36" s="11">
        <f t="shared" si="3"/>
        <v>1.8464247139973002</v>
      </c>
      <c r="N36" s="60">
        <v>0</v>
      </c>
      <c r="O36" s="60">
        <v>0</v>
      </c>
      <c r="P36" s="60">
        <v>0</v>
      </c>
      <c r="Q36" s="59">
        <f t="shared" si="11"/>
        <v>0</v>
      </c>
      <c r="R36" s="59">
        <f t="shared" si="11"/>
        <v>0</v>
      </c>
      <c r="S36" s="59">
        <f t="shared" si="11"/>
        <v>0</v>
      </c>
      <c r="T36" s="80">
        <f t="shared" si="6"/>
        <v>0.38888888888853518</v>
      </c>
      <c r="U36" s="47">
        <v>1</v>
      </c>
      <c r="V36" s="50">
        <f t="shared" si="7"/>
        <v>4.8537638736613369</v>
      </c>
      <c r="W36" s="50">
        <f t="shared" si="9"/>
        <v>2.859055286053187</v>
      </c>
    </row>
    <row r="37" spans="1:25" ht="20.100000000000001" customHeight="1" x14ac:dyDescent="0.3">
      <c r="A37" s="9">
        <v>0.20833333333333301</v>
      </c>
      <c r="B37" s="14">
        <v>44657</v>
      </c>
      <c r="C37" s="10">
        <v>632.1</v>
      </c>
      <c r="D37" s="11">
        <v>606.29999999999995</v>
      </c>
      <c r="E37" s="50">
        <f t="shared" si="4"/>
        <v>3.7316923889348406</v>
      </c>
      <c r="F37" s="56">
        <f t="shared" si="1"/>
        <v>3.0667654798272737</v>
      </c>
      <c r="G37" s="57">
        <f t="shared" si="10"/>
        <v>0</v>
      </c>
      <c r="H37" s="11">
        <f t="shared" si="2"/>
        <v>1.8490867273082905</v>
      </c>
      <c r="I37" s="58">
        <f t="shared" si="5"/>
        <v>4.9158522071355639</v>
      </c>
      <c r="J37" s="75">
        <f t="shared" si="8"/>
        <v>3.7316923889348406</v>
      </c>
      <c r="K37" s="11"/>
      <c r="L37" s="11">
        <v>0.2</v>
      </c>
      <c r="M37" s="11">
        <f t="shared" si="3"/>
        <v>1.8490867273082905</v>
      </c>
      <c r="N37" s="60">
        <v>0</v>
      </c>
      <c r="O37" s="60">
        <v>0</v>
      </c>
      <c r="P37" s="60">
        <v>0</v>
      </c>
      <c r="Q37" s="59">
        <f t="shared" si="11"/>
        <v>0</v>
      </c>
      <c r="R37" s="59">
        <f t="shared" si="11"/>
        <v>0</v>
      </c>
      <c r="S37" s="59">
        <f t="shared" si="11"/>
        <v>0</v>
      </c>
      <c r="T37" s="80">
        <f t="shared" si="6"/>
        <v>0.38888888888853518</v>
      </c>
      <c r="U37" s="47">
        <v>1</v>
      </c>
      <c r="V37" s="50">
        <f t="shared" si="7"/>
        <v>5.3047410960240988</v>
      </c>
      <c r="W37" s="50">
        <f t="shared" si="9"/>
        <v>3.7316923889348406</v>
      </c>
    </row>
    <row r="38" spans="1:25" ht="20.100000000000001" customHeight="1" x14ac:dyDescent="0.3">
      <c r="A38" s="9">
        <v>0.21875</v>
      </c>
      <c r="B38" s="14">
        <v>44657</v>
      </c>
      <c r="C38" s="10">
        <v>632.11</v>
      </c>
      <c r="D38" s="11">
        <v>606.29999999999995</v>
      </c>
      <c r="E38" s="50">
        <f t="shared" si="4"/>
        <v>4.6301305639183088</v>
      </c>
      <c r="F38" s="56">
        <f t="shared" si="1"/>
        <v>3.5380958475556405</v>
      </c>
      <c r="G38" s="57">
        <f t="shared" si="10"/>
        <v>0</v>
      </c>
      <c r="H38" s="11">
        <f t="shared" si="2"/>
        <v>1.8517449137922195</v>
      </c>
      <c r="I38" s="58">
        <f t="shared" si="5"/>
        <v>5.3898407613478598</v>
      </c>
      <c r="J38" s="75">
        <f t="shared" si="8"/>
        <v>4.6301305639183088</v>
      </c>
      <c r="K38" s="11"/>
      <c r="L38" s="11">
        <v>0.2</v>
      </c>
      <c r="M38" s="11">
        <f t="shared" si="3"/>
        <v>1.8517449137922195</v>
      </c>
      <c r="N38" s="60">
        <v>0</v>
      </c>
      <c r="O38" s="60">
        <v>0</v>
      </c>
      <c r="P38" s="60">
        <v>0</v>
      </c>
      <c r="Q38" s="59">
        <f t="shared" si="11"/>
        <v>0</v>
      </c>
      <c r="R38" s="59">
        <f t="shared" si="11"/>
        <v>0</v>
      </c>
      <c r="S38" s="59">
        <f t="shared" si="11"/>
        <v>0</v>
      </c>
      <c r="T38" s="80">
        <f t="shared" si="6"/>
        <v>0.38888888888853518</v>
      </c>
      <c r="U38" s="47">
        <v>1</v>
      </c>
      <c r="V38" s="50">
        <f t="shared" si="7"/>
        <v>5.7787296502363947</v>
      </c>
      <c r="W38" s="50">
        <f t="shared" si="9"/>
        <v>4.6301305639183088</v>
      </c>
    </row>
    <row r="39" spans="1:25" ht="20.100000000000001" customHeight="1" x14ac:dyDescent="0.3">
      <c r="A39" s="9">
        <v>0.22916666666666699</v>
      </c>
      <c r="B39" s="14">
        <v>44657</v>
      </c>
      <c r="C39" s="10">
        <v>632.12</v>
      </c>
      <c r="D39" s="11">
        <v>606.29999999999995</v>
      </c>
      <c r="E39" s="50">
        <f t="shared" si="4"/>
        <v>5.552972678806479</v>
      </c>
      <c r="F39" s="56">
        <f t="shared" si="1"/>
        <v>4.0313679165097804</v>
      </c>
      <c r="G39" s="57">
        <f t="shared" si="10"/>
        <v>0</v>
      </c>
      <c r="H39" s="11">
        <f t="shared" si="2"/>
        <v>1.8543992899057704</v>
      </c>
      <c r="I39" s="58">
        <f t="shared" si="5"/>
        <v>5.8857672064155508</v>
      </c>
      <c r="J39" s="75">
        <f t="shared" si="8"/>
        <v>5.552972678806479</v>
      </c>
      <c r="K39" s="11"/>
      <c r="L39" s="11">
        <v>0.2</v>
      </c>
      <c r="M39" s="11">
        <f t="shared" si="3"/>
        <v>1.8543992899057704</v>
      </c>
      <c r="N39" s="60">
        <v>0</v>
      </c>
      <c r="O39" s="60">
        <v>0</v>
      </c>
      <c r="P39" s="60">
        <v>0</v>
      </c>
      <c r="Q39" s="59">
        <f t="shared" si="11"/>
        <v>0</v>
      </c>
      <c r="R39" s="59">
        <f t="shared" si="11"/>
        <v>0</v>
      </c>
      <c r="S39" s="59">
        <f t="shared" si="11"/>
        <v>0</v>
      </c>
      <c r="T39" s="80">
        <f t="shared" si="6"/>
        <v>0.38888888888853518</v>
      </c>
      <c r="U39" s="47">
        <v>0</v>
      </c>
      <c r="V39" s="50">
        <f t="shared" si="7"/>
        <v>6.2746560953040857</v>
      </c>
      <c r="W39" s="50">
        <f t="shared" si="9"/>
        <v>5.552972678806479</v>
      </c>
    </row>
    <row r="40" spans="1:25" ht="20.100000000000001" customHeight="1" x14ac:dyDescent="0.3">
      <c r="A40" s="9">
        <v>0.23958333333333301</v>
      </c>
      <c r="B40" s="14">
        <v>44657</v>
      </c>
      <c r="C40" s="10">
        <v>632.13</v>
      </c>
      <c r="D40" s="11">
        <v>606.29999999999995</v>
      </c>
      <c r="E40" s="50">
        <f t="shared" si="4"/>
        <v>5.6673266472727253</v>
      </c>
      <c r="F40" s="56">
        <f t="shared" si="1"/>
        <v>4.5456458250320617</v>
      </c>
      <c r="G40" s="57">
        <f t="shared" si="10"/>
        <v>0</v>
      </c>
      <c r="H40" s="11">
        <f t="shared" si="2"/>
        <v>0.3766450336057231</v>
      </c>
      <c r="I40" s="58">
        <f t="shared" si="5"/>
        <v>4.9222908586377851</v>
      </c>
      <c r="J40" s="75">
        <f t="shared" si="8"/>
        <v>5.6673266472727253</v>
      </c>
      <c r="K40" s="11"/>
      <c r="L40" s="11">
        <v>0.04</v>
      </c>
      <c r="M40" s="11">
        <f t="shared" si="3"/>
        <v>0.3766450336057231</v>
      </c>
      <c r="N40" s="60">
        <v>0</v>
      </c>
      <c r="O40" s="60">
        <v>0</v>
      </c>
      <c r="P40" s="60">
        <v>0</v>
      </c>
      <c r="Q40" s="59">
        <f t="shared" si="11"/>
        <v>0</v>
      </c>
      <c r="R40" s="59">
        <f t="shared" si="11"/>
        <v>0</v>
      </c>
      <c r="S40" s="59">
        <f t="shared" si="11"/>
        <v>0</v>
      </c>
      <c r="T40" s="80">
        <f t="shared" si="6"/>
        <v>0.38888888888853518</v>
      </c>
      <c r="U40" s="47">
        <v>0</v>
      </c>
      <c r="V40" s="50">
        <f t="shared" si="7"/>
        <v>5.31117974752632</v>
      </c>
      <c r="W40" s="50">
        <f t="shared" si="9"/>
        <v>5.6673266472727253</v>
      </c>
    </row>
    <row r="41" spans="1:25" ht="20.100000000000001" customHeight="1" x14ac:dyDescent="0.3">
      <c r="A41" s="9">
        <v>0.25</v>
      </c>
      <c r="B41" s="14">
        <v>44657</v>
      </c>
      <c r="C41" s="10">
        <v>632.14</v>
      </c>
      <c r="D41" s="11">
        <v>606.29999999999995</v>
      </c>
      <c r="E41" s="50">
        <f t="shared" si="4"/>
        <v>7.8622225985799457</v>
      </c>
      <c r="F41" s="56">
        <f t="shared" si="1"/>
        <v>5.0801041913174281</v>
      </c>
      <c r="G41" s="57">
        <f t="shared" si="10"/>
        <v>0</v>
      </c>
      <c r="H41" s="11">
        <f t="shared" si="2"/>
        <v>8.6153318210470147</v>
      </c>
      <c r="I41" s="58">
        <f t="shared" si="5"/>
        <v>13.695436012364443</v>
      </c>
      <c r="J41" s="75">
        <f t="shared" si="8"/>
        <v>7.8622225985799457</v>
      </c>
      <c r="K41" s="11"/>
      <c r="L41" s="11">
        <v>1</v>
      </c>
      <c r="M41" s="11">
        <f t="shared" si="3"/>
        <v>8.6153318210470147</v>
      </c>
      <c r="N41" s="60">
        <v>0</v>
      </c>
      <c r="O41" s="60">
        <v>0</v>
      </c>
      <c r="P41" s="60">
        <v>0</v>
      </c>
      <c r="Q41" s="59">
        <f t="shared" si="11"/>
        <v>0</v>
      </c>
      <c r="R41" s="59">
        <f t="shared" si="11"/>
        <v>0</v>
      </c>
      <c r="S41" s="59">
        <f t="shared" si="11"/>
        <v>0</v>
      </c>
      <c r="T41" s="80">
        <f t="shared" si="6"/>
        <v>0.38888888888853518</v>
      </c>
      <c r="U41" s="47">
        <v>0</v>
      </c>
      <c r="V41" s="50">
        <f t="shared" si="7"/>
        <v>14.084324901252979</v>
      </c>
      <c r="W41" s="50">
        <f t="shared" si="9"/>
        <v>7.8622225985799457</v>
      </c>
    </row>
    <row r="42" spans="1:25" ht="20.100000000000001" customHeight="1" x14ac:dyDescent="0.3">
      <c r="A42" s="9">
        <v>0.26041666666666702</v>
      </c>
      <c r="B42" s="14">
        <v>44657</v>
      </c>
      <c r="C42" s="10">
        <v>632.15</v>
      </c>
      <c r="D42" s="11">
        <v>606.29999999999995</v>
      </c>
      <c r="E42" s="50">
        <f t="shared" si="4"/>
        <v>10.080662709196885</v>
      </c>
      <c r="F42" s="56">
        <f t="shared" si="1"/>
        <v>5.6340079397656284</v>
      </c>
      <c r="G42" s="57">
        <f t="shared" si="10"/>
        <v>0</v>
      </c>
      <c r="H42" s="11">
        <f t="shared" si="2"/>
        <v>8.6295932640499942</v>
      </c>
      <c r="I42" s="58">
        <f t="shared" si="5"/>
        <v>14.263601203815622</v>
      </c>
      <c r="J42" s="75">
        <f t="shared" si="8"/>
        <v>10.080662709196885</v>
      </c>
      <c r="K42" s="11"/>
      <c r="L42" s="11">
        <v>1</v>
      </c>
      <c r="M42" s="11">
        <f t="shared" si="3"/>
        <v>8.6295932640499942</v>
      </c>
      <c r="N42" s="60">
        <v>0</v>
      </c>
      <c r="O42" s="60">
        <v>0</v>
      </c>
      <c r="P42" s="60">
        <v>0</v>
      </c>
      <c r="Q42" s="59">
        <f t="shared" si="11"/>
        <v>0</v>
      </c>
      <c r="R42" s="59">
        <f t="shared" si="11"/>
        <v>0</v>
      </c>
      <c r="S42" s="59">
        <f t="shared" si="11"/>
        <v>0</v>
      </c>
      <c r="T42" s="80">
        <f t="shared" si="6"/>
        <v>0.38888888888853518</v>
      </c>
      <c r="U42" s="47">
        <v>0</v>
      </c>
      <c r="V42" s="50">
        <f t="shared" si="7"/>
        <v>14.652490092704157</v>
      </c>
      <c r="W42" s="50">
        <f t="shared" si="9"/>
        <v>10.080662709196885</v>
      </c>
    </row>
    <row r="43" spans="1:25" ht="20.100000000000001" customHeight="1" x14ac:dyDescent="0.3">
      <c r="A43" s="9">
        <v>0.27083333333333298</v>
      </c>
      <c r="B43" s="14">
        <v>44657</v>
      </c>
      <c r="C43" s="10">
        <v>632.16</v>
      </c>
      <c r="D43" s="11">
        <v>606.29999999999995</v>
      </c>
      <c r="E43" s="50">
        <f t="shared" si="4"/>
        <v>12.321852936413688</v>
      </c>
      <c r="F43" s="56">
        <f t="shared" si="1"/>
        <v>6.2066969381293751</v>
      </c>
      <c r="G43" s="57">
        <f t="shared" si="10"/>
        <v>0</v>
      </c>
      <c r="H43" s="11">
        <f t="shared" si="2"/>
        <v>8.6438311771533822</v>
      </c>
      <c r="I43" s="58">
        <f t="shared" si="5"/>
        <v>14.850528115282756</v>
      </c>
      <c r="J43" s="75">
        <f t="shared" si="8"/>
        <v>12.321852936413688</v>
      </c>
      <c r="K43" s="11"/>
      <c r="L43" s="11">
        <v>1</v>
      </c>
      <c r="M43" s="11">
        <f t="shared" si="3"/>
        <v>8.6438311771533822</v>
      </c>
      <c r="N43" s="60">
        <v>0</v>
      </c>
      <c r="O43" s="60">
        <v>0</v>
      </c>
      <c r="P43" s="60">
        <v>0</v>
      </c>
      <c r="Q43" s="59">
        <f t="shared" si="11"/>
        <v>0</v>
      </c>
      <c r="R43" s="59">
        <f t="shared" si="11"/>
        <v>0</v>
      </c>
      <c r="S43" s="59">
        <f t="shared" si="11"/>
        <v>0</v>
      </c>
      <c r="T43" s="80">
        <f t="shared" si="6"/>
        <v>0.38888888888853518</v>
      </c>
      <c r="U43" s="47">
        <v>0</v>
      </c>
      <c r="V43" s="50">
        <f t="shared" si="7"/>
        <v>15.239417004171292</v>
      </c>
      <c r="W43" s="50">
        <f t="shared" si="9"/>
        <v>12.321852936413688</v>
      </c>
    </row>
    <row r="44" spans="1:25" ht="20.100000000000001" customHeight="1" x14ac:dyDescent="0.3">
      <c r="A44" s="9">
        <v>0.28125</v>
      </c>
      <c r="B44" s="14">
        <v>44657</v>
      </c>
      <c r="C44" s="10">
        <v>632.16999999999996</v>
      </c>
      <c r="D44" s="11">
        <v>606.29999999999995</v>
      </c>
      <c r="E44" s="50">
        <f t="shared" si="4"/>
        <v>14.955185156707042</v>
      </c>
      <c r="F44" s="56">
        <f t="shared" si="1"/>
        <v>6.7975740633712523</v>
      </c>
      <c r="G44" s="57">
        <f t="shared" si="10"/>
        <v>0</v>
      </c>
      <c r="H44" s="11">
        <f t="shared" si="2"/>
        <v>8.6580456764399543</v>
      </c>
      <c r="I44" s="58">
        <f t="shared" si="5"/>
        <v>15.455619739811207</v>
      </c>
      <c r="J44" s="75">
        <f t="shared" si="8"/>
        <v>14.955185156707042</v>
      </c>
      <c r="K44" s="11"/>
      <c r="L44" s="11">
        <v>1</v>
      </c>
      <c r="M44" s="11">
        <f t="shared" si="3"/>
        <v>8.6580456764399543</v>
      </c>
      <c r="N44" s="60">
        <v>0</v>
      </c>
      <c r="O44" s="60">
        <v>0</v>
      </c>
      <c r="P44" s="60">
        <v>0</v>
      </c>
      <c r="Q44" s="59">
        <f t="shared" si="11"/>
        <v>0</v>
      </c>
      <c r="R44" s="59">
        <f t="shared" si="11"/>
        <v>0</v>
      </c>
      <c r="S44" s="59">
        <f t="shared" si="11"/>
        <v>0</v>
      </c>
      <c r="T44" s="80">
        <f t="shared" si="6"/>
        <v>0.38888888888853518</v>
      </c>
      <c r="U44" s="47">
        <v>0</v>
      </c>
      <c r="V44" s="50">
        <f t="shared" si="7"/>
        <v>15.844508628699742</v>
      </c>
      <c r="W44" s="50">
        <f t="shared" si="9"/>
        <v>14.955185156707042</v>
      </c>
    </row>
    <row r="45" spans="1:25" ht="20.100000000000001" customHeight="1" x14ac:dyDescent="0.3">
      <c r="A45" s="9">
        <v>0.29166666666666702</v>
      </c>
      <c r="B45" s="14">
        <v>44657</v>
      </c>
      <c r="C45" s="10">
        <v>632.17999999999995</v>
      </c>
      <c r="D45" s="11">
        <v>606.29999999999995</v>
      </c>
      <c r="E45" s="50">
        <f t="shared" si="4"/>
        <v>15.550909315539572</v>
      </c>
      <c r="F45" s="56">
        <f t="shared" si="1"/>
        <v>7.4060957706534163</v>
      </c>
      <c r="G45" s="57">
        <f t="shared" si="10"/>
        <v>0</v>
      </c>
      <c r="H45" s="11">
        <f t="shared" si="2"/>
        <v>8.6722368770411471</v>
      </c>
      <c r="I45" s="58">
        <f t="shared" si="5"/>
        <v>16.078332647694562</v>
      </c>
      <c r="J45" s="75">
        <f t="shared" si="8"/>
        <v>15.550909315539572</v>
      </c>
      <c r="K45" s="11"/>
      <c r="L45" s="11">
        <v>1</v>
      </c>
      <c r="M45" s="11">
        <f t="shared" si="3"/>
        <v>8.6722368770411471</v>
      </c>
      <c r="N45" s="60">
        <v>0</v>
      </c>
      <c r="O45" s="60">
        <v>0</v>
      </c>
      <c r="P45" s="60">
        <v>0</v>
      </c>
      <c r="Q45" s="59">
        <f t="shared" si="11"/>
        <v>0</v>
      </c>
      <c r="R45" s="59">
        <f t="shared" si="11"/>
        <v>0</v>
      </c>
      <c r="S45" s="59">
        <f t="shared" si="11"/>
        <v>0</v>
      </c>
      <c r="T45" s="80">
        <f t="shared" si="6"/>
        <v>0.38888888888853518</v>
      </c>
      <c r="U45" s="47">
        <v>0</v>
      </c>
      <c r="V45" s="50">
        <f t="shared" si="7"/>
        <v>16.467221536583097</v>
      </c>
      <c r="W45" s="50">
        <f t="shared" si="9"/>
        <v>15.550909315539572</v>
      </c>
    </row>
    <row r="46" spans="1:25" ht="20.100000000000001" customHeight="1" x14ac:dyDescent="0.3">
      <c r="A46" s="9">
        <v>0.30208333333333298</v>
      </c>
      <c r="B46" s="14">
        <v>44657</v>
      </c>
      <c r="C46" s="10">
        <v>632.19000000000005</v>
      </c>
      <c r="D46" s="11">
        <v>606.29999999999995</v>
      </c>
      <c r="E46" s="50">
        <f t="shared" si="4"/>
        <v>16.164551369919383</v>
      </c>
      <c r="F46" s="56">
        <f t="shared" si="1"/>
        <v>8.0317645281823591</v>
      </c>
      <c r="G46" s="57">
        <f t="shared" si="10"/>
        <v>0</v>
      </c>
      <c r="H46" s="11">
        <f t="shared" si="2"/>
        <v>8.6864048931480813</v>
      </c>
      <c r="I46" s="58">
        <f t="shared" si="5"/>
        <v>16.71816942133044</v>
      </c>
      <c r="J46" s="75">
        <f t="shared" si="8"/>
        <v>16.164551369919383</v>
      </c>
      <c r="K46" s="11"/>
      <c r="L46" s="11">
        <v>1</v>
      </c>
      <c r="M46" s="11">
        <f t="shared" si="3"/>
        <v>8.6864048931480813</v>
      </c>
      <c r="N46" s="60">
        <v>0</v>
      </c>
      <c r="O46" s="60">
        <v>0</v>
      </c>
      <c r="P46" s="60">
        <v>0</v>
      </c>
      <c r="Q46" s="59">
        <f t="shared" si="11"/>
        <v>0</v>
      </c>
      <c r="R46" s="59">
        <f t="shared" si="11"/>
        <v>0</v>
      </c>
      <c r="S46" s="59">
        <f t="shared" si="11"/>
        <v>0</v>
      </c>
      <c r="T46" s="80">
        <f t="shared" si="6"/>
        <v>0.38888888889295636</v>
      </c>
      <c r="U46" s="47">
        <v>0</v>
      </c>
      <c r="V46" s="50">
        <f t="shared" si="7"/>
        <v>17.107058310223398</v>
      </c>
      <c r="W46" s="50">
        <f t="shared" si="9"/>
        <v>16.164551369919383</v>
      </c>
    </row>
    <row r="47" spans="1:25" ht="20.100000000000001" customHeight="1" x14ac:dyDescent="0.3">
      <c r="A47" s="9">
        <v>0.3125</v>
      </c>
      <c r="B47" s="14">
        <v>44657</v>
      </c>
      <c r="C47" s="10">
        <v>632.20000000000005</v>
      </c>
      <c r="D47" s="11">
        <v>606.29999999999995</v>
      </c>
      <c r="E47" s="50">
        <f t="shared" si="4"/>
        <v>16.795587467698788</v>
      </c>
      <c r="F47" s="56">
        <f t="shared" si="1"/>
        <v>8.6741226683787307</v>
      </c>
      <c r="G47" s="57">
        <f t="shared" si="10"/>
        <v>0</v>
      </c>
      <c r="H47" s="11">
        <f t="shared" si="2"/>
        <v>8.7005498380216597</v>
      </c>
      <c r="I47" s="58">
        <f t="shared" si="5"/>
        <v>17.37467250640039</v>
      </c>
      <c r="J47" s="75">
        <f t="shared" si="8"/>
        <v>16.795587467698788</v>
      </c>
      <c r="K47" s="11"/>
      <c r="L47" s="11">
        <v>1</v>
      </c>
      <c r="M47" s="11">
        <f t="shared" si="3"/>
        <v>8.7005498380216597</v>
      </c>
      <c r="N47" s="60">
        <v>0</v>
      </c>
      <c r="O47" s="60">
        <v>0</v>
      </c>
      <c r="P47" s="60">
        <v>0</v>
      </c>
      <c r="Q47" s="59">
        <f t="shared" si="11"/>
        <v>0</v>
      </c>
      <c r="R47" s="59">
        <f t="shared" si="11"/>
        <v>0</v>
      </c>
      <c r="S47" s="59">
        <f t="shared" si="11"/>
        <v>0</v>
      </c>
      <c r="T47" s="80">
        <f t="shared" si="6"/>
        <v>0.38888888888853518</v>
      </c>
      <c r="U47" s="47">
        <v>0</v>
      </c>
      <c r="V47" s="50">
        <f t="shared" si="7"/>
        <v>17.763561395288924</v>
      </c>
      <c r="W47" s="50">
        <f t="shared" si="9"/>
        <v>16.795587467698788</v>
      </c>
    </row>
    <row r="48" spans="1:25" ht="20.100000000000001" customHeight="1" x14ac:dyDescent="0.3">
      <c r="A48" s="9">
        <v>0.32291666666666702</v>
      </c>
      <c r="B48" s="14">
        <v>44657</v>
      </c>
      <c r="C48" s="10">
        <v>632.21</v>
      </c>
      <c r="D48" s="11">
        <v>606.29999999999995</v>
      </c>
      <c r="E48" s="50">
        <f t="shared" si="4"/>
        <v>17.443537321667051</v>
      </c>
      <c r="F48" s="56">
        <f t="shared" si="1"/>
        <v>9.3327473316801903</v>
      </c>
      <c r="G48" s="57">
        <f t="shared" si="10"/>
        <v>0</v>
      </c>
      <c r="H48" s="11">
        <f t="shared" si="2"/>
        <v>8.714671824004073</v>
      </c>
      <c r="I48" s="58">
        <f t="shared" si="5"/>
        <v>18.047419155684263</v>
      </c>
      <c r="J48" s="75">
        <f t="shared" si="8"/>
        <v>17.443537321667051</v>
      </c>
      <c r="K48" s="11"/>
      <c r="L48" s="11">
        <v>1</v>
      </c>
      <c r="M48" s="11">
        <f t="shared" si="3"/>
        <v>8.714671824004073</v>
      </c>
      <c r="N48" s="60">
        <v>0</v>
      </c>
      <c r="O48" s="60">
        <v>0</v>
      </c>
      <c r="P48" s="60">
        <v>0</v>
      </c>
      <c r="Q48" s="59">
        <f t="shared" si="11"/>
        <v>0</v>
      </c>
      <c r="R48" s="59">
        <f t="shared" si="11"/>
        <v>0</v>
      </c>
      <c r="S48" s="59">
        <f t="shared" si="11"/>
        <v>0</v>
      </c>
      <c r="T48" s="80">
        <f t="shared" si="6"/>
        <v>0.38888888888853518</v>
      </c>
      <c r="U48" s="47">
        <v>0</v>
      </c>
      <c r="V48" s="50">
        <f t="shared" si="7"/>
        <v>18.436308044572797</v>
      </c>
      <c r="W48" s="50">
        <f t="shared" si="9"/>
        <v>17.443537321667051</v>
      </c>
    </row>
    <row r="49" spans="1:23" ht="20.100000000000001" customHeight="1" x14ac:dyDescent="0.3">
      <c r="A49" s="9">
        <v>0.33333333333333298</v>
      </c>
      <c r="B49" s="14">
        <v>44657</v>
      </c>
      <c r="C49" s="10">
        <v>632.22</v>
      </c>
      <c r="D49" s="11">
        <v>606.29999999999995</v>
      </c>
      <c r="E49" s="50">
        <f t="shared" si="4"/>
        <v>18.107958466670119</v>
      </c>
      <c r="F49" s="56">
        <f t="shared" si="1"/>
        <v>10.007246265178235</v>
      </c>
      <c r="G49" s="57">
        <f t="shared" si="10"/>
        <v>0</v>
      </c>
      <c r="H49" s="11">
        <f t="shared" si="2"/>
        <v>8.7287709625285892</v>
      </c>
      <c r="I49" s="58">
        <f t="shared" si="5"/>
        <v>18.736017227706824</v>
      </c>
      <c r="J49" s="75">
        <f t="shared" si="8"/>
        <v>18.107958466670119</v>
      </c>
      <c r="K49" s="11"/>
      <c r="L49" s="11">
        <v>1</v>
      </c>
      <c r="M49" s="11">
        <f t="shared" si="3"/>
        <v>8.7287709625285892</v>
      </c>
      <c r="N49" s="60">
        <v>0</v>
      </c>
      <c r="O49" s="60">
        <v>0</v>
      </c>
      <c r="P49" s="60">
        <v>0</v>
      </c>
      <c r="Q49" s="59">
        <f t="shared" si="11"/>
        <v>0</v>
      </c>
      <c r="R49" s="59">
        <f t="shared" si="11"/>
        <v>0</v>
      </c>
      <c r="S49" s="59">
        <f t="shared" si="11"/>
        <v>0</v>
      </c>
      <c r="T49" s="80">
        <f t="shared" si="6"/>
        <v>0.38888888888853518</v>
      </c>
      <c r="U49" s="47">
        <v>0</v>
      </c>
      <c r="V49" s="50">
        <f t="shared" si="7"/>
        <v>19.124906116595358</v>
      </c>
      <c r="W49" s="50">
        <f t="shared" si="9"/>
        <v>18.107958466670119</v>
      </c>
    </row>
    <row r="50" spans="1:23" ht="20.100000000000001" customHeight="1" x14ac:dyDescent="0.3">
      <c r="A50" s="9">
        <v>0.34375</v>
      </c>
      <c r="B50" s="14">
        <v>44657</v>
      </c>
      <c r="C50" s="10">
        <v>632.23</v>
      </c>
      <c r="D50" s="11">
        <v>606.29999999999995</v>
      </c>
      <c r="E50" s="50">
        <f t="shared" si="4"/>
        <v>18.788441527077726</v>
      </c>
      <c r="F50" s="56">
        <f t="shared" si="1"/>
        <v>10.697254298835334</v>
      </c>
      <c r="G50" s="57">
        <f t="shared" si="10"/>
        <v>0</v>
      </c>
      <c r="H50" s="11">
        <f t="shared" si="2"/>
        <v>8.7428473641299522</v>
      </c>
      <c r="I50" s="58">
        <f t="shared" si="5"/>
        <v>19.440101662965287</v>
      </c>
      <c r="J50" s="75">
        <f t="shared" si="8"/>
        <v>18.788441527077726</v>
      </c>
      <c r="K50" s="11"/>
      <c r="L50" s="11">
        <v>1</v>
      </c>
      <c r="M50" s="11">
        <f t="shared" si="3"/>
        <v>8.7428473641299522</v>
      </c>
      <c r="N50" s="60">
        <v>0</v>
      </c>
      <c r="O50" s="60">
        <v>0</v>
      </c>
      <c r="P50" s="60">
        <v>0</v>
      </c>
      <c r="Q50" s="59">
        <f t="shared" si="11"/>
        <v>0</v>
      </c>
      <c r="R50" s="59">
        <f t="shared" si="11"/>
        <v>0</v>
      </c>
      <c r="S50" s="59">
        <f t="shared" si="11"/>
        <v>0</v>
      </c>
      <c r="T50" s="80">
        <f t="shared" si="6"/>
        <v>0.38888888888853518</v>
      </c>
      <c r="U50" s="47">
        <v>0</v>
      </c>
      <c r="V50" s="50">
        <f t="shared" si="7"/>
        <v>19.828990551853821</v>
      </c>
      <c r="W50" s="50">
        <f t="shared" si="9"/>
        <v>18.788441527077726</v>
      </c>
    </row>
    <row r="51" spans="1:23" ht="20.100000000000001" customHeight="1" x14ac:dyDescent="0.3">
      <c r="A51" s="9">
        <v>0.35416666666666702</v>
      </c>
      <c r="B51" s="14">
        <v>44657</v>
      </c>
      <c r="C51" s="10">
        <v>632.24</v>
      </c>
      <c r="D51" s="11">
        <v>606.29999999999995</v>
      </c>
      <c r="E51" s="50">
        <f t="shared" si="4"/>
        <v>19.484606276313201</v>
      </c>
      <c r="F51" s="56">
        <f t="shared" si="1"/>
        <v>11.402430364887795</v>
      </c>
      <c r="G51" s="57">
        <f t="shared" si="10"/>
        <v>0</v>
      </c>
      <c r="H51" s="11">
        <f t="shared" si="2"/>
        <v>8.7569011384545057</v>
      </c>
      <c r="I51" s="58">
        <f t="shared" si="5"/>
        <v>20.159331503342301</v>
      </c>
      <c r="J51" s="75">
        <f t="shared" si="8"/>
        <v>19.484606276313201</v>
      </c>
      <c r="K51" s="11"/>
      <c r="L51" s="11">
        <v>1</v>
      </c>
      <c r="M51" s="11">
        <f t="shared" si="3"/>
        <v>8.7569011384545057</v>
      </c>
      <c r="N51" s="60">
        <v>0</v>
      </c>
      <c r="O51" s="60">
        <v>0</v>
      </c>
      <c r="P51" s="60">
        <v>0</v>
      </c>
      <c r="Q51" s="59">
        <f t="shared" si="11"/>
        <v>0</v>
      </c>
      <c r="R51" s="59">
        <f t="shared" si="11"/>
        <v>0</v>
      </c>
      <c r="S51" s="59">
        <f t="shared" si="11"/>
        <v>0</v>
      </c>
      <c r="T51" s="80">
        <f t="shared" si="6"/>
        <v>0.38888888888853518</v>
      </c>
      <c r="U51" s="47">
        <v>0</v>
      </c>
      <c r="V51" s="50">
        <f t="shared" si="7"/>
        <v>20.548220392230835</v>
      </c>
      <c r="W51" s="50">
        <f t="shared" si="9"/>
        <v>19.484606276313201</v>
      </c>
    </row>
    <row r="52" spans="1:23" ht="20.100000000000001" customHeight="1" x14ac:dyDescent="0.3">
      <c r="A52" s="9">
        <v>0.36458333333333298</v>
      </c>
      <c r="B52" s="14">
        <v>44657</v>
      </c>
      <c r="C52" s="10">
        <v>632.25</v>
      </c>
      <c r="D52" s="11">
        <v>606.29999999999995</v>
      </c>
      <c r="E52" s="50">
        <f t="shared" si="4"/>
        <v>20.196098325281564</v>
      </c>
      <c r="F52" s="56">
        <f t="shared" si="1"/>
        <v>12.122454957287559</v>
      </c>
      <c r="G52" s="57">
        <f t="shared" si="10"/>
        <v>0</v>
      </c>
      <c r="H52" s="11">
        <f t="shared" si="2"/>
        <v>8.7709323942701545</v>
      </c>
      <c r="I52" s="58">
        <f t="shared" si="5"/>
        <v>20.893387351557713</v>
      </c>
      <c r="J52" s="75">
        <f t="shared" si="8"/>
        <v>20.196098325281564</v>
      </c>
      <c r="K52" s="11"/>
      <c r="L52" s="11">
        <v>1</v>
      </c>
      <c r="M52" s="11">
        <f t="shared" si="3"/>
        <v>8.7709323942701545</v>
      </c>
      <c r="N52" s="60">
        <v>0</v>
      </c>
      <c r="O52" s="60">
        <v>0</v>
      </c>
      <c r="P52" s="60">
        <v>0</v>
      </c>
      <c r="Q52" s="59">
        <f t="shared" si="11"/>
        <v>0</v>
      </c>
      <c r="R52" s="59">
        <f t="shared" si="11"/>
        <v>0</v>
      </c>
      <c r="S52" s="59">
        <f t="shared" si="11"/>
        <v>0</v>
      </c>
      <c r="T52" s="80">
        <f t="shared" si="6"/>
        <v>0.38888888888853518</v>
      </c>
      <c r="U52" s="47">
        <v>0</v>
      </c>
      <c r="V52" s="50">
        <f t="shared" si="7"/>
        <v>21.282276240446247</v>
      </c>
      <c r="W52" s="50">
        <f t="shared" si="9"/>
        <v>20.196098325281564</v>
      </c>
    </row>
    <row r="53" spans="1:23" ht="20.100000000000001" customHeight="1" x14ac:dyDescent="0.3">
      <c r="A53" s="9">
        <v>0.375</v>
      </c>
      <c r="B53" s="14">
        <v>44657</v>
      </c>
      <c r="C53" s="10">
        <v>632.26</v>
      </c>
      <c r="D53" s="11">
        <v>606.29999999999995</v>
      </c>
      <c r="E53" s="50">
        <f t="shared" si="4"/>
        <v>20.922586315976396</v>
      </c>
      <c r="F53" s="56">
        <f t="shared" si="1"/>
        <v>12.857027951009961</v>
      </c>
      <c r="G53" s="57">
        <f t="shared" si="10"/>
        <v>0</v>
      </c>
      <c r="H53" s="11">
        <f t="shared" si="2"/>
        <v>8.7849412394761845</v>
      </c>
      <c r="I53" s="58">
        <f t="shared" si="5"/>
        <v>21.641969190486144</v>
      </c>
      <c r="J53" s="75">
        <f t="shared" si="8"/>
        <v>20.922586315976396</v>
      </c>
      <c r="K53" s="11"/>
      <c r="L53" s="11">
        <v>1</v>
      </c>
      <c r="M53" s="11">
        <f t="shared" si="3"/>
        <v>8.7849412394761845</v>
      </c>
      <c r="N53" s="60">
        <v>0</v>
      </c>
      <c r="O53" s="60">
        <v>0</v>
      </c>
      <c r="P53" s="60">
        <v>0</v>
      </c>
      <c r="Q53" s="59">
        <f t="shared" si="11"/>
        <v>0</v>
      </c>
      <c r="R53" s="59">
        <f t="shared" si="11"/>
        <v>0</v>
      </c>
      <c r="S53" s="59">
        <f t="shared" si="11"/>
        <v>0</v>
      </c>
      <c r="T53" s="80">
        <f t="shared" si="6"/>
        <v>0.38888888888853518</v>
      </c>
      <c r="U53" s="47">
        <v>0</v>
      </c>
      <c r="V53" s="50">
        <f t="shared" si="7"/>
        <v>22.030858079374678</v>
      </c>
      <c r="W53" s="50">
        <f t="shared" si="9"/>
        <v>20.922586315976396</v>
      </c>
    </row>
    <row r="54" spans="1:23" ht="20.100000000000001" customHeight="1" x14ac:dyDescent="0.3">
      <c r="A54" s="9">
        <v>0.38541666666666702</v>
      </c>
      <c r="B54" s="14">
        <v>44657</v>
      </c>
      <c r="C54" s="10">
        <v>632.27</v>
      </c>
      <c r="D54" s="11">
        <v>606.29999999999995</v>
      </c>
      <c r="E54" s="50">
        <f t="shared" si="4"/>
        <v>21.663759525067899</v>
      </c>
      <c r="F54" s="56">
        <f t="shared" si="1"/>
        <v>13.60586671821836</v>
      </c>
      <c r="G54" s="57">
        <f t="shared" si="10"/>
        <v>0</v>
      </c>
      <c r="H54" s="11">
        <f t="shared" si="2"/>
        <v>8.798927781112944</v>
      </c>
      <c r="I54" s="58">
        <f t="shared" si="5"/>
        <v>22.404794499331302</v>
      </c>
      <c r="J54" s="75">
        <f t="shared" si="8"/>
        <v>21.663759525067899</v>
      </c>
      <c r="K54" s="11"/>
      <c r="L54" s="11">
        <v>1</v>
      </c>
      <c r="M54" s="11">
        <f t="shared" si="3"/>
        <v>8.798927781112944</v>
      </c>
      <c r="N54" s="60">
        <v>0</v>
      </c>
      <c r="O54" s="60">
        <v>0</v>
      </c>
      <c r="P54" s="60">
        <v>0</v>
      </c>
      <c r="Q54" s="59">
        <f t="shared" si="11"/>
        <v>0</v>
      </c>
      <c r="R54" s="59">
        <f t="shared" si="11"/>
        <v>0</v>
      </c>
      <c r="S54" s="59">
        <f t="shared" si="11"/>
        <v>0</v>
      </c>
      <c r="T54" s="80">
        <f t="shared" si="6"/>
        <v>0.38888888888853518</v>
      </c>
      <c r="U54" s="47">
        <v>0</v>
      </c>
      <c r="V54" s="50">
        <f t="shared" si="7"/>
        <v>22.793683388219836</v>
      </c>
      <c r="W54" s="50">
        <f t="shared" si="9"/>
        <v>21.663759525067899</v>
      </c>
    </row>
    <row r="55" spans="1:23" ht="20.100000000000001" customHeight="1" x14ac:dyDescent="0.3">
      <c r="A55" s="9">
        <v>0.39583333333333298</v>
      </c>
      <c r="B55" s="14">
        <v>44657</v>
      </c>
      <c r="C55" s="10">
        <v>632.28</v>
      </c>
      <c r="D55" s="11">
        <v>606.29999999999995</v>
      </c>
      <c r="E55" s="50">
        <f t="shared" si="4"/>
        <v>22.419325803389924</v>
      </c>
      <c r="F55" s="56">
        <f t="shared" si="1"/>
        <v>14.36870449125902</v>
      </c>
      <c r="G55" s="57">
        <f t="shared" si="10"/>
        <v>0</v>
      </c>
      <c r="H55" s="11">
        <f t="shared" si="2"/>
        <v>8.8128921253713823</v>
      </c>
      <c r="I55" s="58">
        <f t="shared" si="5"/>
        <v>23.181596616630401</v>
      </c>
      <c r="J55" s="75">
        <f t="shared" si="8"/>
        <v>22.419325803389924</v>
      </c>
      <c r="K55" s="11"/>
      <c r="L55" s="11">
        <v>1</v>
      </c>
      <c r="M55" s="11">
        <f t="shared" si="3"/>
        <v>8.8128921253713823</v>
      </c>
      <c r="N55" s="60">
        <v>0</v>
      </c>
      <c r="O55" s="60">
        <v>0</v>
      </c>
      <c r="P55" s="60">
        <v>0</v>
      </c>
      <c r="Q55" s="59">
        <f t="shared" si="11"/>
        <v>0</v>
      </c>
      <c r="R55" s="59">
        <f t="shared" si="11"/>
        <v>0</v>
      </c>
      <c r="S55" s="59">
        <f t="shared" si="11"/>
        <v>0</v>
      </c>
      <c r="T55" s="80">
        <f t="shared" si="6"/>
        <v>0.38888888888853518</v>
      </c>
      <c r="U55" s="47">
        <v>0</v>
      </c>
      <c r="V55" s="50">
        <f t="shared" si="7"/>
        <v>23.570485505518935</v>
      </c>
      <c r="W55" s="50">
        <f t="shared" si="9"/>
        <v>22.419325803389924</v>
      </c>
    </row>
    <row r="56" spans="1:23" ht="20.100000000000001" customHeight="1" x14ac:dyDescent="0.3">
      <c r="A56" s="9">
        <v>0.40625</v>
      </c>
      <c r="B56" s="14">
        <v>44657</v>
      </c>
      <c r="C56" s="10">
        <v>632.29</v>
      </c>
      <c r="D56" s="11">
        <v>606.29999999999995</v>
      </c>
      <c r="E56" s="50">
        <f t="shared" si="4"/>
        <v>23.189009792999769</v>
      </c>
      <c r="F56" s="56">
        <f t="shared" si="1"/>
        <v>15.145288932394639</v>
      </c>
      <c r="G56" s="57">
        <f t="shared" si="10"/>
        <v>0</v>
      </c>
      <c r="H56" s="11">
        <f t="shared" si="2"/>
        <v>8.8268343776024665</v>
      </c>
      <c r="I56" s="58">
        <f t="shared" si="5"/>
        <v>23.972123309997105</v>
      </c>
      <c r="J56" s="75">
        <f t="shared" si="8"/>
        <v>23.189009792999769</v>
      </c>
      <c r="K56" s="11"/>
      <c r="L56" s="11">
        <v>1</v>
      </c>
      <c r="M56" s="11">
        <f t="shared" si="3"/>
        <v>8.8268343776024665</v>
      </c>
      <c r="N56" s="60">
        <v>0</v>
      </c>
      <c r="O56" s="60">
        <v>0</v>
      </c>
      <c r="P56" s="60">
        <v>0</v>
      </c>
      <c r="Q56" s="59">
        <f t="shared" si="11"/>
        <v>0</v>
      </c>
      <c r="R56" s="59">
        <f t="shared" si="11"/>
        <v>0</v>
      </c>
      <c r="S56" s="59">
        <f t="shared" si="11"/>
        <v>0</v>
      </c>
      <c r="T56" s="80">
        <f t="shared" si="6"/>
        <v>0.38888888888853518</v>
      </c>
      <c r="U56" s="47">
        <v>0</v>
      </c>
      <c r="V56" s="50">
        <f t="shared" si="7"/>
        <v>24.361012198885639</v>
      </c>
      <c r="W56" s="50">
        <f t="shared" si="9"/>
        <v>23.189009792999769</v>
      </c>
    </row>
    <row r="57" spans="1:23" ht="20.100000000000001" customHeight="1" x14ac:dyDescent="0.3">
      <c r="A57" s="9">
        <v>0.41666666666666702</v>
      </c>
      <c r="B57" s="14">
        <v>44657</v>
      </c>
      <c r="C57" s="10">
        <v>632.29999999999995</v>
      </c>
      <c r="D57" s="11">
        <v>606.29999999999995</v>
      </c>
      <c r="E57" s="50">
        <f t="shared" si="4"/>
        <v>23.972551375426971</v>
      </c>
      <c r="F57" s="56">
        <f t="shared" si="1"/>
        <v>15.935380877868505</v>
      </c>
      <c r="G57" s="57">
        <f t="shared" si="10"/>
        <v>0</v>
      </c>
      <c r="H57" s="11">
        <f t="shared" si="2"/>
        <v>8.8407546423264378</v>
      </c>
      <c r="I57" s="58">
        <f t="shared" si="5"/>
        <v>24.776135520194941</v>
      </c>
      <c r="J57" s="75">
        <f t="shared" si="8"/>
        <v>23.972551375426971</v>
      </c>
      <c r="K57" s="11"/>
      <c r="L57" s="11">
        <v>1</v>
      </c>
      <c r="M57" s="11">
        <f t="shared" si="3"/>
        <v>8.8407546423264378</v>
      </c>
      <c r="N57" s="60">
        <v>0</v>
      </c>
      <c r="O57" s="60">
        <v>0</v>
      </c>
      <c r="P57" s="60">
        <v>0</v>
      </c>
      <c r="Q57" s="59">
        <f t="shared" si="11"/>
        <v>0</v>
      </c>
      <c r="R57" s="59">
        <f t="shared" si="11"/>
        <v>0</v>
      </c>
      <c r="S57" s="59">
        <f t="shared" si="11"/>
        <v>0</v>
      </c>
      <c r="T57" s="80">
        <f t="shared" si="6"/>
        <v>0.38888888888853518</v>
      </c>
      <c r="U57" s="47">
        <v>0</v>
      </c>
      <c r="V57" s="50">
        <f t="shared" si="7"/>
        <v>25.165024409083475</v>
      </c>
      <c r="W57" s="50">
        <f t="shared" si="9"/>
        <v>23.972551375426971</v>
      </c>
    </row>
    <row r="58" spans="1:23" ht="20.100000000000001" customHeight="1" x14ac:dyDescent="0.3">
      <c r="A58" s="9">
        <v>0.42708333333333298</v>
      </c>
      <c r="B58" s="14">
        <v>44657</v>
      </c>
      <c r="C58" s="10">
        <v>632.30999999999995</v>
      </c>
      <c r="D58" s="11">
        <v>606.29999999999995</v>
      </c>
      <c r="E58" s="50">
        <f t="shared" si="4"/>
        <v>24.769704313877799</v>
      </c>
      <c r="F58" s="56">
        <f t="shared" si="1"/>
        <v>16.738753229892634</v>
      </c>
      <c r="G58" s="57">
        <f t="shared" si="10"/>
        <v>0</v>
      </c>
      <c r="H58" s="11">
        <f t="shared" si="2"/>
        <v>8.8546530232419762</v>
      </c>
      <c r="I58" s="58">
        <f t="shared" si="5"/>
        <v>25.59340625313461</v>
      </c>
      <c r="J58" s="75">
        <f t="shared" si="8"/>
        <v>24.769704313877799</v>
      </c>
      <c r="K58" s="11"/>
      <c r="L58" s="11">
        <v>1</v>
      </c>
      <c r="M58" s="11">
        <f t="shared" si="3"/>
        <v>8.8546530232419762</v>
      </c>
      <c r="N58" s="60">
        <v>0</v>
      </c>
      <c r="O58" s="60">
        <v>0</v>
      </c>
      <c r="P58" s="60">
        <v>0</v>
      </c>
      <c r="Q58" s="59">
        <f t="shared" si="11"/>
        <v>0</v>
      </c>
      <c r="R58" s="59">
        <f t="shared" si="11"/>
        <v>0</v>
      </c>
      <c r="S58" s="59">
        <f t="shared" si="11"/>
        <v>0</v>
      </c>
      <c r="T58" s="80">
        <f t="shared" si="6"/>
        <v>0.38888888888853518</v>
      </c>
      <c r="U58" s="47">
        <v>0</v>
      </c>
      <c r="V58" s="50">
        <f t="shared" si="7"/>
        <v>25.982295142023144</v>
      </c>
      <c r="W58" s="50">
        <f t="shared" si="9"/>
        <v>24.769704313877799</v>
      </c>
    </row>
    <row r="59" spans="1:23" ht="20.100000000000001" customHeight="1" x14ac:dyDescent="0.3">
      <c r="A59" s="9">
        <v>0.4375</v>
      </c>
      <c r="B59" s="14">
        <v>44657</v>
      </c>
      <c r="C59" s="10">
        <v>632.32000000000005</v>
      </c>
      <c r="D59" s="11">
        <v>606.29999999999995</v>
      </c>
      <c r="E59" s="50">
        <f t="shared" si="4"/>
        <v>25.580235059253543</v>
      </c>
      <c r="F59" s="56">
        <f t="shared" si="1"/>
        <v>17.555189974893608</v>
      </c>
      <c r="G59" s="57">
        <f t="shared" si="10"/>
        <v>0</v>
      </c>
      <c r="H59" s="11">
        <f t="shared" si="2"/>
        <v>8.868529623235343</v>
      </c>
      <c r="I59" s="58">
        <f t="shared" si="5"/>
        <v>26.423719598128951</v>
      </c>
      <c r="J59" s="75">
        <f t="shared" si="8"/>
        <v>25.580235059253543</v>
      </c>
      <c r="K59" s="11"/>
      <c r="L59" s="11">
        <v>1</v>
      </c>
      <c r="M59" s="11">
        <f t="shared" si="3"/>
        <v>8.868529623235343</v>
      </c>
      <c r="N59" s="60">
        <v>0</v>
      </c>
      <c r="O59" s="60">
        <v>0</v>
      </c>
      <c r="P59" s="60">
        <v>0</v>
      </c>
      <c r="Q59" s="59">
        <f t="shared" si="11"/>
        <v>0</v>
      </c>
      <c r="R59" s="59">
        <f t="shared" si="11"/>
        <v>0</v>
      </c>
      <c r="S59" s="59">
        <f t="shared" si="11"/>
        <v>0</v>
      </c>
      <c r="T59" s="80">
        <f t="shared" si="6"/>
        <v>0.38888888889295636</v>
      </c>
      <c r="U59" s="47">
        <v>0</v>
      </c>
      <c r="V59" s="50">
        <f t="shared" si="7"/>
        <v>26.812608487021908</v>
      </c>
      <c r="W59" s="50">
        <f t="shared" si="9"/>
        <v>25.580235059253543</v>
      </c>
    </row>
    <row r="60" spans="1:23" ht="20.100000000000001" customHeight="1" x14ac:dyDescent="0.3">
      <c r="A60" s="9">
        <v>0.44791666666666702</v>
      </c>
      <c r="B60" s="14">
        <v>44657</v>
      </c>
      <c r="C60" s="10">
        <v>632.33000000000004</v>
      </c>
      <c r="D60" s="11">
        <v>606.29999999999995</v>
      </c>
      <c r="E60" s="50">
        <f t="shared" si="4"/>
        <v>26.403921695362559</v>
      </c>
      <c r="F60" s="56">
        <f t="shared" si="1"/>
        <v>18.384485310044518</v>
      </c>
      <c r="G60" s="57">
        <f t="shared" si="10"/>
        <v>0</v>
      </c>
      <c r="H60" s="11">
        <f t="shared" si="2"/>
        <v>8.882384544388664</v>
      </c>
      <c r="I60" s="58">
        <f t="shared" si="5"/>
        <v>27.266869854433182</v>
      </c>
      <c r="J60" s="75">
        <f t="shared" si="8"/>
        <v>26.403921695362559</v>
      </c>
      <c r="K60" s="11"/>
      <c r="L60" s="11">
        <v>1</v>
      </c>
      <c r="M60" s="11">
        <f t="shared" si="3"/>
        <v>8.882384544388664</v>
      </c>
      <c r="N60" s="60">
        <v>0</v>
      </c>
      <c r="O60" s="60">
        <v>0</v>
      </c>
      <c r="P60" s="60">
        <v>0</v>
      </c>
      <c r="Q60" s="59">
        <f t="shared" si="11"/>
        <v>0</v>
      </c>
      <c r="R60" s="59">
        <f t="shared" si="11"/>
        <v>0</v>
      </c>
      <c r="S60" s="59">
        <f t="shared" si="11"/>
        <v>0</v>
      </c>
      <c r="T60" s="80">
        <f t="shared" si="6"/>
        <v>0.38888888888853518</v>
      </c>
      <c r="U60" s="47">
        <v>0</v>
      </c>
      <c r="V60" s="50">
        <f t="shared" si="7"/>
        <v>27.655758743321716</v>
      </c>
      <c r="W60" s="50">
        <f t="shared" si="9"/>
        <v>26.403921695362559</v>
      </c>
    </row>
    <row r="61" spans="1:23" ht="20.100000000000001" customHeight="1" x14ac:dyDescent="0.3">
      <c r="A61" s="9">
        <v>0.45833333333333298</v>
      </c>
      <c r="B61" s="14">
        <v>44657</v>
      </c>
      <c r="C61" s="10">
        <v>632.34</v>
      </c>
      <c r="D61" s="11">
        <v>606.29999999999995</v>
      </c>
      <c r="E61" s="50">
        <f t="shared" si="4"/>
        <v>27.240553003141244</v>
      </c>
      <c r="F61" s="56">
        <f t="shared" si="1"/>
        <v>19.226442863320067</v>
      </c>
      <c r="G61" s="57">
        <f t="shared" si="10"/>
        <v>0</v>
      </c>
      <c r="H61" s="11">
        <f t="shared" si="2"/>
        <v>8.8962178879896125</v>
      </c>
      <c r="I61" s="58">
        <f t="shared" si="5"/>
        <v>28.122660751309681</v>
      </c>
      <c r="J61" s="75">
        <f t="shared" si="8"/>
        <v>27.240553003141244</v>
      </c>
      <c r="K61" s="11"/>
      <c r="L61" s="11">
        <v>1</v>
      </c>
      <c r="M61" s="11">
        <f t="shared" si="3"/>
        <v>8.8962178879896125</v>
      </c>
      <c r="N61" s="60">
        <v>0</v>
      </c>
      <c r="O61" s="60">
        <v>0</v>
      </c>
      <c r="P61" s="60">
        <v>0</v>
      </c>
      <c r="Q61" s="59">
        <f t="shared" si="11"/>
        <v>0</v>
      </c>
      <c r="R61" s="59">
        <f t="shared" si="11"/>
        <v>0</v>
      </c>
      <c r="S61" s="59">
        <f t="shared" si="11"/>
        <v>0</v>
      </c>
      <c r="T61" s="80">
        <f t="shared" si="6"/>
        <v>0.38888888888853518</v>
      </c>
      <c r="U61" s="47">
        <v>0</v>
      </c>
      <c r="V61" s="50">
        <f t="shared" si="7"/>
        <v>28.511549640198215</v>
      </c>
      <c r="W61" s="50">
        <f t="shared" si="9"/>
        <v>27.240553003141244</v>
      </c>
    </row>
    <row r="62" spans="1:23" ht="20.100000000000001" customHeight="1" x14ac:dyDescent="0.3">
      <c r="A62" s="9">
        <v>0.46875</v>
      </c>
      <c r="B62" s="14">
        <v>44657</v>
      </c>
      <c r="C62" s="10">
        <v>632.35</v>
      </c>
      <c r="D62" s="11">
        <v>606.29999999999995</v>
      </c>
      <c r="E62" s="50">
        <f t="shared" si="4"/>
        <v>28.089927627097069</v>
      </c>
      <c r="F62" s="56">
        <f t="shared" si="1"/>
        <v>20.080874994418455</v>
      </c>
      <c r="G62" s="57">
        <f t="shared" si="10"/>
        <v>0</v>
      </c>
      <c r="H62" s="11">
        <f t="shared" si="2"/>
        <v>8.9100297545394405</v>
      </c>
      <c r="I62" s="58">
        <f t="shared" si="5"/>
        <v>28.990904748957895</v>
      </c>
      <c r="J62" s="75">
        <f t="shared" si="8"/>
        <v>28.089927627097069</v>
      </c>
      <c r="K62" s="11"/>
      <c r="L62" s="11">
        <v>1</v>
      </c>
      <c r="M62" s="11">
        <f t="shared" si="3"/>
        <v>8.9100297545394405</v>
      </c>
      <c r="N62" s="60">
        <v>0</v>
      </c>
      <c r="O62" s="60">
        <v>0</v>
      </c>
      <c r="P62" s="60">
        <v>0</v>
      </c>
      <c r="Q62" s="59">
        <f t="shared" si="11"/>
        <v>0</v>
      </c>
      <c r="R62" s="59">
        <f t="shared" si="11"/>
        <v>0</v>
      </c>
      <c r="S62" s="59">
        <f t="shared" si="11"/>
        <v>0</v>
      </c>
      <c r="T62" s="80">
        <f t="shared" si="6"/>
        <v>0.38888888888853518</v>
      </c>
      <c r="U62" s="47">
        <v>0</v>
      </c>
      <c r="V62" s="50">
        <f t="shared" si="7"/>
        <v>29.379793637846429</v>
      </c>
      <c r="W62" s="50">
        <f t="shared" si="9"/>
        <v>28.089927627097069</v>
      </c>
    </row>
    <row r="63" spans="1:23" ht="20.100000000000001" customHeight="1" x14ac:dyDescent="0.3">
      <c r="A63" s="9">
        <v>0.47916666666666702</v>
      </c>
      <c r="B63" s="14">
        <v>44657</v>
      </c>
      <c r="C63" s="10">
        <v>632.36</v>
      </c>
      <c r="D63" s="11">
        <v>606.29999999999995</v>
      </c>
      <c r="E63" s="50">
        <f t="shared" si="4"/>
        <v>28.951853330052653</v>
      </c>
      <c r="F63" s="56">
        <f t="shared" si="1"/>
        <v>20.947602166194088</v>
      </c>
      <c r="G63" s="57">
        <f t="shared" si="10"/>
        <v>0</v>
      </c>
      <c r="H63" s="11">
        <f t="shared" si="2"/>
        <v>8.9238202437616323</v>
      </c>
      <c r="I63" s="58">
        <f t="shared" si="5"/>
        <v>29.87142240995572</v>
      </c>
      <c r="J63" s="75">
        <f t="shared" si="8"/>
        <v>28.951853330052653</v>
      </c>
      <c r="K63" s="11"/>
      <c r="L63" s="11">
        <v>1</v>
      </c>
      <c r="M63" s="11">
        <f t="shared" si="3"/>
        <v>8.9238202437616323</v>
      </c>
      <c r="N63" s="60">
        <v>0</v>
      </c>
      <c r="O63" s="60">
        <v>0</v>
      </c>
      <c r="P63" s="60">
        <v>0</v>
      </c>
      <c r="Q63" s="59">
        <f t="shared" si="11"/>
        <v>0</v>
      </c>
      <c r="R63" s="59">
        <f t="shared" si="11"/>
        <v>0</v>
      </c>
      <c r="S63" s="59">
        <f t="shared" si="11"/>
        <v>0</v>
      </c>
      <c r="T63" s="80">
        <f t="shared" si="6"/>
        <v>0.38888888888853518</v>
      </c>
      <c r="U63" s="47">
        <v>0</v>
      </c>
      <c r="V63" s="50">
        <f t="shared" si="7"/>
        <v>30.260311298844254</v>
      </c>
      <c r="W63" s="50">
        <f t="shared" si="9"/>
        <v>28.951853330052653</v>
      </c>
    </row>
    <row r="64" spans="1:23" ht="20.100000000000001" customHeight="1" x14ac:dyDescent="0.3">
      <c r="A64" s="9">
        <v>0.48958333333333298</v>
      </c>
      <c r="B64" s="14">
        <v>44657</v>
      </c>
      <c r="C64" s="10">
        <v>632.37</v>
      </c>
      <c r="D64" s="11">
        <v>606.29999999999995</v>
      </c>
      <c r="E64" s="50">
        <f t="shared" si="4"/>
        <v>29.826146324513871</v>
      </c>
      <c r="F64" s="56">
        <f t="shared" si="1"/>
        <v>21.826452377667728</v>
      </c>
      <c r="G64" s="57">
        <f t="shared" si="10"/>
        <v>0</v>
      </c>
      <c r="H64" s="11">
        <f t="shared" si="2"/>
        <v>8.9375894546103254</v>
      </c>
      <c r="I64" s="58">
        <f t="shared" si="5"/>
        <v>30.764041832278053</v>
      </c>
      <c r="J64" s="75">
        <f t="shared" si="8"/>
        <v>29.826146324513871</v>
      </c>
      <c r="K64" s="11"/>
      <c r="L64" s="11">
        <v>1</v>
      </c>
      <c r="M64" s="11">
        <f t="shared" si="3"/>
        <v>8.9375894546103254</v>
      </c>
      <c r="N64" s="60">
        <v>0</v>
      </c>
      <c r="O64" s="60">
        <v>0</v>
      </c>
      <c r="P64" s="60">
        <v>0</v>
      </c>
      <c r="Q64" s="59">
        <f t="shared" si="11"/>
        <v>0</v>
      </c>
      <c r="R64" s="59">
        <f t="shared" si="11"/>
        <v>0</v>
      </c>
      <c r="S64" s="59">
        <f t="shared" si="11"/>
        <v>0</v>
      </c>
      <c r="T64" s="80">
        <f t="shared" si="6"/>
        <v>0.38888888888853518</v>
      </c>
      <c r="U64" s="47">
        <v>0</v>
      </c>
      <c r="V64" s="50">
        <f t="shared" si="7"/>
        <v>31.152930721166587</v>
      </c>
      <c r="W64" s="50">
        <f t="shared" si="9"/>
        <v>29.826146324513871</v>
      </c>
    </row>
    <row r="65" spans="1:23" ht="20.100000000000001" customHeight="1" x14ac:dyDescent="0.3">
      <c r="A65" s="9">
        <v>0.5</v>
      </c>
      <c r="B65" s="14">
        <v>44657</v>
      </c>
      <c r="C65" s="10">
        <v>632.38</v>
      </c>
      <c r="D65" s="11">
        <v>606.29999999999995</v>
      </c>
      <c r="E65" s="50">
        <f t="shared" si="4"/>
        <v>30.712630670774868</v>
      </c>
      <c r="F65" s="56">
        <f t="shared" si="1"/>
        <v>22.717260651075076</v>
      </c>
      <c r="G65" s="57">
        <f t="shared" si="10"/>
        <v>0</v>
      </c>
      <c r="H65" s="11">
        <f t="shared" si="2"/>
        <v>8.9513374852785805</v>
      </c>
      <c r="I65" s="58">
        <f t="shared" si="5"/>
        <v>31.668598136353658</v>
      </c>
      <c r="J65" s="75">
        <f t="shared" si="8"/>
        <v>30.712630670774868</v>
      </c>
      <c r="K65" s="11"/>
      <c r="L65" s="11">
        <v>1</v>
      </c>
      <c r="M65" s="11">
        <f t="shared" si="3"/>
        <v>8.9513374852785805</v>
      </c>
      <c r="N65" s="60">
        <v>0</v>
      </c>
      <c r="O65" s="60">
        <v>0</v>
      </c>
      <c r="P65" s="60">
        <v>0</v>
      </c>
      <c r="Q65" s="59">
        <f t="shared" si="11"/>
        <v>0</v>
      </c>
      <c r="R65" s="59">
        <f t="shared" si="11"/>
        <v>0</v>
      </c>
      <c r="S65" s="59">
        <f t="shared" si="11"/>
        <v>0</v>
      </c>
      <c r="T65" s="80">
        <f t="shared" si="6"/>
        <v>0.38888888888853518</v>
      </c>
      <c r="U65" s="47">
        <v>0</v>
      </c>
      <c r="V65" s="50">
        <f t="shared" si="7"/>
        <v>32.057487025242196</v>
      </c>
      <c r="W65" s="50">
        <f t="shared" si="9"/>
        <v>30.712630670774868</v>
      </c>
    </row>
    <row r="66" spans="1:23" ht="20.100000000000001" customHeight="1" x14ac:dyDescent="0.3">
      <c r="A66" s="9">
        <v>0.51041666666666696</v>
      </c>
      <c r="B66" s="14">
        <v>44657</v>
      </c>
      <c r="C66" s="10">
        <v>632.39</v>
      </c>
      <c r="D66" s="11">
        <v>606.29999999999995</v>
      </c>
      <c r="E66" s="50">
        <f t="shared" si="4"/>
        <v>31.611137733463693</v>
      </c>
      <c r="F66" s="56">
        <f t="shared" si="1"/>
        <v>23.619868566506646</v>
      </c>
      <c r="G66" s="57">
        <f t="shared" si="10"/>
        <v>0</v>
      </c>
      <c r="H66" s="11">
        <f t="shared" si="2"/>
        <v>8.9650644332065585</v>
      </c>
      <c r="I66" s="58">
        <f t="shared" si="5"/>
        <v>32.584932999713203</v>
      </c>
      <c r="J66" s="75">
        <f t="shared" si="8"/>
        <v>31.611137733463693</v>
      </c>
      <c r="K66" s="11"/>
      <c r="L66" s="11">
        <v>1</v>
      </c>
      <c r="M66" s="11">
        <f t="shared" si="3"/>
        <v>8.9650644332065585</v>
      </c>
      <c r="N66" s="60">
        <v>0</v>
      </c>
      <c r="O66" s="60">
        <v>0</v>
      </c>
      <c r="P66" s="60">
        <v>0</v>
      </c>
      <c r="Q66" s="59">
        <f t="shared" si="11"/>
        <v>0</v>
      </c>
      <c r="R66" s="59">
        <f t="shared" si="11"/>
        <v>0</v>
      </c>
      <c r="S66" s="59">
        <f t="shared" si="11"/>
        <v>0</v>
      </c>
      <c r="T66" s="80">
        <f t="shared" si="6"/>
        <v>0.38888888888853518</v>
      </c>
      <c r="U66" s="47">
        <v>0</v>
      </c>
      <c r="V66" s="50">
        <f t="shared" si="7"/>
        <v>32.973821888601741</v>
      </c>
      <c r="W66" s="50">
        <f t="shared" si="9"/>
        <v>31.611137733463693</v>
      </c>
    </row>
    <row r="67" spans="1:23" ht="20.100000000000001" customHeight="1" x14ac:dyDescent="0.3">
      <c r="A67" s="9">
        <v>0.52083333333333304</v>
      </c>
      <c r="B67" s="14">
        <v>44657</v>
      </c>
      <c r="C67" s="10">
        <v>632.4</v>
      </c>
      <c r="D67" s="11">
        <v>606.29999999999995</v>
      </c>
      <c r="E67" s="50">
        <f t="shared" si="4"/>
        <v>32.521505689399092</v>
      </c>
      <c r="F67" s="56">
        <f t="shared" si="1"/>
        <v>24.534123838607737</v>
      </c>
      <c r="G67" s="57">
        <f t="shared" si="10"/>
        <v>0</v>
      </c>
      <c r="H67" s="11">
        <f t="shared" si="2"/>
        <v>8.9787703950895761</v>
      </c>
      <c r="I67" s="58">
        <f t="shared" si="5"/>
        <v>33.51289423369731</v>
      </c>
      <c r="J67" s="75">
        <f t="shared" si="8"/>
        <v>32.521505689399092</v>
      </c>
      <c r="K67" s="11"/>
      <c r="L67" s="11">
        <v>1</v>
      </c>
      <c r="M67" s="11">
        <f t="shared" si="3"/>
        <v>8.9787703950895761</v>
      </c>
      <c r="N67" s="60">
        <v>0</v>
      </c>
      <c r="O67" s="60">
        <v>0</v>
      </c>
      <c r="P67" s="60">
        <v>0</v>
      </c>
      <c r="Q67" s="59">
        <f t="shared" si="11"/>
        <v>0</v>
      </c>
      <c r="R67" s="59">
        <f t="shared" si="11"/>
        <v>0</v>
      </c>
      <c r="S67" s="59">
        <f t="shared" si="11"/>
        <v>0</v>
      </c>
      <c r="T67" s="80">
        <f t="shared" si="6"/>
        <v>0.38888888888853518</v>
      </c>
      <c r="U67" s="47">
        <v>0</v>
      </c>
      <c r="V67" s="50">
        <f t="shared" si="7"/>
        <v>33.901783122585847</v>
      </c>
      <c r="W67" s="50">
        <f t="shared" si="9"/>
        <v>32.521505689399092</v>
      </c>
    </row>
    <row r="68" spans="1:23" ht="20.100000000000001" customHeight="1" x14ac:dyDescent="0.3">
      <c r="A68" s="9">
        <v>0.53125</v>
      </c>
      <c r="B68" s="14">
        <v>44657</v>
      </c>
      <c r="C68" s="10">
        <v>632.41</v>
      </c>
      <c r="D68" s="11">
        <v>606.29999999999995</v>
      </c>
      <c r="E68" s="50">
        <f t="shared" si="4"/>
        <v>33.443579080694413</v>
      </c>
      <c r="F68" s="56">
        <f t="shared" si="1"/>
        <v>25.459879930573297</v>
      </c>
      <c r="G68" s="57">
        <f t="shared" si="10"/>
        <v>0</v>
      </c>
      <c r="H68" s="11">
        <f t="shared" si="2"/>
        <v>8.9924554668860512</v>
      </c>
      <c r="I68" s="58">
        <f t="shared" si="5"/>
        <v>34.45233539745935</v>
      </c>
      <c r="J68" s="75">
        <f t="shared" si="8"/>
        <v>33.443579080694413</v>
      </c>
      <c r="K68" s="11"/>
      <c r="L68" s="11">
        <v>1</v>
      </c>
      <c r="M68" s="11">
        <f t="shared" si="3"/>
        <v>8.9924554668860512</v>
      </c>
      <c r="N68" s="60">
        <v>0</v>
      </c>
      <c r="O68" s="60">
        <v>0</v>
      </c>
      <c r="P68" s="60">
        <v>0</v>
      </c>
      <c r="Q68" s="59">
        <f t="shared" si="11"/>
        <v>0</v>
      </c>
      <c r="R68" s="59">
        <f t="shared" si="11"/>
        <v>0</v>
      </c>
      <c r="S68" s="59">
        <f t="shared" si="11"/>
        <v>0</v>
      </c>
      <c r="T68" s="80">
        <f t="shared" si="6"/>
        <v>0.38888888888853518</v>
      </c>
      <c r="U68" s="47">
        <v>0</v>
      </c>
      <c r="V68" s="50">
        <f t="shared" si="7"/>
        <v>34.841224286347888</v>
      </c>
      <c r="W68" s="50">
        <f t="shared" si="9"/>
        <v>33.443579080694413</v>
      </c>
    </row>
    <row r="69" spans="1:23" ht="20.100000000000001" customHeight="1" x14ac:dyDescent="0.3">
      <c r="A69" s="9">
        <v>0.54166666666666696</v>
      </c>
      <c r="B69" s="14">
        <v>44657</v>
      </c>
      <c r="C69" s="10">
        <v>632.41999999999996</v>
      </c>
      <c r="D69" s="11">
        <v>606.29999999999995</v>
      </c>
      <c r="E69" s="50">
        <f t="shared" si="4"/>
        <v>34.377208407891374</v>
      </c>
      <c r="F69" s="56">
        <f t="shared" si="1"/>
        <v>26.396995701316165</v>
      </c>
      <c r="G69" s="57">
        <f t="shared" si="10"/>
        <v>0</v>
      </c>
      <c r="H69" s="11">
        <f t="shared" si="2"/>
        <v>9.0061197438253391</v>
      </c>
      <c r="I69" s="58">
        <f t="shared" si="5"/>
        <v>35.403115445141502</v>
      </c>
      <c r="J69" s="75">
        <f t="shared" si="8"/>
        <v>34.377208407891374</v>
      </c>
      <c r="K69" s="11"/>
      <c r="L69" s="11">
        <v>1</v>
      </c>
      <c r="M69" s="11">
        <f t="shared" si="3"/>
        <v>9.0061197438253391</v>
      </c>
      <c r="N69" s="60">
        <v>0</v>
      </c>
      <c r="O69" s="60">
        <v>0</v>
      </c>
      <c r="P69" s="60">
        <v>0</v>
      </c>
      <c r="Q69" s="59">
        <f t="shared" si="11"/>
        <v>0</v>
      </c>
      <c r="R69" s="59">
        <f t="shared" si="11"/>
        <v>0</v>
      </c>
      <c r="S69" s="59">
        <f t="shared" si="11"/>
        <v>0</v>
      </c>
      <c r="T69" s="80">
        <f t="shared" si="6"/>
        <v>0.38888888888853518</v>
      </c>
      <c r="U69" s="47">
        <v>0</v>
      </c>
      <c r="V69" s="50">
        <f t="shared" si="7"/>
        <v>35.79200433403004</v>
      </c>
      <c r="W69" s="50">
        <f t="shared" si="9"/>
        <v>34.377208407891374</v>
      </c>
    </row>
    <row r="70" spans="1:23" ht="20.100000000000001" customHeight="1" x14ac:dyDescent="0.3">
      <c r="A70" s="9">
        <v>0.55208333333333304</v>
      </c>
      <c r="B70" s="14">
        <v>44657</v>
      </c>
      <c r="C70" s="10">
        <v>632.42999999999904</v>
      </c>
      <c r="D70" s="11">
        <v>606.29999999999995</v>
      </c>
      <c r="E70" s="50">
        <f t="shared" si="4"/>
        <v>35.322249758593763</v>
      </c>
      <c r="F70" s="56">
        <f t="shared" si="1"/>
        <v>27.345335082143883</v>
      </c>
      <c r="G70" s="57">
        <f t="shared" si="10"/>
        <v>0</v>
      </c>
      <c r="H70" s="11">
        <f t="shared" si="2"/>
        <v>9.0197633204142331</v>
      </c>
      <c r="I70" s="58">
        <f t="shared" si="5"/>
        <v>36.365098402558118</v>
      </c>
      <c r="J70" s="75">
        <f t="shared" si="8"/>
        <v>35.322249758593763</v>
      </c>
      <c r="K70" s="11"/>
      <c r="L70" s="11">
        <v>1</v>
      </c>
      <c r="M70" s="11">
        <f t="shared" si="3"/>
        <v>9.0197633204142331</v>
      </c>
      <c r="N70" s="60">
        <v>0</v>
      </c>
      <c r="O70" s="60">
        <v>0</v>
      </c>
      <c r="P70" s="60">
        <v>0</v>
      </c>
      <c r="Q70" s="59">
        <f t="shared" si="11"/>
        <v>0</v>
      </c>
      <c r="R70" s="59">
        <f t="shared" si="11"/>
        <v>0</v>
      </c>
      <c r="S70" s="59">
        <f t="shared" si="11"/>
        <v>0</v>
      </c>
      <c r="T70" s="80">
        <f t="shared" si="6"/>
        <v>0.38888888885316597</v>
      </c>
      <c r="U70" s="47">
        <v>0</v>
      </c>
      <c r="V70" s="50">
        <f t="shared" si="7"/>
        <v>36.753987291411285</v>
      </c>
      <c r="W70" s="50">
        <f t="shared" si="9"/>
        <v>35.322249758593763</v>
      </c>
    </row>
    <row r="71" spans="1:23" ht="20.100000000000001" customHeight="1" x14ac:dyDescent="0.3">
      <c r="A71" s="9">
        <v>0.5625</v>
      </c>
      <c r="B71" s="14">
        <v>44657</v>
      </c>
      <c r="C71" s="10">
        <v>632.43999999999903</v>
      </c>
      <c r="D71" s="11">
        <v>606.29999999999995</v>
      </c>
      <c r="E71" s="50">
        <f t="shared" si="4"/>
        <v>36.278564467868421</v>
      </c>
      <c r="F71" s="56">
        <f t="shared" si="1"/>
        <v>28.304766780346391</v>
      </c>
      <c r="G71" s="57">
        <f t="shared" si="10"/>
        <v>0</v>
      </c>
      <c r="H71" s="11">
        <f t="shared" si="2"/>
        <v>9.0333862904495437</v>
      </c>
      <c r="I71" s="58">
        <f t="shared" si="5"/>
        <v>37.338153070795933</v>
      </c>
      <c r="J71" s="75">
        <f t="shared" si="8"/>
        <v>36.278564467868421</v>
      </c>
      <c r="K71" s="11"/>
      <c r="L71" s="11">
        <v>1</v>
      </c>
      <c r="M71" s="11">
        <f t="shared" si="3"/>
        <v>9.0333862904495437</v>
      </c>
      <c r="N71" s="60">
        <v>0</v>
      </c>
      <c r="O71" s="60">
        <v>0</v>
      </c>
      <c r="P71" s="60">
        <v>0</v>
      </c>
      <c r="Q71" s="59">
        <f t="shared" si="11"/>
        <v>0</v>
      </c>
      <c r="R71" s="59">
        <f t="shared" si="11"/>
        <v>0</v>
      </c>
      <c r="S71" s="59">
        <f t="shared" si="11"/>
        <v>0</v>
      </c>
      <c r="T71" s="80">
        <f t="shared" si="6"/>
        <v>0.38888888888853518</v>
      </c>
      <c r="U71" s="47">
        <v>0</v>
      </c>
      <c r="V71" s="50">
        <f t="shared" si="7"/>
        <v>37.72704195968447</v>
      </c>
      <c r="W71" s="50">
        <f t="shared" si="9"/>
        <v>36.278564467868421</v>
      </c>
    </row>
    <row r="72" spans="1:23" ht="20.100000000000001" customHeight="1" x14ac:dyDescent="0.3">
      <c r="A72" s="9">
        <v>0.57291666666666696</v>
      </c>
      <c r="B72" s="14">
        <v>44657</v>
      </c>
      <c r="C72" s="10">
        <v>632.44999999999902</v>
      </c>
      <c r="D72" s="11">
        <v>606.29999999999995</v>
      </c>
      <c r="E72" s="50">
        <f t="shared" si="4"/>
        <v>37.246018806676332</v>
      </c>
      <c r="F72" s="56">
        <f t="shared" si="1"/>
        <v>29.275164005672817</v>
      </c>
      <c r="G72" s="57">
        <f t="shared" si="10"/>
        <v>0</v>
      </c>
      <c r="H72" s="11">
        <f t="shared" si="2"/>
        <v>9.0469887470181778</v>
      </c>
      <c r="I72" s="58">
        <f t="shared" si="5"/>
        <v>38.322152752690997</v>
      </c>
      <c r="J72" s="75">
        <f t="shared" si="8"/>
        <v>37.246018806676332</v>
      </c>
      <c r="K72" s="11"/>
      <c r="L72" s="11">
        <v>1</v>
      </c>
      <c r="M72" s="11">
        <f t="shared" si="3"/>
        <v>9.0469887470181778</v>
      </c>
      <c r="N72" s="60">
        <v>0</v>
      </c>
      <c r="O72" s="60">
        <v>0</v>
      </c>
      <c r="P72" s="60">
        <v>0</v>
      </c>
      <c r="Q72" s="59">
        <f t="shared" si="11"/>
        <v>0</v>
      </c>
      <c r="R72" s="59">
        <f t="shared" si="11"/>
        <v>0</v>
      </c>
      <c r="S72" s="59">
        <f t="shared" si="11"/>
        <v>0</v>
      </c>
      <c r="T72" s="80">
        <f t="shared" si="6"/>
        <v>0.38888888888853518</v>
      </c>
      <c r="U72" s="47">
        <v>0</v>
      </c>
      <c r="V72" s="50">
        <f t="shared" si="7"/>
        <v>38.711041641579534</v>
      </c>
      <c r="W72" s="50">
        <f t="shared" si="9"/>
        <v>37.246018806676332</v>
      </c>
    </row>
    <row r="73" spans="1:23" ht="20.100000000000001" customHeight="1" x14ac:dyDescent="0.3">
      <c r="A73" s="9">
        <v>0.58333333333333304</v>
      </c>
      <c r="B73" s="14">
        <v>44657</v>
      </c>
      <c r="C73" s="10">
        <v>632.45999999999901</v>
      </c>
      <c r="D73" s="11">
        <v>606.29999999999995</v>
      </c>
      <c r="E73" s="50">
        <f t="shared" si="4"/>
        <v>38.224483695776513</v>
      </c>
      <c r="F73" s="56">
        <f t="shared" si="1"/>
        <v>30.25640421903271</v>
      </c>
      <c r="G73" s="57">
        <f t="shared" si="10"/>
        <v>0</v>
      </c>
      <c r="H73" s="11">
        <f t="shared" si="2"/>
        <v>9.0605707825095276</v>
      </c>
      <c r="I73" s="58">
        <f t="shared" si="5"/>
        <v>39.316975001542239</v>
      </c>
      <c r="J73" s="75">
        <f t="shared" si="8"/>
        <v>38.224483695776513</v>
      </c>
      <c r="K73" s="11"/>
      <c r="L73" s="11">
        <v>1</v>
      </c>
      <c r="M73" s="11">
        <f t="shared" si="3"/>
        <v>9.0605707825095276</v>
      </c>
      <c r="N73" s="60">
        <v>0</v>
      </c>
      <c r="O73" s="60">
        <v>0</v>
      </c>
      <c r="P73" s="60">
        <v>0</v>
      </c>
      <c r="Q73" s="59">
        <f t="shared" si="11"/>
        <v>0</v>
      </c>
      <c r="R73" s="59">
        <f t="shared" si="11"/>
        <v>0</v>
      </c>
      <c r="S73" s="59">
        <f t="shared" si="11"/>
        <v>0</v>
      </c>
      <c r="T73" s="80">
        <f t="shared" si="6"/>
        <v>0.38888888888853518</v>
      </c>
      <c r="U73" s="47">
        <v>0</v>
      </c>
      <c r="V73" s="50">
        <f t="shared" si="7"/>
        <v>39.705863890430777</v>
      </c>
      <c r="W73" s="50">
        <f t="shared" si="9"/>
        <v>38.224483695776513</v>
      </c>
    </row>
    <row r="74" spans="1:23" ht="20.100000000000001" customHeight="1" x14ac:dyDescent="0.3">
      <c r="A74" s="9">
        <v>0.59375</v>
      </c>
      <c r="B74" s="14">
        <v>44657</v>
      </c>
      <c r="C74" s="10">
        <v>632.469999999999</v>
      </c>
      <c r="D74" s="11">
        <v>606.29999999999995</v>
      </c>
      <c r="E74" s="50">
        <f t="shared" si="4"/>
        <v>39.213834442308176</v>
      </c>
      <c r="F74" s="56">
        <f t="shared" si="1"/>
        <v>31.248368900027838</v>
      </c>
      <c r="G74" s="57">
        <f t="shared" si="10"/>
        <v>0</v>
      </c>
      <c r="H74" s="11">
        <f t="shared" si="2"/>
        <v>9.0741324886215491</v>
      </c>
      <c r="I74" s="58">
        <f t="shared" si="5"/>
        <v>40.322501388649385</v>
      </c>
      <c r="J74" s="75">
        <f t="shared" si="8"/>
        <v>39.213834442308176</v>
      </c>
      <c r="K74" s="11"/>
      <c r="L74" s="11">
        <v>1</v>
      </c>
      <c r="M74" s="11">
        <f t="shared" si="3"/>
        <v>9.0741324886215491</v>
      </c>
      <c r="N74" s="60">
        <v>0</v>
      </c>
      <c r="O74" s="60">
        <v>0</v>
      </c>
      <c r="P74" s="60">
        <v>0</v>
      </c>
      <c r="Q74" s="59">
        <f t="shared" si="11"/>
        <v>0</v>
      </c>
      <c r="R74" s="59">
        <f t="shared" si="11"/>
        <v>0</v>
      </c>
      <c r="S74" s="59">
        <f t="shared" si="11"/>
        <v>0</v>
      </c>
      <c r="T74" s="80">
        <f t="shared" si="6"/>
        <v>0.38888888888853518</v>
      </c>
      <c r="U74" s="47">
        <v>0</v>
      </c>
      <c r="V74" s="50">
        <f t="shared" si="7"/>
        <v>40.711390277537923</v>
      </c>
      <c r="W74" s="50">
        <f t="shared" si="9"/>
        <v>39.213834442308176</v>
      </c>
    </row>
    <row r="75" spans="1:23" ht="20.100000000000001" customHeight="1" x14ac:dyDescent="0.3">
      <c r="A75" s="9">
        <v>0.60416666666666696</v>
      </c>
      <c r="B75" s="14">
        <v>44657</v>
      </c>
      <c r="C75" s="10">
        <v>632.479999999999</v>
      </c>
      <c r="D75" s="11">
        <v>606.29999999999995</v>
      </c>
      <c r="E75" s="50">
        <f t="shared" si="4"/>
        <v>40.21395049669497</v>
      </c>
      <c r="F75" s="56">
        <f t="shared" si="1"/>
        <v>32.250943331975122</v>
      </c>
      <c r="G75" s="57">
        <f t="shared" si="10"/>
        <v>0</v>
      </c>
      <c r="H75" s="11">
        <f t="shared" si="2"/>
        <v>9.0876739563679827</v>
      </c>
      <c r="I75" s="58">
        <f t="shared" si="5"/>
        <v>41.338617288343102</v>
      </c>
      <c r="J75" s="75">
        <f t="shared" si="8"/>
        <v>40.21395049669497</v>
      </c>
      <c r="K75" s="11"/>
      <c r="L75" s="11">
        <v>1</v>
      </c>
      <c r="M75" s="11">
        <f t="shared" si="3"/>
        <v>9.0876739563679827</v>
      </c>
      <c r="N75" s="60">
        <v>0</v>
      </c>
      <c r="O75" s="60">
        <v>0</v>
      </c>
      <c r="P75" s="60">
        <v>0</v>
      </c>
      <c r="Q75" s="59">
        <f t="shared" si="11"/>
        <v>0</v>
      </c>
      <c r="R75" s="59">
        <f t="shared" si="11"/>
        <v>0</v>
      </c>
      <c r="S75" s="59">
        <f t="shared" si="11"/>
        <v>0</v>
      </c>
      <c r="T75" s="80">
        <f t="shared" si="6"/>
        <v>0.38888888888853518</v>
      </c>
      <c r="U75" s="47">
        <v>0</v>
      </c>
      <c r="V75" s="50">
        <f t="shared" si="7"/>
        <v>41.727506177231639</v>
      </c>
      <c r="W75" s="50">
        <f t="shared" si="9"/>
        <v>40.21395049669497</v>
      </c>
    </row>
    <row r="76" spans="1:23" ht="20.100000000000001" customHeight="1" x14ac:dyDescent="0.3">
      <c r="A76" s="9">
        <v>0.61458333333333304</v>
      </c>
      <c r="B76" s="14">
        <v>44657</v>
      </c>
      <c r="C76" s="10">
        <v>632.48999999999899</v>
      </c>
      <c r="D76" s="11">
        <v>606.29999999999995</v>
      </c>
      <c r="E76" s="50">
        <f t="shared" si="4"/>
        <v>41.224715228217036</v>
      </c>
      <c r="F76" s="56">
        <f t="shared" si="1"/>
        <v>33.264016402693791</v>
      </c>
      <c r="G76" s="57">
        <f t="shared" si="10"/>
        <v>0</v>
      </c>
      <c r="H76" s="11">
        <f t="shared" si="2"/>
        <v>9.1011952760854786</v>
      </c>
      <c r="I76" s="58">
        <f t="shared" si="5"/>
        <v>42.365211678779268</v>
      </c>
      <c r="J76" s="75">
        <f t="shared" si="8"/>
        <v>41.224715228217036</v>
      </c>
      <c r="K76" s="11"/>
      <c r="L76" s="11">
        <v>1</v>
      </c>
      <c r="M76" s="11">
        <f t="shared" si="3"/>
        <v>9.1011952760854786</v>
      </c>
      <c r="N76" s="60">
        <v>0</v>
      </c>
      <c r="O76" s="60">
        <v>0</v>
      </c>
      <c r="P76" s="60">
        <v>0</v>
      </c>
      <c r="Q76" s="59">
        <f t="shared" si="11"/>
        <v>0</v>
      </c>
      <c r="R76" s="59">
        <f t="shared" si="11"/>
        <v>0</v>
      </c>
      <c r="S76" s="59">
        <f t="shared" si="11"/>
        <v>0</v>
      </c>
      <c r="T76" s="80">
        <f t="shared" si="6"/>
        <v>0.38888888888853518</v>
      </c>
      <c r="U76" s="47">
        <v>0</v>
      </c>
      <c r="V76" s="50">
        <f t="shared" si="7"/>
        <v>42.754100567667805</v>
      </c>
      <c r="W76" s="50">
        <f t="shared" si="9"/>
        <v>41.224715228217036</v>
      </c>
    </row>
    <row r="77" spans="1:23" ht="20.100000000000001" customHeight="1" x14ac:dyDescent="0.3">
      <c r="A77" s="9">
        <v>0.625</v>
      </c>
      <c r="B77" s="14">
        <v>44657</v>
      </c>
      <c r="C77" s="10">
        <v>632.49999999999898</v>
      </c>
      <c r="D77" s="11">
        <v>606.29999999999995</v>
      </c>
      <c r="E77" s="50">
        <f t="shared" si="4"/>
        <v>42.246015717091836</v>
      </c>
      <c r="F77" s="56">
        <f t="shared" si="1"/>
        <v>34.287480419600797</v>
      </c>
      <c r="G77" s="57">
        <f t="shared" si="10"/>
        <v>0</v>
      </c>
      <c r="H77" s="11">
        <f t="shared" si="2"/>
        <v>9.1146965374406417</v>
      </c>
      <c r="I77" s="58">
        <f t="shared" si="5"/>
        <v>43.402176957041441</v>
      </c>
      <c r="J77" s="75">
        <f t="shared" si="8"/>
        <v>42.246015717091836</v>
      </c>
      <c r="K77" s="11"/>
      <c r="L77" s="11">
        <v>1</v>
      </c>
      <c r="M77" s="11">
        <f t="shared" si="3"/>
        <v>9.1146965374406417</v>
      </c>
      <c r="N77" s="60">
        <v>0</v>
      </c>
      <c r="O77" s="60">
        <v>0</v>
      </c>
      <c r="P77" s="60">
        <v>0</v>
      </c>
      <c r="Q77" s="59">
        <f t="shared" si="11"/>
        <v>0</v>
      </c>
      <c r="R77" s="59">
        <f t="shared" si="11"/>
        <v>0</v>
      </c>
      <c r="S77" s="59">
        <f t="shared" si="11"/>
        <v>0</v>
      </c>
      <c r="T77" s="80">
        <f t="shared" si="6"/>
        <v>0.38888888888853518</v>
      </c>
      <c r="U77" s="47">
        <v>0</v>
      </c>
      <c r="V77" s="50">
        <f t="shared" si="7"/>
        <v>43.791065845929978</v>
      </c>
      <c r="W77" s="50">
        <f t="shared" si="9"/>
        <v>42.246015717091836</v>
      </c>
    </row>
    <row r="78" spans="1:23" ht="20.100000000000001" customHeight="1" x14ac:dyDescent="0.3">
      <c r="A78" s="9">
        <v>0.63541666666666696</v>
      </c>
      <c r="B78" s="14">
        <v>44657</v>
      </c>
      <c r="C78" s="10">
        <v>632.50999999999897</v>
      </c>
      <c r="D78" s="11">
        <v>606.29999999999995</v>
      </c>
      <c r="E78" s="50">
        <f t="shared" si="4"/>
        <v>43.277742561743679</v>
      </c>
      <c r="F78" s="56">
        <f t="shared" si="1"/>
        <v>35.321230937819813</v>
      </c>
      <c r="G78" s="57">
        <f t="shared" si="10"/>
        <v>0</v>
      </c>
      <c r="H78" s="11">
        <f t="shared" si="2"/>
        <v>9.1281778294369484</v>
      </c>
      <c r="I78" s="58">
        <f t="shared" si="5"/>
        <v>44.449408767256763</v>
      </c>
      <c r="J78" s="75">
        <f t="shared" si="8"/>
        <v>43.277742561743679</v>
      </c>
      <c r="K78" s="11"/>
      <c r="L78" s="11">
        <v>1</v>
      </c>
      <c r="M78" s="11">
        <f t="shared" si="3"/>
        <v>9.1281778294369484</v>
      </c>
      <c r="N78" s="60">
        <v>0</v>
      </c>
      <c r="O78" s="60">
        <v>0</v>
      </c>
      <c r="P78" s="60">
        <v>0</v>
      </c>
      <c r="Q78" s="59">
        <f t="shared" si="11"/>
        <v>0</v>
      </c>
      <c r="R78" s="59">
        <f t="shared" si="11"/>
        <v>0</v>
      </c>
      <c r="S78" s="59">
        <f t="shared" si="11"/>
        <v>0</v>
      </c>
      <c r="T78" s="80">
        <f t="shared" si="6"/>
        <v>0.38888888888853518</v>
      </c>
      <c r="U78" s="47">
        <v>0</v>
      </c>
      <c r="V78" s="50">
        <f t="shared" si="7"/>
        <v>44.838297656145301</v>
      </c>
      <c r="W78" s="50">
        <f t="shared" si="9"/>
        <v>43.277742561743679</v>
      </c>
    </row>
    <row r="79" spans="1:23" ht="20.100000000000001" customHeight="1" x14ac:dyDescent="0.3">
      <c r="A79" s="9">
        <v>0.64583333333333304</v>
      </c>
      <c r="B79" s="14">
        <v>44657</v>
      </c>
      <c r="C79" s="10">
        <v>632.51999999999896</v>
      </c>
      <c r="D79" s="11">
        <v>606.29999999999995</v>
      </c>
      <c r="E79" s="50">
        <f t="shared" si="4"/>
        <v>44.319789699800594</v>
      </c>
      <c r="F79" s="56">
        <f t="shared" si="1"/>
        <v>36.365166600149173</v>
      </c>
      <c r="G79" s="57">
        <f t="shared" si="10"/>
        <v>0</v>
      </c>
      <c r="H79" s="11">
        <f t="shared" si="2"/>
        <v>9.1416392404215969</v>
      </c>
      <c r="I79" s="58">
        <f t="shared" si="5"/>
        <v>45.50680584057077</v>
      </c>
      <c r="J79" s="75">
        <f t="shared" si="8"/>
        <v>44.319789699800594</v>
      </c>
      <c r="K79" s="11"/>
      <c r="L79" s="11">
        <v>1</v>
      </c>
      <c r="M79" s="11">
        <f t="shared" si="3"/>
        <v>9.1416392404215969</v>
      </c>
      <c r="N79" s="60">
        <v>0</v>
      </c>
      <c r="O79" s="60">
        <v>0</v>
      </c>
      <c r="P79" s="60">
        <v>0</v>
      </c>
      <c r="Q79" s="59">
        <f t="shared" si="11"/>
        <v>0</v>
      </c>
      <c r="R79" s="59">
        <f t="shared" si="11"/>
        <v>0</v>
      </c>
      <c r="S79" s="59">
        <f t="shared" si="11"/>
        <v>0</v>
      </c>
      <c r="T79" s="80">
        <f t="shared" si="6"/>
        <v>0.38888888888853518</v>
      </c>
      <c r="U79" s="47">
        <v>0</v>
      </c>
      <c r="V79" s="50">
        <f t="shared" si="7"/>
        <v>45.895694729459308</v>
      </c>
      <c r="W79" s="50">
        <f t="shared" si="9"/>
        <v>44.319789699800594</v>
      </c>
    </row>
    <row r="80" spans="1:23" ht="20.100000000000001" customHeight="1" x14ac:dyDescent="0.3">
      <c r="A80" s="9">
        <v>0.65625</v>
      </c>
      <c r="B80" s="14">
        <v>44657</v>
      </c>
      <c r="C80" s="10">
        <v>632.52999999999895</v>
      </c>
      <c r="D80" s="11">
        <v>606.29999999999995</v>
      </c>
      <c r="E80" s="50">
        <f t="shared" si="4"/>
        <v>45.372054241593162</v>
      </c>
      <c r="F80" s="56">
        <f t="shared" si="1"/>
        <v>37.419188987857225</v>
      </c>
      <c r="G80" s="57">
        <f t="shared" si="10"/>
        <v>0</v>
      </c>
      <c r="H80" s="11">
        <f t="shared" si="2"/>
        <v>9.1550808580922851</v>
      </c>
      <c r="I80" s="58">
        <f t="shared" si="5"/>
        <v>46.574269845949509</v>
      </c>
      <c r="J80" s="75">
        <f t="shared" si="8"/>
        <v>45.372054241593162</v>
      </c>
      <c r="K80" s="11"/>
      <c r="L80" s="11">
        <v>1</v>
      </c>
      <c r="M80" s="11">
        <f t="shared" si="3"/>
        <v>9.1550808580922851</v>
      </c>
      <c r="N80" s="60">
        <v>0</v>
      </c>
      <c r="O80" s="60">
        <v>0</v>
      </c>
      <c r="P80" s="60">
        <v>0</v>
      </c>
      <c r="Q80" s="59">
        <f t="shared" si="11"/>
        <v>0</v>
      </c>
      <c r="R80" s="59">
        <f t="shared" si="11"/>
        <v>0</v>
      </c>
      <c r="S80" s="59">
        <f t="shared" si="11"/>
        <v>0</v>
      </c>
      <c r="T80" s="80">
        <f t="shared" si="6"/>
        <v>0.38888888888853518</v>
      </c>
      <c r="U80" s="47">
        <v>0</v>
      </c>
      <c r="V80" s="50">
        <f t="shared" si="7"/>
        <v>46.963158734838046</v>
      </c>
      <c r="W80" s="50">
        <f t="shared" si="9"/>
        <v>45.372054241593162</v>
      </c>
    </row>
    <row r="81" spans="1:23" ht="20.100000000000001" customHeight="1" x14ac:dyDescent="0.3">
      <c r="A81" s="9">
        <v>0.66666666666666696</v>
      </c>
      <c r="B81" s="14">
        <v>44657</v>
      </c>
      <c r="C81" s="10">
        <v>632.53999999999905</v>
      </c>
      <c r="D81" s="11">
        <v>606.29999999999995</v>
      </c>
      <c r="E81" s="50">
        <f t="shared" si="4"/>
        <v>46.43443631505815</v>
      </c>
      <c r="F81" s="56">
        <f t="shared" si="1"/>
        <v>38.483202481393022</v>
      </c>
      <c r="G81" s="57">
        <f t="shared" si="10"/>
        <v>0</v>
      </c>
      <c r="H81" s="11">
        <f t="shared" si="2"/>
        <v>9.1685027695039878</v>
      </c>
      <c r="I81" s="58">
        <f t="shared" si="5"/>
        <v>47.65170525089701</v>
      </c>
      <c r="J81" s="75">
        <f t="shared" si="8"/>
        <v>46.43443631505815</v>
      </c>
      <c r="K81" s="11"/>
      <c r="L81" s="11">
        <v>1</v>
      </c>
      <c r="M81" s="11">
        <f t="shared" si="3"/>
        <v>9.1685027695039878</v>
      </c>
      <c r="N81" s="60">
        <v>0</v>
      </c>
      <c r="O81" s="60">
        <v>0</v>
      </c>
      <c r="P81" s="60">
        <v>0</v>
      </c>
      <c r="Q81" s="59">
        <f t="shared" si="11"/>
        <v>0</v>
      </c>
      <c r="R81" s="59">
        <f t="shared" si="11"/>
        <v>0</v>
      </c>
      <c r="S81" s="59">
        <f t="shared" si="11"/>
        <v>0</v>
      </c>
      <c r="T81" s="80">
        <f t="shared" si="6"/>
        <v>0.38888888889295636</v>
      </c>
      <c r="U81" s="47">
        <v>0</v>
      </c>
      <c r="V81" s="50">
        <f t="shared" si="7"/>
        <v>48.040594139789967</v>
      </c>
      <c r="W81" s="50">
        <f t="shared" si="9"/>
        <v>46.43443631505815</v>
      </c>
    </row>
    <row r="82" spans="1:23" ht="20.100000000000001" customHeight="1" x14ac:dyDescent="0.3">
      <c r="A82" s="9">
        <v>0.67708333333333304</v>
      </c>
      <c r="B82" s="14">
        <v>44657</v>
      </c>
      <c r="C82" s="10">
        <v>632.54999999999905</v>
      </c>
      <c r="D82" s="11">
        <v>606.29999999999995</v>
      </c>
      <c r="E82" s="50">
        <f t="shared" si="4"/>
        <v>47.506838921040291</v>
      </c>
      <c r="F82" s="56">
        <f t="shared" ref="F82:F112" si="12">IF(C82&gt;$Y$24,$Y$17*$Y$18*$Y$25*SQRT(2*9.81)*POWER(($C82-$Y$24),1.5),0)</f>
        <v>39.557114130110335</v>
      </c>
      <c r="G82" s="57">
        <f t="shared" si="10"/>
        <v>0</v>
      </c>
      <c r="H82" s="11">
        <f t="shared" ref="H82:H112" si="13">IF($L82&gt;0,$Y$19*$Y$20*$Y$27*$L82*SQRT(2*9.81*(($C82-$Y$26)-$Y$19*$L82)),$Y$19*$Y$20*$Y$27*$L82*SQRT(2*9.81*(($C82-$Y$26)-$Y$19*$L82)))</f>
        <v>9.1819050610749677</v>
      </c>
      <c r="I82" s="58">
        <f t="shared" si="5"/>
        <v>48.739019191185307</v>
      </c>
      <c r="J82" s="75">
        <f t="shared" si="8"/>
        <v>47.506838921040291</v>
      </c>
      <c r="K82" s="11"/>
      <c r="L82" s="11">
        <v>1</v>
      </c>
      <c r="M82" s="11">
        <f t="shared" ref="M82:M112" si="14">IF($L82&gt;0,$Y$19*$Y$20*$Y$27*$L82*SQRT(2*9.81*(($C82-$Y$26)-$Y$19*$L82)),$Y$19*$Y$20*$Y$27*$L82*SQRT(2*9.81*(($C82-$Y$26)-$Y$19*$L82)))</f>
        <v>9.1819050610749677</v>
      </c>
      <c r="N82" s="60">
        <v>0</v>
      </c>
      <c r="O82" s="60">
        <v>0</v>
      </c>
      <c r="P82" s="60">
        <v>0</v>
      </c>
      <c r="Q82" s="59">
        <f t="shared" si="11"/>
        <v>0</v>
      </c>
      <c r="R82" s="59">
        <f t="shared" si="11"/>
        <v>0</v>
      </c>
      <c r="S82" s="59">
        <f t="shared" si="11"/>
        <v>0</v>
      </c>
      <c r="T82" s="80">
        <f t="shared" si="6"/>
        <v>0.38888888888853518</v>
      </c>
      <c r="U82" s="47">
        <v>0</v>
      </c>
      <c r="V82" s="50">
        <f t="shared" si="7"/>
        <v>49.127908080073844</v>
      </c>
      <c r="W82" s="50">
        <f t="shared" si="9"/>
        <v>47.506838921040291</v>
      </c>
    </row>
    <row r="83" spans="1:23" ht="20.100000000000001" customHeight="1" x14ac:dyDescent="0.3">
      <c r="A83" s="9">
        <v>0.6875</v>
      </c>
      <c r="B83" s="14">
        <v>44657</v>
      </c>
      <c r="C83" s="10">
        <v>632.55999999999904</v>
      </c>
      <c r="D83" s="11">
        <v>606.29999999999995</v>
      </c>
      <c r="E83" s="50">
        <f t="shared" ref="E83:E112" si="15">IF($W83=0,$V83,$W83)</f>
        <v>48.58916779815624</v>
      </c>
      <c r="F83" s="56">
        <f t="shared" si="12"/>
        <v>40.640833530440403</v>
      </c>
      <c r="G83" s="57">
        <f t="shared" si="10"/>
        <v>0</v>
      </c>
      <c r="H83" s="11">
        <f t="shared" si="13"/>
        <v>9.1952878185941476</v>
      </c>
      <c r="I83" s="58">
        <f t="shared" ref="I83:I112" si="16">$F83+$G83+$H83</f>
        <v>49.836121349034549</v>
      </c>
      <c r="J83" s="75">
        <f t="shared" si="8"/>
        <v>48.58916779815624</v>
      </c>
      <c r="K83" s="11"/>
      <c r="L83" s="11">
        <v>1</v>
      </c>
      <c r="M83" s="11">
        <f t="shared" si="14"/>
        <v>9.1952878185941476</v>
      </c>
      <c r="N83" s="60">
        <v>0</v>
      </c>
      <c r="O83" s="60">
        <v>0</v>
      </c>
      <c r="P83" s="60">
        <v>0</v>
      </c>
      <c r="Q83" s="59">
        <f t="shared" si="11"/>
        <v>0</v>
      </c>
      <c r="R83" s="59">
        <f t="shared" si="11"/>
        <v>0</v>
      </c>
      <c r="S83" s="59">
        <f t="shared" si="11"/>
        <v>0</v>
      </c>
      <c r="T83" s="80">
        <f t="shared" ref="T83:T112" si="17">IF(AND($C82&gt;625,$C83&lt;=632),($C83-$C82)*$Y$31/900,IF($C83&gt;632,($C83-$C82)*$Y$32/900,0))</f>
        <v>0.38888888888853518</v>
      </c>
      <c r="U83" s="47">
        <v>0</v>
      </c>
      <c r="V83" s="50">
        <f t="shared" ref="V83:V112" si="18">F83+G83+H83+T83</f>
        <v>50.225010237923087</v>
      </c>
      <c r="W83" s="50">
        <f t="shared" si="9"/>
        <v>48.58916779815624</v>
      </c>
    </row>
    <row r="84" spans="1:23" ht="20.100000000000001" customHeight="1" x14ac:dyDescent="0.3">
      <c r="A84" s="9">
        <v>0.69791666666666696</v>
      </c>
      <c r="B84" s="14">
        <v>44657</v>
      </c>
      <c r="C84" s="10">
        <v>632.56999999999903</v>
      </c>
      <c r="D84" s="11">
        <v>606.29999999999995</v>
      </c>
      <c r="E84" s="50">
        <f t="shared" si="15"/>
        <v>49.681331296375362</v>
      </c>
      <c r="F84" s="56">
        <f t="shared" si="12"/>
        <v>41.734272711599097</v>
      </c>
      <c r="G84" s="57">
        <f t="shared" si="10"/>
        <v>0</v>
      </c>
      <c r="H84" s="11">
        <f t="shared" si="13"/>
        <v>9.208651127226922</v>
      </c>
      <c r="I84" s="58">
        <f t="shared" si="16"/>
        <v>50.942923838826019</v>
      </c>
      <c r="J84" s="75">
        <f t="shared" ref="J84:J112" si="19">IFERROR(IF(AND(($G84*$G83*$G82*$G81)&gt;0,$V84&gt;$V83,$V83&gt;$V82,$V82&gt;$V81),AVERAGE(V83:V84),$W84),$W84)</f>
        <v>49.681331296375362</v>
      </c>
      <c r="K84" s="11"/>
      <c r="L84" s="11">
        <v>1</v>
      </c>
      <c r="M84" s="11">
        <f t="shared" si="14"/>
        <v>9.208651127226922</v>
      </c>
      <c r="N84" s="60">
        <v>0</v>
      </c>
      <c r="O84" s="60">
        <v>0</v>
      </c>
      <c r="P84" s="60">
        <v>0</v>
      </c>
      <c r="Q84" s="59">
        <f t="shared" si="11"/>
        <v>0</v>
      </c>
      <c r="R84" s="59">
        <f t="shared" si="11"/>
        <v>0</v>
      </c>
      <c r="S84" s="59">
        <f t="shared" si="11"/>
        <v>0</v>
      </c>
      <c r="T84" s="80">
        <f t="shared" si="17"/>
        <v>0.38888888888853518</v>
      </c>
      <c r="U84" s="47">
        <v>0</v>
      </c>
      <c r="V84" s="50">
        <f t="shared" si="18"/>
        <v>51.331812727714556</v>
      </c>
      <c r="W84" s="50">
        <f t="shared" ref="W84:W112" si="20">IFERROR(AVERAGE($V81:$V84),0)</f>
        <v>49.681331296375362</v>
      </c>
    </row>
    <row r="85" spans="1:23" ht="20.100000000000001" customHeight="1" x14ac:dyDescent="0.3">
      <c r="A85" s="9">
        <v>0.70833333333333304</v>
      </c>
      <c r="B85" s="14">
        <v>44657</v>
      </c>
      <c r="C85" s="10">
        <v>632.57999999999902</v>
      </c>
      <c r="D85" s="11">
        <v>606.29999999999995</v>
      </c>
      <c r="E85" s="50">
        <f t="shared" si="15"/>
        <v>50.783240258631047</v>
      </c>
      <c r="F85" s="56">
        <f t="shared" si="12"/>
        <v>42.837346028402514</v>
      </c>
      <c r="G85" s="57">
        <f t="shared" si="10"/>
        <v>0</v>
      </c>
      <c r="H85" s="11">
        <f t="shared" si="13"/>
        <v>9.2219950715216417</v>
      </c>
      <c r="I85" s="58">
        <f t="shared" si="16"/>
        <v>52.059341099924154</v>
      </c>
      <c r="J85" s="75">
        <f t="shared" si="19"/>
        <v>50.783240258631047</v>
      </c>
      <c r="K85" s="11"/>
      <c r="L85" s="11">
        <v>1</v>
      </c>
      <c r="M85" s="11">
        <f t="shared" si="14"/>
        <v>9.2219950715216417</v>
      </c>
      <c r="N85" s="60">
        <v>0</v>
      </c>
      <c r="O85" s="60">
        <v>0</v>
      </c>
      <c r="P85" s="60">
        <v>0</v>
      </c>
      <c r="Q85" s="59">
        <f t="shared" si="11"/>
        <v>0</v>
      </c>
      <c r="R85" s="59">
        <f t="shared" si="11"/>
        <v>0</v>
      </c>
      <c r="S85" s="59">
        <f t="shared" si="11"/>
        <v>0</v>
      </c>
      <c r="T85" s="80">
        <f t="shared" si="17"/>
        <v>0.38888888888853518</v>
      </c>
      <c r="U85" s="47">
        <v>0</v>
      </c>
      <c r="V85" s="50">
        <f t="shared" si="18"/>
        <v>52.448229988812692</v>
      </c>
      <c r="W85" s="50">
        <f t="shared" si="20"/>
        <v>50.783240258631047</v>
      </c>
    </row>
    <row r="86" spans="1:23" ht="20.100000000000001" customHeight="1" x14ac:dyDescent="0.3">
      <c r="A86" s="9">
        <v>0.71875</v>
      </c>
      <c r="B86" s="14">
        <v>44657</v>
      </c>
      <c r="C86" s="10">
        <v>632.58999999999901</v>
      </c>
      <c r="D86" s="11">
        <v>606.29999999999995</v>
      </c>
      <c r="E86" s="50">
        <f t="shared" si="15"/>
        <v>51.894807909830959</v>
      </c>
      <c r="F86" s="56">
        <f t="shared" si="12"/>
        <v>43.9499700605691</v>
      </c>
      <c r="G86" s="57">
        <f t="shared" ref="G86:G112" si="21">(Q86+R86+S86)</f>
        <v>0</v>
      </c>
      <c r="H86" s="11">
        <f t="shared" si="13"/>
        <v>9.2353197354158354</v>
      </c>
      <c r="I86" s="58">
        <f t="shared" si="16"/>
        <v>53.185289795984936</v>
      </c>
      <c r="J86" s="75">
        <f t="shared" si="19"/>
        <v>51.894807909830959</v>
      </c>
      <c r="K86" s="11"/>
      <c r="L86" s="11">
        <v>1</v>
      </c>
      <c r="M86" s="11">
        <f t="shared" si="14"/>
        <v>9.2353197354158354</v>
      </c>
      <c r="N86" s="60">
        <v>0</v>
      </c>
      <c r="O86" s="60">
        <v>0</v>
      </c>
      <c r="P86" s="60">
        <v>0</v>
      </c>
      <c r="Q86" s="59">
        <f t="shared" si="11"/>
        <v>0</v>
      </c>
      <c r="R86" s="59">
        <f t="shared" si="11"/>
        <v>0</v>
      </c>
      <c r="S86" s="59">
        <f t="shared" si="11"/>
        <v>0</v>
      </c>
      <c r="T86" s="80">
        <f t="shared" si="17"/>
        <v>0.38888888888853518</v>
      </c>
      <c r="U86" s="47">
        <v>0</v>
      </c>
      <c r="V86" s="50">
        <f t="shared" si="18"/>
        <v>53.574178684873473</v>
      </c>
      <c r="W86" s="50">
        <f t="shared" si="20"/>
        <v>51.894807909830959</v>
      </c>
    </row>
    <row r="87" spans="1:23" ht="20.100000000000001" customHeight="1" x14ac:dyDescent="0.3">
      <c r="A87" s="9">
        <v>0.72916666666666696</v>
      </c>
      <c r="B87" s="14">
        <v>44657</v>
      </c>
      <c r="C87" s="10">
        <v>632.599999999999</v>
      </c>
      <c r="D87" s="11">
        <v>606.29999999999995</v>
      </c>
      <c r="E87" s="50">
        <f t="shared" si="15"/>
        <v>53.015949752638548</v>
      </c>
      <c r="F87" s="56">
        <f t="shared" si="12"/>
        <v>45.072063518022546</v>
      </c>
      <c r="G87" s="57">
        <f t="shared" si="21"/>
        <v>0</v>
      </c>
      <c r="H87" s="11">
        <f t="shared" si="13"/>
        <v>9.2486252022423852</v>
      </c>
      <c r="I87" s="58">
        <f t="shared" si="16"/>
        <v>54.320688720264933</v>
      </c>
      <c r="J87" s="75">
        <f t="shared" si="19"/>
        <v>53.015949752638548</v>
      </c>
      <c r="K87" s="11"/>
      <c r="L87" s="11">
        <v>1</v>
      </c>
      <c r="M87" s="11">
        <f t="shared" si="14"/>
        <v>9.2486252022423852</v>
      </c>
      <c r="N87" s="60">
        <v>0</v>
      </c>
      <c r="O87" s="60">
        <v>0</v>
      </c>
      <c r="P87" s="60">
        <v>0</v>
      </c>
      <c r="Q87" s="59">
        <f t="shared" si="11"/>
        <v>0</v>
      </c>
      <c r="R87" s="59">
        <f t="shared" si="11"/>
        <v>0</v>
      </c>
      <c r="S87" s="59">
        <f t="shared" si="11"/>
        <v>0</v>
      </c>
      <c r="T87" s="80">
        <f t="shared" si="17"/>
        <v>0.38888888888853518</v>
      </c>
      <c r="U87" s="47">
        <v>0</v>
      </c>
      <c r="V87" s="50">
        <f t="shared" si="18"/>
        <v>54.70957760915347</v>
      </c>
      <c r="W87" s="50">
        <f t="shared" si="20"/>
        <v>53.015949752638548</v>
      </c>
    </row>
    <row r="88" spans="1:23" ht="20.100000000000001" customHeight="1" x14ac:dyDescent="0.3">
      <c r="A88" s="9">
        <v>0.73958333333333304</v>
      </c>
      <c r="B88" s="14">
        <v>44657</v>
      </c>
      <c r="C88" s="10">
        <v>632.60999999999899</v>
      </c>
      <c r="D88" s="11">
        <v>606.29999999999995</v>
      </c>
      <c r="E88" s="50">
        <f t="shared" si="15"/>
        <v>54.146583469551736</v>
      </c>
      <c r="F88" s="56">
        <f t="shared" si="12"/>
        <v>46.203547151743194</v>
      </c>
      <c r="G88" s="57">
        <f t="shared" si="21"/>
        <v>0</v>
      </c>
      <c r="H88" s="11">
        <f t="shared" si="13"/>
        <v>9.2619115547355975</v>
      </c>
      <c r="I88" s="58">
        <f t="shared" si="16"/>
        <v>55.465458706478792</v>
      </c>
      <c r="J88" s="75">
        <f t="shared" si="19"/>
        <v>54.146583469551736</v>
      </c>
      <c r="K88" s="11"/>
      <c r="L88" s="11">
        <v>1</v>
      </c>
      <c r="M88" s="11">
        <f t="shared" si="14"/>
        <v>9.2619115547355975</v>
      </c>
      <c r="N88" s="60">
        <v>0</v>
      </c>
      <c r="O88" s="60">
        <v>0</v>
      </c>
      <c r="P88" s="60">
        <v>0</v>
      </c>
      <c r="Q88" s="59">
        <f t="shared" si="11"/>
        <v>0</v>
      </c>
      <c r="R88" s="59">
        <f t="shared" si="11"/>
        <v>0</v>
      </c>
      <c r="S88" s="59">
        <f t="shared" si="11"/>
        <v>0</v>
      </c>
      <c r="T88" s="80">
        <f t="shared" si="17"/>
        <v>0.38888888888853518</v>
      </c>
      <c r="U88" s="47">
        <v>0</v>
      </c>
      <c r="V88" s="50">
        <f t="shared" si="18"/>
        <v>55.854347595367329</v>
      </c>
      <c r="W88" s="50">
        <f t="shared" si="20"/>
        <v>54.146583469551736</v>
      </c>
    </row>
    <row r="89" spans="1:23" ht="20.100000000000001" customHeight="1" x14ac:dyDescent="0.3">
      <c r="A89" s="9">
        <v>0.75</v>
      </c>
      <c r="B89" s="14">
        <v>44657</v>
      </c>
      <c r="C89" s="10">
        <v>632.61999999999898</v>
      </c>
      <c r="D89" s="11">
        <v>606.29999999999995</v>
      </c>
      <c r="E89" s="50">
        <f t="shared" si="15"/>
        <v>55.286628830769267</v>
      </c>
      <c r="F89" s="56">
        <f t="shared" si="12"/>
        <v>47.344343669757045</v>
      </c>
      <c r="G89" s="57">
        <f t="shared" si="21"/>
        <v>0</v>
      </c>
      <c r="H89" s="11">
        <f t="shared" si="13"/>
        <v>9.2751788750372111</v>
      </c>
      <c r="I89" s="58">
        <f t="shared" si="16"/>
        <v>56.619522544794258</v>
      </c>
      <c r="J89" s="75">
        <f t="shared" si="19"/>
        <v>55.286628830769267</v>
      </c>
      <c r="K89" s="11"/>
      <c r="L89" s="11">
        <v>1</v>
      </c>
      <c r="M89" s="11">
        <f t="shared" si="14"/>
        <v>9.2751788750372111</v>
      </c>
      <c r="N89" s="60">
        <v>0</v>
      </c>
      <c r="O89" s="60">
        <v>0</v>
      </c>
      <c r="P89" s="60">
        <v>0</v>
      </c>
      <c r="Q89" s="59">
        <f t="shared" si="11"/>
        <v>0</v>
      </c>
      <c r="R89" s="59">
        <f t="shared" si="11"/>
        <v>0</v>
      </c>
      <c r="S89" s="59">
        <f t="shared" si="11"/>
        <v>0</v>
      </c>
      <c r="T89" s="80">
        <f t="shared" si="17"/>
        <v>0.38888888888853518</v>
      </c>
      <c r="U89" s="47">
        <v>0</v>
      </c>
      <c r="V89" s="50">
        <f t="shared" si="18"/>
        <v>57.008411433682795</v>
      </c>
      <c r="W89" s="50">
        <f t="shared" si="20"/>
        <v>55.286628830769267</v>
      </c>
    </row>
    <row r="90" spans="1:23" ht="20.100000000000001" customHeight="1" x14ac:dyDescent="0.3">
      <c r="A90" s="9">
        <v>0.76041666666666696</v>
      </c>
      <c r="B90" s="14">
        <v>44657</v>
      </c>
      <c r="C90" s="10">
        <v>632.62999999999897</v>
      </c>
      <c r="D90" s="11">
        <v>606.29999999999995</v>
      </c>
      <c r="E90" s="50">
        <f t="shared" si="15"/>
        <v>56.436007607420514</v>
      </c>
      <c r="F90" s="56">
        <f t="shared" si="12"/>
        <v>48.494377657887611</v>
      </c>
      <c r="G90" s="57">
        <f t="shared" si="21"/>
        <v>0</v>
      </c>
      <c r="H90" s="11">
        <f t="shared" si="13"/>
        <v>9.2884272447023193</v>
      </c>
      <c r="I90" s="58">
        <f t="shared" si="16"/>
        <v>57.78280490258993</v>
      </c>
      <c r="J90" s="75">
        <f t="shared" si="19"/>
        <v>56.436007607420514</v>
      </c>
      <c r="K90" s="11"/>
      <c r="L90" s="11">
        <v>1</v>
      </c>
      <c r="M90" s="11">
        <f t="shared" si="14"/>
        <v>9.2884272447023193</v>
      </c>
      <c r="N90" s="60">
        <v>0</v>
      </c>
      <c r="O90" s="60">
        <v>0</v>
      </c>
      <c r="P90" s="60">
        <v>0</v>
      </c>
      <c r="Q90" s="59">
        <f t="shared" si="11"/>
        <v>0</v>
      </c>
      <c r="R90" s="59">
        <f t="shared" si="11"/>
        <v>0</v>
      </c>
      <c r="S90" s="59">
        <f t="shared" si="11"/>
        <v>0</v>
      </c>
      <c r="T90" s="80">
        <f t="shared" si="17"/>
        <v>0.38888888888853518</v>
      </c>
      <c r="U90" s="47">
        <v>0</v>
      </c>
      <c r="V90" s="50">
        <f t="shared" si="18"/>
        <v>58.171693791478468</v>
      </c>
      <c r="W90" s="50">
        <f t="shared" si="20"/>
        <v>56.436007607420514</v>
      </c>
    </row>
    <row r="91" spans="1:23" ht="20.100000000000001" customHeight="1" x14ac:dyDescent="0.3">
      <c r="A91" s="9">
        <v>0.77083333333333304</v>
      </c>
      <c r="B91" s="14">
        <v>44657</v>
      </c>
      <c r="C91" s="10">
        <v>632.63999999999896</v>
      </c>
      <c r="D91" s="11">
        <v>606.29999999999995</v>
      </c>
      <c r="E91" s="50">
        <f t="shared" si="15"/>
        <v>57.594643489762881</v>
      </c>
      <c r="F91" s="56">
        <f t="shared" si="12"/>
        <v>49.653575504929165</v>
      </c>
      <c r="G91" s="57">
        <f t="shared" si="21"/>
        <v>0</v>
      </c>
      <c r="H91" s="11">
        <f t="shared" si="13"/>
        <v>9.3016567447052196</v>
      </c>
      <c r="I91" s="58">
        <f t="shared" si="16"/>
        <v>58.955232249634385</v>
      </c>
      <c r="J91" s="75">
        <f t="shared" si="19"/>
        <v>57.594643489762881</v>
      </c>
      <c r="K91" s="11"/>
      <c r="L91" s="11">
        <v>1</v>
      </c>
      <c r="M91" s="11">
        <f t="shared" si="14"/>
        <v>9.3016567447052196</v>
      </c>
      <c r="N91" s="60">
        <v>0</v>
      </c>
      <c r="O91" s="60">
        <v>0</v>
      </c>
      <c r="P91" s="60">
        <v>0</v>
      </c>
      <c r="Q91" s="59">
        <f t="shared" si="11"/>
        <v>0</v>
      </c>
      <c r="R91" s="59">
        <f t="shared" si="11"/>
        <v>0</v>
      </c>
      <c r="S91" s="59">
        <f t="shared" si="11"/>
        <v>0</v>
      </c>
      <c r="T91" s="80">
        <f t="shared" si="17"/>
        <v>0.38888888888853518</v>
      </c>
      <c r="U91" s="47">
        <v>0</v>
      </c>
      <c r="V91" s="50">
        <f t="shared" si="18"/>
        <v>59.344121138522922</v>
      </c>
      <c r="W91" s="50">
        <f t="shared" si="20"/>
        <v>57.594643489762881</v>
      </c>
    </row>
    <row r="92" spans="1:23" ht="20.100000000000001" customHeight="1" x14ac:dyDescent="0.3">
      <c r="A92" s="9">
        <v>0.78125</v>
      </c>
      <c r="B92" s="14">
        <v>44657</v>
      </c>
      <c r="C92" s="10">
        <v>632.64999999999895</v>
      </c>
      <c r="D92" s="11">
        <v>606.29999999999995</v>
      </c>
      <c r="E92" s="50">
        <f t="shared" si="15"/>
        <v>58.762462009986741</v>
      </c>
      <c r="F92" s="56">
        <f t="shared" si="12"/>
        <v>50.821865331929054</v>
      </c>
      <c r="G92" s="57">
        <f t="shared" si="21"/>
        <v>0</v>
      </c>
      <c r="H92" s="11">
        <f t="shared" si="13"/>
        <v>9.3148674554451851</v>
      </c>
      <c r="I92" s="58">
        <f t="shared" si="16"/>
        <v>60.136732787374243</v>
      </c>
      <c r="J92" s="75">
        <f t="shared" si="19"/>
        <v>58.762462009986741</v>
      </c>
      <c r="K92" s="11"/>
      <c r="L92" s="11">
        <v>1</v>
      </c>
      <c r="M92" s="11">
        <f t="shared" si="14"/>
        <v>9.3148674554451851</v>
      </c>
      <c r="N92" s="60">
        <v>0</v>
      </c>
      <c r="O92" s="60">
        <v>0</v>
      </c>
      <c r="P92" s="60">
        <v>0</v>
      </c>
      <c r="Q92" s="59">
        <f t="shared" si="11"/>
        <v>0</v>
      </c>
      <c r="R92" s="59">
        <f t="shared" si="11"/>
        <v>0</v>
      </c>
      <c r="S92" s="59">
        <f t="shared" si="11"/>
        <v>0</v>
      </c>
      <c r="T92" s="80">
        <f t="shared" si="17"/>
        <v>0.38888888888853518</v>
      </c>
      <c r="U92" s="47">
        <v>0</v>
      </c>
      <c r="V92" s="50">
        <f t="shared" si="18"/>
        <v>60.52562167626278</v>
      </c>
      <c r="W92" s="50">
        <f t="shared" si="20"/>
        <v>58.762462009986741</v>
      </c>
    </row>
    <row r="93" spans="1:23" ht="20.100000000000001" customHeight="1" x14ac:dyDescent="0.3">
      <c r="A93" s="9">
        <v>0.79166666666666696</v>
      </c>
      <c r="B93" s="14">
        <v>44657</v>
      </c>
      <c r="C93" s="10">
        <v>632.65999999999894</v>
      </c>
      <c r="D93" s="11">
        <v>606.29999999999995</v>
      </c>
      <c r="E93" s="50">
        <f t="shared" si="15"/>
        <v>59.939390469299575</v>
      </c>
      <c r="F93" s="56">
        <f t="shared" si="12"/>
        <v>51.999176925293426</v>
      </c>
      <c r="G93" s="57">
        <f t="shared" si="21"/>
        <v>0</v>
      </c>
      <c r="H93" s="11">
        <f t="shared" si="13"/>
        <v>9.3280594567521735</v>
      </c>
      <c r="I93" s="58">
        <f t="shared" si="16"/>
        <v>61.327236382045598</v>
      </c>
      <c r="J93" s="75">
        <f t="shared" si="19"/>
        <v>59.939390469299575</v>
      </c>
      <c r="K93" s="11"/>
      <c r="L93" s="11">
        <v>1</v>
      </c>
      <c r="M93" s="11">
        <f t="shared" si="14"/>
        <v>9.3280594567521735</v>
      </c>
      <c r="N93" s="60">
        <v>0</v>
      </c>
      <c r="O93" s="60">
        <v>0</v>
      </c>
      <c r="P93" s="60">
        <v>0</v>
      </c>
      <c r="Q93" s="59">
        <f t="shared" si="11"/>
        <v>0</v>
      </c>
      <c r="R93" s="59">
        <f t="shared" si="11"/>
        <v>0</v>
      </c>
      <c r="S93" s="59">
        <f t="shared" si="11"/>
        <v>0</v>
      </c>
      <c r="T93" s="80">
        <f t="shared" si="17"/>
        <v>0.38888888888853518</v>
      </c>
      <c r="U93" s="47">
        <v>0</v>
      </c>
      <c r="V93" s="50">
        <f t="shared" si="18"/>
        <v>61.716125270934135</v>
      </c>
      <c r="W93" s="50">
        <f t="shared" si="20"/>
        <v>59.939390469299575</v>
      </c>
    </row>
    <row r="94" spans="1:23" ht="20.100000000000001" customHeight="1" x14ac:dyDescent="0.3">
      <c r="A94" s="9">
        <v>0.80208333333333304</v>
      </c>
      <c r="B94" s="14">
        <v>44657</v>
      </c>
      <c r="C94" s="10">
        <v>632.66999999999905</v>
      </c>
      <c r="D94" s="11">
        <v>606.29999999999995</v>
      </c>
      <c r="E94" s="50">
        <f t="shared" si="15"/>
        <v>61.125357868993419</v>
      </c>
      <c r="F94" s="56">
        <f t="shared" si="12"/>
        <v>53.185441673468318</v>
      </c>
      <c r="G94" s="57">
        <f t="shared" si="21"/>
        <v>0</v>
      </c>
      <c r="H94" s="11">
        <f t="shared" si="13"/>
        <v>9.3412328278925916</v>
      </c>
      <c r="I94" s="58">
        <f t="shared" si="16"/>
        <v>62.526674501360908</v>
      </c>
      <c r="J94" s="75">
        <f t="shared" si="19"/>
        <v>61.125357868993419</v>
      </c>
      <c r="K94" s="11"/>
      <c r="L94" s="11">
        <v>1</v>
      </c>
      <c r="M94" s="11">
        <f t="shared" si="14"/>
        <v>9.3412328278925916</v>
      </c>
      <c r="N94" s="60">
        <v>0</v>
      </c>
      <c r="O94" s="60">
        <v>0</v>
      </c>
      <c r="P94" s="60">
        <v>0</v>
      </c>
      <c r="Q94" s="59">
        <f t="shared" si="11"/>
        <v>0</v>
      </c>
      <c r="R94" s="59">
        <f t="shared" si="11"/>
        <v>0</v>
      </c>
      <c r="S94" s="59">
        <f t="shared" si="11"/>
        <v>0</v>
      </c>
      <c r="T94" s="80">
        <f t="shared" si="17"/>
        <v>0.38888888889295636</v>
      </c>
      <c r="U94" s="47">
        <v>0</v>
      </c>
      <c r="V94" s="50">
        <f t="shared" si="18"/>
        <v>62.915563390253865</v>
      </c>
      <c r="W94" s="50">
        <f t="shared" si="20"/>
        <v>61.125357868993419</v>
      </c>
    </row>
    <row r="95" spans="1:23" ht="20.100000000000001" customHeight="1" x14ac:dyDescent="0.3">
      <c r="A95" s="9">
        <v>0.8125</v>
      </c>
      <c r="B95" s="14">
        <v>44657</v>
      </c>
      <c r="C95" s="10">
        <v>632.67999999999904</v>
      </c>
      <c r="D95" s="11">
        <v>606.29999999999995</v>
      </c>
      <c r="E95" s="50">
        <f t="shared" si="15"/>
        <v>62.320294845197026</v>
      </c>
      <c r="F95" s="56">
        <f t="shared" si="12"/>
        <v>54.380592506874542</v>
      </c>
      <c r="G95" s="57">
        <f t="shared" si="21"/>
        <v>0</v>
      </c>
      <c r="H95" s="11">
        <f t="shared" si="13"/>
        <v>9.3543876475742636</v>
      </c>
      <c r="I95" s="58">
        <f t="shared" si="16"/>
        <v>63.734980154448806</v>
      </c>
      <c r="J95" s="75">
        <f t="shared" si="19"/>
        <v>62.320294845197026</v>
      </c>
      <c r="K95" s="11"/>
      <c r="L95" s="11">
        <v>1</v>
      </c>
      <c r="M95" s="11">
        <f t="shared" si="14"/>
        <v>9.3543876475742636</v>
      </c>
      <c r="N95" s="60">
        <v>0</v>
      </c>
      <c r="O95" s="60">
        <v>0</v>
      </c>
      <c r="P95" s="60">
        <v>0</v>
      </c>
      <c r="Q95" s="59">
        <f t="shared" si="11"/>
        <v>0</v>
      </c>
      <c r="R95" s="59">
        <f t="shared" si="11"/>
        <v>0</v>
      </c>
      <c r="S95" s="59">
        <f t="shared" si="11"/>
        <v>0</v>
      </c>
      <c r="T95" s="80">
        <f t="shared" si="17"/>
        <v>0.38888888888853518</v>
      </c>
      <c r="U95" s="47">
        <v>0</v>
      </c>
      <c r="V95" s="50">
        <f t="shared" si="18"/>
        <v>64.123869043337336</v>
      </c>
      <c r="W95" s="50">
        <f t="shared" si="20"/>
        <v>62.320294845197026</v>
      </c>
    </row>
    <row r="96" spans="1:23" ht="20.100000000000001" customHeight="1" x14ac:dyDescent="0.3">
      <c r="A96" s="9">
        <v>0.82291666666666696</v>
      </c>
      <c r="B96" s="14">
        <v>44657</v>
      </c>
      <c r="C96" s="10">
        <v>632.68999999999903</v>
      </c>
      <c r="D96" s="11">
        <v>606.29999999999995</v>
      </c>
      <c r="E96" s="50">
        <f t="shared" si="15"/>
        <v>63.52413360711131</v>
      </c>
      <c r="F96" s="56">
        <f t="shared" si="12"/>
        <v>55.584563841078548</v>
      </c>
      <c r="G96" s="57">
        <f t="shared" si="21"/>
        <v>0</v>
      </c>
      <c r="H96" s="11">
        <f t="shared" si="13"/>
        <v>9.367523993952819</v>
      </c>
      <c r="I96" s="58">
        <f t="shared" si="16"/>
        <v>64.952087835031364</v>
      </c>
      <c r="J96" s="75">
        <f t="shared" si="19"/>
        <v>63.52413360711131</v>
      </c>
      <c r="K96" s="11"/>
      <c r="L96" s="11">
        <v>1</v>
      </c>
      <c r="M96" s="11">
        <f t="shared" si="14"/>
        <v>9.367523993952819</v>
      </c>
      <c r="N96" s="60">
        <v>0</v>
      </c>
      <c r="O96" s="60">
        <v>0</v>
      </c>
      <c r="P96" s="60">
        <v>0</v>
      </c>
      <c r="Q96" s="59">
        <f t="shared" si="11"/>
        <v>0</v>
      </c>
      <c r="R96" s="59">
        <f t="shared" si="11"/>
        <v>0</v>
      </c>
      <c r="S96" s="59">
        <f t="shared" si="11"/>
        <v>0</v>
      </c>
      <c r="T96" s="80">
        <f t="shared" si="17"/>
        <v>0.38888888888853518</v>
      </c>
      <c r="U96" s="47">
        <v>0</v>
      </c>
      <c r="V96" s="50">
        <f t="shared" si="18"/>
        <v>65.340976723919894</v>
      </c>
      <c r="W96" s="50">
        <f t="shared" si="20"/>
        <v>63.52413360711131</v>
      </c>
    </row>
    <row r="97" spans="1:23" ht="20.100000000000001" customHeight="1" x14ac:dyDescent="0.3">
      <c r="A97" s="9">
        <v>0.83333333333333304</v>
      </c>
      <c r="B97" s="14">
        <v>44657</v>
      </c>
      <c r="C97" s="10">
        <v>632.69999999999902</v>
      </c>
      <c r="D97" s="11">
        <v>606.29999999999995</v>
      </c>
      <c r="E97" s="50">
        <f t="shared" si="15"/>
        <v>64.736807878440558</v>
      </c>
      <c r="F97" s="56">
        <f t="shared" si="12"/>
        <v>56.79729152272612</v>
      </c>
      <c r="G97" s="57">
        <f t="shared" si="21"/>
        <v>0</v>
      </c>
      <c r="H97" s="11">
        <f t="shared" si="13"/>
        <v>9.3806419446364941</v>
      </c>
      <c r="I97" s="58">
        <f t="shared" si="16"/>
        <v>66.177933467362607</v>
      </c>
      <c r="J97" s="75">
        <f t="shared" si="19"/>
        <v>64.736807878440558</v>
      </c>
      <c r="K97" s="11"/>
      <c r="L97" s="11">
        <v>1</v>
      </c>
      <c r="M97" s="11">
        <f t="shared" si="14"/>
        <v>9.3806419446364941</v>
      </c>
      <c r="N97" s="60">
        <v>0</v>
      </c>
      <c r="O97" s="60">
        <v>0</v>
      </c>
      <c r="P97" s="60">
        <v>0</v>
      </c>
      <c r="Q97" s="59">
        <f t="shared" ref="Q97:S112" si="22">IF(N97&lt;&gt;"",(N97*1000/(9.81*$Y$21*$Y$22*$Y$23*($C97-$D97))),"")</f>
        <v>0</v>
      </c>
      <c r="R97" s="59">
        <f t="shared" si="22"/>
        <v>0</v>
      </c>
      <c r="S97" s="59">
        <f t="shared" si="22"/>
        <v>0</v>
      </c>
      <c r="T97" s="80">
        <f t="shared" si="17"/>
        <v>0.38888888888853518</v>
      </c>
      <c r="U97" s="47">
        <v>0</v>
      </c>
      <c r="V97" s="50">
        <f t="shared" si="18"/>
        <v>66.566822356251137</v>
      </c>
      <c r="W97" s="50">
        <f t="shared" si="20"/>
        <v>64.736807878440558</v>
      </c>
    </row>
    <row r="98" spans="1:23" ht="20.100000000000001" customHeight="1" x14ac:dyDescent="0.3">
      <c r="A98" s="9">
        <v>0.84375</v>
      </c>
      <c r="B98" s="14">
        <v>44657</v>
      </c>
      <c r="C98" s="10">
        <v>632.70999999999901</v>
      </c>
      <c r="D98" s="11">
        <v>606.29999999999995</v>
      </c>
      <c r="E98" s="50">
        <f t="shared" si="15"/>
        <v>65.958252841835758</v>
      </c>
      <c r="F98" s="56">
        <f t="shared" si="12"/>
        <v>58.018712778254496</v>
      </c>
      <c r="G98" s="57">
        <f t="shared" si="21"/>
        <v>0</v>
      </c>
      <c r="H98" s="11">
        <f t="shared" si="13"/>
        <v>9.3937415766916494</v>
      </c>
      <c r="I98" s="58">
        <f t="shared" si="16"/>
        <v>67.412454354946149</v>
      </c>
      <c r="J98" s="75">
        <f t="shared" si="19"/>
        <v>65.958252841835758</v>
      </c>
      <c r="K98" s="11"/>
      <c r="L98" s="11">
        <v>1</v>
      </c>
      <c r="M98" s="11">
        <f t="shared" si="14"/>
        <v>9.3937415766916494</v>
      </c>
      <c r="N98" s="60">
        <v>0</v>
      </c>
      <c r="O98" s="60">
        <v>0</v>
      </c>
      <c r="P98" s="60">
        <v>0</v>
      </c>
      <c r="Q98" s="59">
        <f t="shared" si="22"/>
        <v>0</v>
      </c>
      <c r="R98" s="59">
        <f t="shared" si="22"/>
        <v>0</v>
      </c>
      <c r="S98" s="59">
        <f t="shared" si="22"/>
        <v>0</v>
      </c>
      <c r="T98" s="80">
        <f t="shared" si="17"/>
        <v>0.38888888888853518</v>
      </c>
      <c r="U98" s="47">
        <v>0</v>
      </c>
      <c r="V98" s="50">
        <f t="shared" si="18"/>
        <v>67.80134324383468</v>
      </c>
      <c r="W98" s="50">
        <f t="shared" si="20"/>
        <v>65.958252841835758</v>
      </c>
    </row>
    <row r="99" spans="1:23" ht="20.100000000000001" customHeight="1" x14ac:dyDescent="0.3">
      <c r="A99" s="9">
        <v>0.85416666666666696</v>
      </c>
      <c r="B99" s="14">
        <v>44657</v>
      </c>
      <c r="C99" s="10">
        <v>632.719999999999</v>
      </c>
      <c r="D99" s="11">
        <v>606.29999999999995</v>
      </c>
      <c r="E99" s="50">
        <f t="shared" si="15"/>
        <v>67.188405086167847</v>
      </c>
      <c r="F99" s="56">
        <f t="shared" si="12"/>
        <v>59.248766165129105</v>
      </c>
      <c r="G99" s="57">
        <f t="shared" si="21"/>
        <v>0</v>
      </c>
      <c r="H99" s="11">
        <f t="shared" si="13"/>
        <v>9.4068229666480434</v>
      </c>
      <c r="I99" s="58">
        <f t="shared" si="16"/>
        <v>68.655589131777148</v>
      </c>
      <c r="J99" s="75">
        <f t="shared" si="19"/>
        <v>67.188405086167847</v>
      </c>
      <c r="K99" s="11"/>
      <c r="L99" s="11">
        <v>1</v>
      </c>
      <c r="M99" s="11">
        <f t="shared" si="14"/>
        <v>9.4068229666480434</v>
      </c>
      <c r="N99" s="60">
        <v>0</v>
      </c>
      <c r="O99" s="60">
        <v>0</v>
      </c>
      <c r="P99" s="60">
        <v>0</v>
      </c>
      <c r="Q99" s="59">
        <f t="shared" si="22"/>
        <v>0</v>
      </c>
      <c r="R99" s="59">
        <f t="shared" si="22"/>
        <v>0</v>
      </c>
      <c r="S99" s="59">
        <f t="shared" si="22"/>
        <v>0</v>
      </c>
      <c r="T99" s="80">
        <f t="shared" si="17"/>
        <v>0.38888888888853518</v>
      </c>
      <c r="U99" s="47">
        <v>0</v>
      </c>
      <c r="V99" s="50">
        <f t="shared" si="18"/>
        <v>69.044478020665679</v>
      </c>
      <c r="W99" s="50">
        <f t="shared" si="20"/>
        <v>67.188405086167847</v>
      </c>
    </row>
    <row r="100" spans="1:23" ht="20.100000000000001" customHeight="1" x14ac:dyDescent="0.3">
      <c r="A100" s="9">
        <v>0.86458333333333304</v>
      </c>
      <c r="B100" s="14">
        <v>44657</v>
      </c>
      <c r="C100" s="10">
        <v>632.729999999999</v>
      </c>
      <c r="D100" s="11">
        <v>606.29999999999995</v>
      </c>
      <c r="E100" s="50">
        <f t="shared" si="15"/>
        <v>68.427202556400957</v>
      </c>
      <c r="F100" s="56">
        <f t="shared" si="12"/>
        <v>60.487391525459728</v>
      </c>
      <c r="G100" s="57">
        <f t="shared" si="21"/>
        <v>0</v>
      </c>
      <c r="H100" s="11">
        <f t="shared" si="13"/>
        <v>9.4198861905040498</v>
      </c>
      <c r="I100" s="58">
        <f t="shared" si="16"/>
        <v>69.907277715963772</v>
      </c>
      <c r="J100" s="75">
        <f t="shared" si="19"/>
        <v>68.427202556400957</v>
      </c>
      <c r="K100" s="11"/>
      <c r="L100" s="11">
        <v>1</v>
      </c>
      <c r="M100" s="11">
        <f t="shared" si="14"/>
        <v>9.4198861905040498</v>
      </c>
      <c r="N100" s="60">
        <v>0</v>
      </c>
      <c r="O100" s="60">
        <v>0</v>
      </c>
      <c r="P100" s="60">
        <v>0</v>
      </c>
      <c r="Q100" s="59">
        <f t="shared" si="22"/>
        <v>0</v>
      </c>
      <c r="R100" s="59">
        <f t="shared" si="22"/>
        <v>0</v>
      </c>
      <c r="S100" s="59">
        <f t="shared" si="22"/>
        <v>0</v>
      </c>
      <c r="T100" s="80">
        <f t="shared" si="17"/>
        <v>0.38888888888853518</v>
      </c>
      <c r="U100" s="47">
        <v>0</v>
      </c>
      <c r="V100" s="50">
        <f t="shared" si="18"/>
        <v>70.296166604852303</v>
      </c>
      <c r="W100" s="50">
        <f t="shared" si="20"/>
        <v>68.427202556400957</v>
      </c>
    </row>
    <row r="101" spans="1:23" ht="20.100000000000001" customHeight="1" x14ac:dyDescent="0.3">
      <c r="A101" s="9">
        <v>0.875</v>
      </c>
      <c r="B101" s="14">
        <v>44657</v>
      </c>
      <c r="C101" s="10">
        <v>632.73999999999899</v>
      </c>
      <c r="D101" s="11">
        <v>606.29999999999995</v>
      </c>
      <c r="E101" s="50">
        <f t="shared" si="15"/>
        <v>69.674584505955323</v>
      </c>
      <c r="F101" s="56">
        <f t="shared" si="12"/>
        <v>61.734529941848336</v>
      </c>
      <c r="G101" s="57">
        <f t="shared" si="21"/>
        <v>0</v>
      </c>
      <c r="H101" s="11">
        <f t="shared" si="13"/>
        <v>9.432931323731804</v>
      </c>
      <c r="I101" s="58">
        <f t="shared" si="16"/>
        <v>71.167461265580144</v>
      </c>
      <c r="J101" s="75">
        <f t="shared" si="19"/>
        <v>69.674584505955323</v>
      </c>
      <c r="K101" s="11"/>
      <c r="L101" s="11">
        <v>1</v>
      </c>
      <c r="M101" s="11">
        <f t="shared" si="14"/>
        <v>9.432931323731804</v>
      </c>
      <c r="N101" s="60">
        <v>0</v>
      </c>
      <c r="O101" s="60">
        <v>0</v>
      </c>
      <c r="P101" s="60">
        <v>0</v>
      </c>
      <c r="Q101" s="59">
        <f t="shared" si="22"/>
        <v>0</v>
      </c>
      <c r="R101" s="59">
        <f t="shared" si="22"/>
        <v>0</v>
      </c>
      <c r="S101" s="59">
        <f t="shared" si="22"/>
        <v>0</v>
      </c>
      <c r="T101" s="80">
        <f t="shared" si="17"/>
        <v>0.38888888888853518</v>
      </c>
      <c r="U101" s="47">
        <v>0</v>
      </c>
      <c r="V101" s="50">
        <f t="shared" si="18"/>
        <v>71.556350154468674</v>
      </c>
      <c r="W101" s="50">
        <f t="shared" si="20"/>
        <v>69.674584505955323</v>
      </c>
    </row>
    <row r="102" spans="1:23" ht="20.100000000000001" customHeight="1" x14ac:dyDescent="0.3">
      <c r="A102" s="9">
        <v>0.88541666666666696</v>
      </c>
      <c r="B102" s="14">
        <v>44657</v>
      </c>
      <c r="C102" s="10">
        <v>632.74999999999898</v>
      </c>
      <c r="D102" s="11">
        <v>606.29999999999995</v>
      </c>
      <c r="E102" s="50">
        <f t="shared" si="15"/>
        <v>70.930491451372589</v>
      </c>
      <c r="F102" s="56">
        <f t="shared" si="12"/>
        <v>62.990123695332848</v>
      </c>
      <c r="G102" s="57">
        <f t="shared" si="21"/>
        <v>0</v>
      </c>
      <c r="H102" s="11">
        <f t="shared" si="13"/>
        <v>9.4459584412823041</v>
      </c>
      <c r="I102" s="58">
        <f t="shared" si="16"/>
        <v>72.436082136615155</v>
      </c>
      <c r="J102" s="75">
        <f t="shared" si="19"/>
        <v>70.930491451372589</v>
      </c>
      <c r="K102" s="11"/>
      <c r="L102" s="11">
        <v>1</v>
      </c>
      <c r="M102" s="11">
        <f t="shared" si="14"/>
        <v>9.4459584412823041</v>
      </c>
      <c r="N102" s="60">
        <v>0</v>
      </c>
      <c r="O102" s="60">
        <v>0</v>
      </c>
      <c r="P102" s="60">
        <v>0</v>
      </c>
      <c r="Q102" s="59">
        <f t="shared" si="22"/>
        <v>0</v>
      </c>
      <c r="R102" s="59">
        <f t="shared" si="22"/>
        <v>0</v>
      </c>
      <c r="S102" s="59">
        <f t="shared" si="22"/>
        <v>0</v>
      </c>
      <c r="T102" s="80">
        <f t="shared" si="17"/>
        <v>0.38888888888853518</v>
      </c>
      <c r="U102" s="47">
        <v>0</v>
      </c>
      <c r="V102" s="50">
        <f t="shared" si="18"/>
        <v>72.824971025503686</v>
      </c>
      <c r="W102" s="50">
        <f t="shared" si="20"/>
        <v>70.930491451372589</v>
      </c>
    </row>
    <row r="103" spans="1:23" ht="20.100000000000001" customHeight="1" x14ac:dyDescent="0.3">
      <c r="A103" s="9">
        <v>0.89583333333333304</v>
      </c>
      <c r="B103" s="14">
        <v>44657</v>
      </c>
      <c r="C103" s="10">
        <v>632.75999999999897</v>
      </c>
      <c r="D103" s="11">
        <v>606.29999999999995</v>
      </c>
      <c r="E103" s="50">
        <f t="shared" si="15"/>
        <v>72.194865129150969</v>
      </c>
      <c r="F103" s="56">
        <f t="shared" si="12"/>
        <v>64.25411622530028</v>
      </c>
      <c r="G103" s="57">
        <f t="shared" si="21"/>
        <v>0</v>
      </c>
      <c r="H103" s="11">
        <f t="shared" si="13"/>
        <v>9.4589676175904209</v>
      </c>
      <c r="I103" s="58">
        <f t="shared" si="16"/>
        <v>73.713083842890697</v>
      </c>
      <c r="J103" s="75">
        <f t="shared" si="19"/>
        <v>72.194865129150969</v>
      </c>
      <c r="K103" s="11"/>
      <c r="L103" s="11">
        <v>1</v>
      </c>
      <c r="M103" s="11">
        <f t="shared" si="14"/>
        <v>9.4589676175904209</v>
      </c>
      <c r="N103" s="60">
        <v>0</v>
      </c>
      <c r="O103" s="60">
        <v>0</v>
      </c>
      <c r="P103" s="60">
        <v>0</v>
      </c>
      <c r="Q103" s="59">
        <f t="shared" si="22"/>
        <v>0</v>
      </c>
      <c r="R103" s="59">
        <f t="shared" si="22"/>
        <v>0</v>
      </c>
      <c r="S103" s="59">
        <f t="shared" si="22"/>
        <v>0</v>
      </c>
      <c r="T103" s="80">
        <f t="shared" si="17"/>
        <v>0.38888888888853518</v>
      </c>
      <c r="U103" s="47">
        <v>0</v>
      </c>
      <c r="V103" s="50">
        <f t="shared" si="18"/>
        <v>74.101972731779227</v>
      </c>
      <c r="W103" s="50">
        <f t="shared" si="20"/>
        <v>72.194865129150969</v>
      </c>
    </row>
    <row r="104" spans="1:23" ht="20.100000000000001" customHeight="1" x14ac:dyDescent="0.3">
      <c r="A104" s="9">
        <v>0.90625</v>
      </c>
      <c r="B104" s="14">
        <v>44657</v>
      </c>
      <c r="C104" s="10">
        <v>632.76999999999896</v>
      </c>
      <c r="D104" s="11">
        <v>606.29999999999995</v>
      </c>
      <c r="E104" s="50">
        <f t="shared" si="15"/>
        <v>73.467648454618114</v>
      </c>
      <c r="F104" s="56">
        <f t="shared" si="12"/>
        <v>65.526452091252509</v>
      </c>
      <c r="G104" s="57">
        <f t="shared" si="21"/>
        <v>0</v>
      </c>
      <c r="H104" s="11">
        <f t="shared" si="13"/>
        <v>9.4719589265798643</v>
      </c>
      <c r="I104" s="58">
        <f t="shared" si="16"/>
        <v>74.998411017832368</v>
      </c>
      <c r="J104" s="75">
        <f t="shared" si="19"/>
        <v>73.467648454618114</v>
      </c>
      <c r="K104" s="11"/>
      <c r="L104" s="11">
        <v>1</v>
      </c>
      <c r="M104" s="11">
        <f t="shared" si="14"/>
        <v>9.4719589265798643</v>
      </c>
      <c r="N104" s="60">
        <v>0</v>
      </c>
      <c r="O104" s="60">
        <v>0</v>
      </c>
      <c r="P104" s="60">
        <v>0</v>
      </c>
      <c r="Q104" s="59">
        <f t="shared" si="22"/>
        <v>0</v>
      </c>
      <c r="R104" s="59">
        <f t="shared" si="22"/>
        <v>0</v>
      </c>
      <c r="S104" s="59">
        <f t="shared" si="22"/>
        <v>0</v>
      </c>
      <c r="T104" s="80">
        <f t="shared" si="17"/>
        <v>0.38888888888853518</v>
      </c>
      <c r="U104" s="47">
        <v>0</v>
      </c>
      <c r="V104" s="50">
        <f t="shared" si="18"/>
        <v>75.387299906720898</v>
      </c>
      <c r="W104" s="50">
        <f t="shared" si="20"/>
        <v>73.467648454618114</v>
      </c>
    </row>
    <row r="105" spans="1:23" ht="20.100000000000001" customHeight="1" x14ac:dyDescent="0.3">
      <c r="A105" s="9">
        <v>0.91666666666666696</v>
      </c>
      <c r="B105" s="14">
        <v>44657</v>
      </c>
      <c r="C105" s="10">
        <v>632.77999999999895</v>
      </c>
      <c r="D105" s="11">
        <v>606.29999999999995</v>
      </c>
      <c r="E105" s="50">
        <f t="shared" si="15"/>
        <v>74.748785482719072</v>
      </c>
      <c r="F105" s="56">
        <f t="shared" si="12"/>
        <v>66.807076936315852</v>
      </c>
      <c r="G105" s="57">
        <f t="shared" si="21"/>
        <v>0</v>
      </c>
      <c r="H105" s="11">
        <f t="shared" si="13"/>
        <v>9.4849324416680894</v>
      </c>
      <c r="I105" s="58">
        <f t="shared" si="16"/>
        <v>76.292009377983945</v>
      </c>
      <c r="J105" s="75">
        <f t="shared" si="19"/>
        <v>74.748785482719072</v>
      </c>
      <c r="K105" s="11"/>
      <c r="L105" s="11">
        <v>1</v>
      </c>
      <c r="M105" s="11">
        <f t="shared" si="14"/>
        <v>9.4849324416680894</v>
      </c>
      <c r="N105" s="60">
        <v>0</v>
      </c>
      <c r="O105" s="60">
        <v>0</v>
      </c>
      <c r="P105" s="60">
        <v>0</v>
      </c>
      <c r="Q105" s="59">
        <f t="shared" si="22"/>
        <v>0</v>
      </c>
      <c r="R105" s="59">
        <f t="shared" si="22"/>
        <v>0</v>
      </c>
      <c r="S105" s="59">
        <f t="shared" si="22"/>
        <v>0</v>
      </c>
      <c r="T105" s="80">
        <f t="shared" si="17"/>
        <v>0.38888888888853518</v>
      </c>
      <c r="U105" s="47">
        <v>0</v>
      </c>
      <c r="V105" s="50">
        <f t="shared" si="18"/>
        <v>76.680898266872475</v>
      </c>
      <c r="W105" s="50">
        <f t="shared" si="20"/>
        <v>74.748785482719072</v>
      </c>
    </row>
    <row r="106" spans="1:23" ht="20.100000000000001" customHeight="1" x14ac:dyDescent="0.3">
      <c r="A106" s="9">
        <v>0.92708333333333304</v>
      </c>
      <c r="B106" s="14">
        <v>44657</v>
      </c>
      <c r="C106" s="10">
        <v>632.78999999999905</v>
      </c>
      <c r="D106" s="11">
        <v>606.29999999999995</v>
      </c>
      <c r="E106" s="50">
        <f t="shared" si="15"/>
        <v>76.038221370611254</v>
      </c>
      <c r="F106" s="56">
        <f t="shared" si="12"/>
        <v>68.095937452408194</v>
      </c>
      <c r="G106" s="57">
        <f t="shared" si="21"/>
        <v>0</v>
      </c>
      <c r="H106" s="11">
        <f t="shared" si="13"/>
        <v>9.4978882357712724</v>
      </c>
      <c r="I106" s="58">
        <f t="shared" si="16"/>
        <v>77.593825688179464</v>
      </c>
      <c r="J106" s="75">
        <f t="shared" si="19"/>
        <v>76.038221370611254</v>
      </c>
      <c r="K106" s="11"/>
      <c r="L106" s="11">
        <v>1</v>
      </c>
      <c r="M106" s="11">
        <f t="shared" si="14"/>
        <v>9.4978882357712724</v>
      </c>
      <c r="N106" s="60">
        <v>0</v>
      </c>
      <c r="O106" s="60">
        <v>0</v>
      </c>
      <c r="P106" s="60">
        <v>0</v>
      </c>
      <c r="Q106" s="59">
        <f t="shared" si="22"/>
        <v>0</v>
      </c>
      <c r="R106" s="59">
        <f t="shared" si="22"/>
        <v>0</v>
      </c>
      <c r="S106" s="59">
        <f t="shared" si="22"/>
        <v>0</v>
      </c>
      <c r="T106" s="80">
        <f t="shared" si="17"/>
        <v>0.38888888889295636</v>
      </c>
      <c r="U106" s="47">
        <v>0</v>
      </c>
      <c r="V106" s="50">
        <f t="shared" si="18"/>
        <v>77.982714577072414</v>
      </c>
      <c r="W106" s="50">
        <f t="shared" si="20"/>
        <v>76.038221370611254</v>
      </c>
    </row>
    <row r="107" spans="1:23" ht="20.100000000000001" customHeight="1" x14ac:dyDescent="0.3">
      <c r="A107" s="9">
        <v>0.9375</v>
      </c>
      <c r="B107" s="14">
        <v>44657</v>
      </c>
      <c r="C107" s="10">
        <v>632.79999999999905</v>
      </c>
      <c r="D107" s="11">
        <v>606.29999999999995</v>
      </c>
      <c r="E107" s="50">
        <f t="shared" si="15"/>
        <v>77.33590234193619</v>
      </c>
      <c r="F107" s="56">
        <f t="shared" si="12"/>
        <v>69.392981346881911</v>
      </c>
      <c r="G107" s="57">
        <f t="shared" si="21"/>
        <v>0</v>
      </c>
      <c r="H107" s="11">
        <f t="shared" si="13"/>
        <v>9.5108263813085188</v>
      </c>
      <c r="I107" s="58">
        <f t="shared" si="16"/>
        <v>78.903807728190429</v>
      </c>
      <c r="J107" s="75">
        <f t="shared" si="19"/>
        <v>77.33590234193619</v>
      </c>
      <c r="K107" s="11"/>
      <c r="L107" s="11">
        <v>1</v>
      </c>
      <c r="M107" s="11">
        <f t="shared" si="14"/>
        <v>9.5108263813085188</v>
      </c>
      <c r="N107" s="60">
        <v>0</v>
      </c>
      <c r="O107" s="60">
        <v>0</v>
      </c>
      <c r="P107" s="60">
        <v>0</v>
      </c>
      <c r="Q107" s="59">
        <f t="shared" si="22"/>
        <v>0</v>
      </c>
      <c r="R107" s="59">
        <f t="shared" si="22"/>
        <v>0</v>
      </c>
      <c r="S107" s="59">
        <f t="shared" si="22"/>
        <v>0</v>
      </c>
      <c r="T107" s="80">
        <f t="shared" si="17"/>
        <v>0.38888888888853518</v>
      </c>
      <c r="U107" s="47">
        <v>0</v>
      </c>
      <c r="V107" s="50">
        <f t="shared" si="18"/>
        <v>79.29269661707896</v>
      </c>
      <c r="W107" s="50">
        <f t="shared" si="20"/>
        <v>77.33590234193619</v>
      </c>
    </row>
    <row r="108" spans="1:23" ht="20.100000000000001" customHeight="1" x14ac:dyDescent="0.3">
      <c r="A108" s="9">
        <v>0.94791666666666696</v>
      </c>
      <c r="B108" s="14">
        <v>44657</v>
      </c>
      <c r="C108" s="10">
        <v>632.80999999999904</v>
      </c>
      <c r="D108" s="11">
        <v>606.29999999999995</v>
      </c>
      <c r="E108" s="50">
        <f t="shared" si="15"/>
        <v>78.641775652723666</v>
      </c>
      <c r="F108" s="56">
        <f t="shared" si="12"/>
        <v>70.698157310774818</v>
      </c>
      <c r="G108" s="57">
        <f t="shared" si="21"/>
        <v>0</v>
      </c>
      <c r="H108" s="11">
        <f t="shared" si="13"/>
        <v>9.5237469502074585</v>
      </c>
      <c r="I108" s="58">
        <f t="shared" si="16"/>
        <v>80.221904260982271</v>
      </c>
      <c r="J108" s="75">
        <f t="shared" si="19"/>
        <v>78.641775652723666</v>
      </c>
      <c r="K108" s="11"/>
      <c r="L108" s="11">
        <v>1</v>
      </c>
      <c r="M108" s="11">
        <f t="shared" si="14"/>
        <v>9.5237469502074585</v>
      </c>
      <c r="N108" s="60">
        <v>0</v>
      </c>
      <c r="O108" s="60">
        <v>0</v>
      </c>
      <c r="P108" s="60">
        <v>0</v>
      </c>
      <c r="Q108" s="59">
        <f t="shared" si="22"/>
        <v>0</v>
      </c>
      <c r="R108" s="59">
        <f t="shared" si="22"/>
        <v>0</v>
      </c>
      <c r="S108" s="59">
        <f t="shared" si="22"/>
        <v>0</v>
      </c>
      <c r="T108" s="80">
        <f t="shared" si="17"/>
        <v>0.38888888888853518</v>
      </c>
      <c r="U108" s="47">
        <v>0</v>
      </c>
      <c r="V108" s="50">
        <f t="shared" si="18"/>
        <v>80.610793149870801</v>
      </c>
      <c r="W108" s="50">
        <f t="shared" si="20"/>
        <v>78.641775652723666</v>
      </c>
    </row>
    <row r="109" spans="1:23" ht="20.100000000000001" customHeight="1" x14ac:dyDescent="0.3">
      <c r="A109" s="9">
        <v>0.95833333333333304</v>
      </c>
      <c r="B109" s="14">
        <v>44657</v>
      </c>
      <c r="C109" s="10">
        <v>632.81999999999903</v>
      </c>
      <c r="D109" s="11">
        <v>606.29999999999995</v>
      </c>
      <c r="E109" s="50">
        <f t="shared" si="15"/>
        <v>79.955789558778477</v>
      </c>
      <c r="F109" s="56">
        <f t="shared" si="12"/>
        <v>72.01141498829486</v>
      </c>
      <c r="G109" s="57">
        <f t="shared" si="21"/>
        <v>0</v>
      </c>
      <c r="H109" s="11">
        <f t="shared" si="13"/>
        <v>9.536650013908325</v>
      </c>
      <c r="I109" s="58">
        <f t="shared" si="16"/>
        <v>81.548065002203188</v>
      </c>
      <c r="J109" s="75">
        <f t="shared" si="19"/>
        <v>79.955789558778477</v>
      </c>
      <c r="K109" s="11"/>
      <c r="L109" s="11">
        <v>1</v>
      </c>
      <c r="M109" s="11">
        <f t="shared" si="14"/>
        <v>9.536650013908325</v>
      </c>
      <c r="N109" s="60">
        <v>0</v>
      </c>
      <c r="O109" s="60">
        <v>0</v>
      </c>
      <c r="P109" s="60">
        <v>0</v>
      </c>
      <c r="Q109" s="59">
        <f t="shared" si="22"/>
        <v>0</v>
      </c>
      <c r="R109" s="59">
        <f t="shared" si="22"/>
        <v>0</v>
      </c>
      <c r="S109" s="59">
        <f t="shared" si="22"/>
        <v>0</v>
      </c>
      <c r="T109" s="80">
        <f t="shared" si="17"/>
        <v>0.38888888888853518</v>
      </c>
      <c r="U109" s="47">
        <v>0</v>
      </c>
      <c r="V109" s="50">
        <f t="shared" si="18"/>
        <v>81.936953891091719</v>
      </c>
      <c r="W109" s="50">
        <f t="shared" si="20"/>
        <v>79.955789558778477</v>
      </c>
    </row>
    <row r="110" spans="1:23" ht="20.100000000000001" customHeight="1" x14ac:dyDescent="0.3">
      <c r="A110" s="9">
        <v>0.96875</v>
      </c>
      <c r="B110" s="14">
        <v>44657</v>
      </c>
      <c r="C110" s="10">
        <v>632.82999999999902</v>
      </c>
      <c r="D110" s="11">
        <v>606.29999999999995</v>
      </c>
      <c r="E110" s="50">
        <f t="shared" si="15"/>
        <v>81.277893284495235</v>
      </c>
      <c r="F110" s="56">
        <f t="shared" si="12"/>
        <v>73.332704947682259</v>
      </c>
      <c r="G110" s="57">
        <f t="shared" si="21"/>
        <v>0</v>
      </c>
      <c r="H110" s="11">
        <f t="shared" si="13"/>
        <v>9.54953564336871</v>
      </c>
      <c r="I110" s="58">
        <f t="shared" si="16"/>
        <v>82.882240591050973</v>
      </c>
      <c r="J110" s="75">
        <f t="shared" si="19"/>
        <v>81.277893284495235</v>
      </c>
      <c r="K110" s="11"/>
      <c r="L110" s="11">
        <v>1</v>
      </c>
      <c r="M110" s="11">
        <f t="shared" si="14"/>
        <v>9.54953564336871</v>
      </c>
      <c r="N110" s="60">
        <v>0</v>
      </c>
      <c r="O110" s="60">
        <v>0</v>
      </c>
      <c r="P110" s="60">
        <v>0</v>
      </c>
      <c r="Q110" s="59">
        <f t="shared" si="22"/>
        <v>0</v>
      </c>
      <c r="R110" s="59">
        <f t="shared" si="22"/>
        <v>0</v>
      </c>
      <c r="S110" s="59">
        <f t="shared" si="22"/>
        <v>0</v>
      </c>
      <c r="T110" s="80">
        <f t="shared" si="17"/>
        <v>0.38888888888853518</v>
      </c>
      <c r="U110" s="47">
        <v>0</v>
      </c>
      <c r="V110" s="50">
        <f t="shared" si="18"/>
        <v>83.271129479939503</v>
      </c>
      <c r="W110" s="50">
        <f t="shared" si="20"/>
        <v>81.277893284495235</v>
      </c>
    </row>
    <row r="111" spans="1:23" ht="20.100000000000001" customHeight="1" x14ac:dyDescent="0.3">
      <c r="A111" s="9">
        <v>0.97916666666666696</v>
      </c>
      <c r="B111" s="14">
        <v>44657</v>
      </c>
      <c r="C111" s="10">
        <v>632.83999999999901</v>
      </c>
      <c r="D111" s="11">
        <v>606.29999999999995</v>
      </c>
      <c r="E111" s="50">
        <f t="shared" si="15"/>
        <v>82.60803699303716</v>
      </c>
      <c r="F111" s="56">
        <f t="shared" si="12"/>
        <v>74.66197865328995</v>
      </c>
      <c r="G111" s="57">
        <f t="shared" si="21"/>
        <v>0</v>
      </c>
      <c r="H111" s="11">
        <f t="shared" si="13"/>
        <v>9.5624039090681183</v>
      </c>
      <c r="I111" s="58">
        <f t="shared" si="16"/>
        <v>84.224382562358073</v>
      </c>
      <c r="J111" s="75">
        <f t="shared" si="19"/>
        <v>82.60803699303716</v>
      </c>
      <c r="K111" s="11"/>
      <c r="L111" s="11">
        <v>1</v>
      </c>
      <c r="M111" s="11">
        <f t="shared" si="14"/>
        <v>9.5624039090681183</v>
      </c>
      <c r="N111" s="60">
        <v>0</v>
      </c>
      <c r="O111" s="60">
        <v>0</v>
      </c>
      <c r="P111" s="60">
        <v>0</v>
      </c>
      <c r="Q111" s="59">
        <f t="shared" si="22"/>
        <v>0</v>
      </c>
      <c r="R111" s="59">
        <f t="shared" si="22"/>
        <v>0</v>
      </c>
      <c r="S111" s="59">
        <f t="shared" si="22"/>
        <v>0</v>
      </c>
      <c r="T111" s="80">
        <f t="shared" si="17"/>
        <v>0.38888888888853518</v>
      </c>
      <c r="U111" s="47">
        <v>0</v>
      </c>
      <c r="V111" s="50">
        <f t="shared" si="18"/>
        <v>84.613271451246604</v>
      </c>
      <c r="W111" s="50">
        <f t="shared" si="20"/>
        <v>82.60803699303716</v>
      </c>
    </row>
    <row r="112" spans="1:23" ht="20.100000000000001" customHeight="1" x14ac:dyDescent="0.3">
      <c r="A112" s="9">
        <v>0.98958333333333304</v>
      </c>
      <c r="B112" s="14">
        <v>44657</v>
      </c>
      <c r="C112" s="10">
        <v>632.849999999999</v>
      </c>
      <c r="D112" s="11">
        <v>606.29999999999995</v>
      </c>
      <c r="E112" s="50">
        <f t="shared" si="15"/>
        <v>83.946171757752509</v>
      </c>
      <c r="F112" s="56">
        <f t="shared" si="12"/>
        <v>75.999188438831183</v>
      </c>
      <c r="G112" s="57">
        <f t="shared" si="21"/>
        <v>0</v>
      </c>
      <c r="H112" s="11">
        <f t="shared" si="13"/>
        <v>9.5752548810124622</v>
      </c>
      <c r="I112" s="58">
        <f t="shared" si="16"/>
        <v>85.574443319843652</v>
      </c>
      <c r="J112" s="75">
        <f t="shared" si="19"/>
        <v>83.946171757752509</v>
      </c>
      <c r="K112" s="11"/>
      <c r="L112" s="11">
        <v>1</v>
      </c>
      <c r="M112" s="11">
        <f t="shared" si="14"/>
        <v>9.5752548810124622</v>
      </c>
      <c r="N112" s="60">
        <v>0</v>
      </c>
      <c r="O112" s="60">
        <v>0</v>
      </c>
      <c r="P112" s="60">
        <v>0</v>
      </c>
      <c r="Q112" s="59">
        <f t="shared" si="22"/>
        <v>0</v>
      </c>
      <c r="R112" s="59">
        <f t="shared" si="22"/>
        <v>0</v>
      </c>
      <c r="S112" s="59">
        <f t="shared" si="22"/>
        <v>0</v>
      </c>
      <c r="T112" s="80">
        <f t="shared" si="17"/>
        <v>0.38888888888853518</v>
      </c>
      <c r="U112" s="47">
        <v>0</v>
      </c>
      <c r="V112" s="50">
        <f t="shared" si="18"/>
        <v>85.963332208732183</v>
      </c>
      <c r="W112" s="50">
        <f t="shared" si="20"/>
        <v>83.946171757752509</v>
      </c>
    </row>
    <row r="113" spans="1:21" ht="14.25" customHeight="1" x14ac:dyDescent="0.25">
      <c r="A113" s="110" t="s">
        <v>23</v>
      </c>
      <c r="B113" s="110"/>
      <c r="C113" s="32"/>
      <c r="D113" s="12"/>
      <c r="E113" s="73"/>
      <c r="F113" s="12"/>
      <c r="G113" s="27"/>
      <c r="H113" s="12"/>
      <c r="I113" s="19"/>
      <c r="J113" s="19"/>
      <c r="K113" s="19"/>
      <c r="L113" s="19"/>
      <c r="M113" s="19"/>
      <c r="P113" s="17"/>
      <c r="Q113" s="62"/>
      <c r="R113" s="17"/>
      <c r="S113" s="17"/>
      <c r="T113" s="17"/>
      <c r="U113" s="17"/>
    </row>
    <row r="114" spans="1:21" x14ac:dyDescent="0.25">
      <c r="A114" s="13" t="s">
        <v>22</v>
      </c>
      <c r="B114" s="13"/>
      <c r="C114" s="31"/>
      <c r="G114" s="24"/>
      <c r="I114" s="19"/>
      <c r="J114" s="19"/>
      <c r="K114" s="19"/>
      <c r="L114" s="19"/>
      <c r="M114" s="19"/>
      <c r="P114" s="17"/>
      <c r="Q114" s="62"/>
      <c r="R114" s="17"/>
      <c r="S114" s="17"/>
      <c r="T114" s="17"/>
      <c r="U114" s="17"/>
    </row>
    <row r="115" spans="1:21" x14ac:dyDescent="0.25">
      <c r="A115" s="13" t="s">
        <v>22</v>
      </c>
      <c r="B115" s="13"/>
      <c r="C115" s="31"/>
      <c r="G115" s="24"/>
      <c r="I115" s="19"/>
      <c r="J115" s="19"/>
      <c r="K115" s="19"/>
      <c r="L115" s="19"/>
      <c r="M115" s="19"/>
      <c r="P115" s="17"/>
      <c r="Q115" s="62"/>
      <c r="R115" s="17"/>
      <c r="S115" s="17"/>
      <c r="T115" s="17"/>
      <c r="U115" s="17"/>
    </row>
    <row r="116" spans="1:21" x14ac:dyDescent="0.25">
      <c r="A116" s="13" t="s">
        <v>22</v>
      </c>
      <c r="B116" s="13"/>
      <c r="C116" s="31"/>
      <c r="G116" s="24"/>
      <c r="I116" s="19"/>
      <c r="J116" s="19"/>
      <c r="K116" s="19"/>
      <c r="L116" s="19"/>
      <c r="M116" s="19"/>
      <c r="P116" s="17"/>
      <c r="Q116" s="62"/>
      <c r="R116" s="17"/>
      <c r="S116" s="17"/>
      <c r="T116" s="17"/>
      <c r="U116" s="17"/>
    </row>
    <row r="117" spans="1:21" x14ac:dyDescent="0.25">
      <c r="I117" s="17"/>
      <c r="J117" s="17"/>
      <c r="K117" s="19"/>
      <c r="L117" s="19"/>
      <c r="M117" s="19"/>
      <c r="Q117" s="62"/>
      <c r="S117" s="17"/>
      <c r="T117" s="17"/>
      <c r="U117" s="17"/>
    </row>
  </sheetData>
  <mergeCells count="30">
    <mergeCell ref="A4:F4"/>
    <mergeCell ref="L4:U4"/>
    <mergeCell ref="A1:F1"/>
    <mergeCell ref="I1:L1"/>
    <mergeCell ref="A2:F2"/>
    <mergeCell ref="I2:L2"/>
    <mergeCell ref="A3:F3"/>
    <mergeCell ref="A5:L5"/>
    <mergeCell ref="A6:L6"/>
    <mergeCell ref="H8:K8"/>
    <mergeCell ref="H9:K9"/>
    <mergeCell ref="H10:K10"/>
    <mergeCell ref="W15:W16"/>
    <mergeCell ref="X15:Y16"/>
    <mergeCell ref="V11:X11"/>
    <mergeCell ref="H12:M12"/>
    <mergeCell ref="A15:A16"/>
    <mergeCell ref="B15:B16"/>
    <mergeCell ref="C15:D15"/>
    <mergeCell ref="E15:I15"/>
    <mergeCell ref="J15:J16"/>
    <mergeCell ref="K15:K16"/>
    <mergeCell ref="L15:L16"/>
    <mergeCell ref="M15:M16"/>
    <mergeCell ref="H11:K11"/>
    <mergeCell ref="A113:B113"/>
    <mergeCell ref="N15:P15"/>
    <mergeCell ref="Q15:S15"/>
    <mergeCell ref="U15:U16"/>
    <mergeCell ref="V15:V16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7FDD166784C374EBD7385266558272E" ma:contentTypeVersion="10" ma:contentTypeDescription="Tạo tài liệu mới." ma:contentTypeScope="" ma:versionID="a92660c02afa06ae1b83a7c89756a023">
  <xsd:schema xmlns:xsd="http://www.w3.org/2001/XMLSchema" xmlns:xs="http://www.w3.org/2001/XMLSchema" xmlns:p="http://schemas.microsoft.com/office/2006/metadata/properties" xmlns:ns3="a77fe84e-9a9d-47f2-a633-0cff4909b1dd" targetNamespace="http://schemas.microsoft.com/office/2006/metadata/properties" ma:root="true" ma:fieldsID="b4e5ad871114cab78f76a3244d1489cb" ns3:_="">
    <xsd:import namespace="a77fe84e-9a9d-47f2-a633-0cff4909b1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fe84e-9a9d-47f2-a633-0cff4909b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E0F430-827E-4232-93C7-88A91F2B7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7fe84e-9a9d-47f2-a633-0cff4909b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654C5A-D812-4273-8DBC-88883CAA60B5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a77fe84e-9a9d-47f2-a633-0cff4909b1d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92E537B-C248-4AB6-8BED-1DB9E297D3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DRS</vt:lpstr>
      <vt:lpstr>DRS2</vt:lpstr>
      <vt:lpstr>DRS!Print_Area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Thanh Duy</dc:creator>
  <cp:lastModifiedBy>Đỗ Thanh Duy</cp:lastModifiedBy>
  <cp:lastPrinted>2020-06-01T07:19:22Z</cp:lastPrinted>
  <dcterms:created xsi:type="dcterms:W3CDTF">2020-05-26T02:28:27Z</dcterms:created>
  <dcterms:modified xsi:type="dcterms:W3CDTF">2022-04-12T01:24:09Z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0x01010097FDD166784C374EBD7385266558272E</vt:lpwstr>
  </property>
</Properties>
</file>