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uyen_it\Desktop\"/>
    </mc:Choice>
  </mc:AlternateContent>
  <bookViews>
    <workbookView xWindow="0" yWindow="0" windowWidth="28800" windowHeight="12330" activeTab="2"/>
  </bookViews>
  <sheets>
    <sheet name="JB3710 (So sánh CT)" sheetId="2" r:id="rId1"/>
    <sheet name="KB2002 (So sánh CT)" sheetId="3" r:id="rId2"/>
    <sheet name="Tổng kết" sheetId="5" r:id="rId3"/>
  </sheets>
  <definedNames>
    <definedName name="_xlnm._FilterDatabase" localSheetId="0" hidden="1">'JB3710 (So sánh CT)'!$A$1:$U$99</definedName>
    <definedName name="_xlnm._FilterDatabase" localSheetId="1" hidden="1">'KB2002 (So sánh CT)'!$A$1:$U$80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4" i="3" l="1"/>
  <c r="U65" i="3"/>
  <c r="U66" i="3"/>
  <c r="U67" i="3"/>
  <c r="U68" i="3"/>
  <c r="U73" i="3"/>
  <c r="U74" i="3"/>
  <c r="U78" i="3"/>
  <c r="U79" i="3"/>
  <c r="U80" i="3"/>
  <c r="T11" i="3"/>
  <c r="U11" i="3" s="1"/>
  <c r="T10" i="3"/>
  <c r="U10" i="3" s="1"/>
  <c r="T7" i="3"/>
  <c r="U7" i="3" s="1"/>
  <c r="T6" i="3"/>
  <c r="U6" i="3" s="1"/>
  <c r="T72" i="3"/>
  <c r="U72" i="3" s="1"/>
  <c r="T71" i="3"/>
  <c r="U71" i="3" s="1"/>
  <c r="T59" i="3"/>
  <c r="U59" i="3" s="1"/>
  <c r="T58" i="3"/>
  <c r="U58" i="3" s="1"/>
  <c r="T57" i="3"/>
  <c r="U57" i="3" s="1"/>
  <c r="T56" i="3"/>
  <c r="U56" i="3" s="1"/>
  <c r="T55" i="3"/>
  <c r="U55" i="3" s="1"/>
  <c r="T54" i="3"/>
  <c r="U54" i="3" s="1"/>
  <c r="T43" i="3"/>
  <c r="U43" i="3" s="1"/>
  <c r="T42" i="3"/>
  <c r="U42" i="3" s="1"/>
  <c r="T41" i="3"/>
  <c r="U41" i="3" s="1"/>
  <c r="T40" i="3"/>
  <c r="U40" i="3" s="1"/>
  <c r="T38" i="3"/>
  <c r="U38" i="3" s="1"/>
  <c r="T36" i="3"/>
  <c r="U36" i="3" s="1"/>
  <c r="T33" i="3"/>
  <c r="U33" i="3" s="1"/>
  <c r="T32" i="3"/>
  <c r="U32" i="3" s="1"/>
  <c r="T77" i="3"/>
  <c r="U77" i="3" s="1"/>
  <c r="T76" i="3"/>
  <c r="U76" i="3" s="1"/>
  <c r="T17" i="3"/>
  <c r="U17" i="3" s="1"/>
  <c r="T16" i="3"/>
  <c r="U16" i="3" s="1"/>
  <c r="T14" i="3"/>
  <c r="U14" i="3" s="1"/>
  <c r="T13" i="3"/>
  <c r="U13" i="3" s="1"/>
  <c r="T75" i="3"/>
  <c r="U75" i="3" s="1"/>
  <c r="T15" i="3"/>
  <c r="U15" i="3" s="1"/>
  <c r="T12" i="3"/>
  <c r="U12" i="3" s="1"/>
  <c r="T23" i="3"/>
  <c r="U23" i="3" s="1"/>
  <c r="T22" i="3"/>
  <c r="U22" i="3" s="1"/>
  <c r="T63" i="3"/>
  <c r="U63" i="3" s="1"/>
  <c r="T62" i="3"/>
  <c r="U62" i="3" s="1"/>
  <c r="T61" i="3"/>
  <c r="U61" i="3" s="1"/>
  <c r="T60" i="3"/>
  <c r="U60" i="3" s="1"/>
  <c r="T51" i="3"/>
  <c r="U51" i="3" s="1"/>
  <c r="T50" i="3"/>
  <c r="U50" i="3" s="1"/>
  <c r="T49" i="3"/>
  <c r="U49" i="3" s="1"/>
  <c r="T48" i="3"/>
  <c r="U48" i="3" s="1"/>
  <c r="T70" i="3"/>
  <c r="U70" i="3" s="1"/>
  <c r="T69" i="3"/>
  <c r="U69" i="3" s="1"/>
  <c r="T53" i="3"/>
  <c r="U53" i="3" s="1"/>
  <c r="T52" i="3"/>
  <c r="U52" i="3" s="1"/>
  <c r="T47" i="3"/>
  <c r="U47" i="3" s="1"/>
  <c r="T46" i="3"/>
  <c r="U46" i="3" s="1"/>
  <c r="T45" i="3"/>
  <c r="U45" i="3" s="1"/>
  <c r="T44" i="3"/>
  <c r="U44" i="3" s="1"/>
  <c r="T39" i="3"/>
  <c r="U39" i="3" s="1"/>
  <c r="T37" i="3"/>
  <c r="U37" i="3" s="1"/>
  <c r="T35" i="3"/>
  <c r="U35" i="3" s="1"/>
  <c r="T34" i="3"/>
  <c r="U34" i="3" s="1"/>
  <c r="T31" i="3"/>
  <c r="U31" i="3" s="1"/>
  <c r="T30" i="3"/>
  <c r="U30" i="3" s="1"/>
  <c r="T29" i="3"/>
  <c r="U29" i="3" s="1"/>
  <c r="T28" i="3"/>
  <c r="U28" i="3" s="1"/>
  <c r="T27" i="3"/>
  <c r="U27" i="3" s="1"/>
  <c r="T26" i="3"/>
  <c r="U26" i="3" s="1"/>
  <c r="T25" i="3"/>
  <c r="U25" i="3" s="1"/>
  <c r="T24" i="3"/>
  <c r="U24" i="3" s="1"/>
  <c r="T21" i="3"/>
  <c r="U21" i="3" s="1"/>
  <c r="T20" i="3"/>
  <c r="U20" i="3" s="1"/>
  <c r="T19" i="3"/>
  <c r="U19" i="3" s="1"/>
  <c r="T18" i="3"/>
  <c r="U18" i="3" s="1"/>
  <c r="T9" i="3"/>
  <c r="U9" i="3" s="1"/>
  <c r="T8" i="3"/>
  <c r="U8" i="3" s="1"/>
  <c r="T5" i="3"/>
  <c r="U5" i="3" s="1"/>
  <c r="T4" i="3"/>
  <c r="U4" i="3" s="1"/>
  <c r="T3" i="3"/>
  <c r="U3" i="3" s="1"/>
  <c r="T2" i="3"/>
  <c r="U2" i="3" s="1"/>
  <c r="U37" i="2"/>
  <c r="U49" i="2"/>
  <c r="U2" i="2"/>
  <c r="T81" i="2"/>
  <c r="U81" i="2" s="1"/>
  <c r="T80" i="2"/>
  <c r="U80" i="2" s="1"/>
  <c r="T95" i="2"/>
  <c r="U95" i="2" s="1"/>
  <c r="T94" i="2"/>
  <c r="U94" i="2" s="1"/>
  <c r="T93" i="2"/>
  <c r="U93" i="2" s="1"/>
  <c r="T92" i="2"/>
  <c r="U92" i="2" s="1"/>
  <c r="T89" i="2"/>
  <c r="U89" i="2" s="1"/>
  <c r="T88" i="2"/>
  <c r="U88" i="2" s="1"/>
  <c r="T85" i="2"/>
  <c r="U85" i="2" s="1"/>
  <c r="T84" i="2"/>
  <c r="U84" i="2" s="1"/>
  <c r="T83" i="2"/>
  <c r="U83" i="2" s="1"/>
  <c r="T82" i="2"/>
  <c r="U82" i="2" s="1"/>
  <c r="T79" i="2"/>
  <c r="U79" i="2" s="1"/>
  <c r="T78" i="2"/>
  <c r="U78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T61" i="2"/>
  <c r="U61" i="2" s="1"/>
  <c r="T60" i="2"/>
  <c r="U60" i="2" s="1"/>
  <c r="T35" i="2"/>
  <c r="U35" i="2" s="1"/>
  <c r="T34" i="2"/>
  <c r="U34" i="2" s="1"/>
  <c r="T17" i="2"/>
  <c r="U17" i="2" s="1"/>
  <c r="T16" i="2"/>
  <c r="U16" i="2" s="1"/>
  <c r="T15" i="2"/>
  <c r="U15" i="2" s="1"/>
  <c r="T14" i="2"/>
  <c r="U14" i="2" s="1"/>
  <c r="T13" i="2"/>
  <c r="U13" i="2" s="1"/>
  <c r="Q99" i="2"/>
  <c r="U99" i="2" s="1"/>
  <c r="Q98" i="2"/>
  <c r="U98" i="2" s="1"/>
  <c r="T51" i="2"/>
  <c r="U51" i="2" s="1"/>
  <c r="T50" i="2"/>
  <c r="U50" i="2" s="1"/>
  <c r="T10" i="2"/>
  <c r="U10" i="2" s="1"/>
  <c r="T9" i="2"/>
  <c r="U9" i="2" s="1"/>
  <c r="T91" i="2"/>
  <c r="Q91" i="2"/>
  <c r="Q90" i="2"/>
  <c r="T90" i="2"/>
  <c r="T57" i="2"/>
  <c r="U57" i="2" s="1"/>
  <c r="T56" i="2"/>
  <c r="U56" i="2" s="1"/>
  <c r="T55" i="2"/>
  <c r="U55" i="2" s="1"/>
  <c r="T54" i="2"/>
  <c r="U54" i="2" s="1"/>
  <c r="T44" i="2"/>
  <c r="U44" i="2" s="1"/>
  <c r="T43" i="2"/>
  <c r="U43" i="2" s="1"/>
  <c r="T42" i="2"/>
  <c r="U42" i="2" s="1"/>
  <c r="T41" i="2"/>
  <c r="U41" i="2" s="1"/>
  <c r="T21" i="2"/>
  <c r="U21" i="2" s="1"/>
  <c r="T20" i="2"/>
  <c r="U20" i="2" s="1"/>
  <c r="T19" i="2"/>
  <c r="U19" i="2" s="1"/>
  <c r="T18" i="2"/>
  <c r="U18" i="2" s="1"/>
  <c r="T97" i="2"/>
  <c r="U97" i="2" s="1"/>
  <c r="T96" i="2"/>
  <c r="U96" i="2" s="1"/>
  <c r="T87" i="2"/>
  <c r="U87" i="2" s="1"/>
  <c r="T86" i="2"/>
  <c r="U86" i="2" s="1"/>
  <c r="T77" i="2"/>
  <c r="U77" i="2" s="1"/>
  <c r="T76" i="2"/>
  <c r="U76" i="2" s="1"/>
  <c r="T75" i="2"/>
  <c r="U75" i="2" s="1"/>
  <c r="T74" i="2"/>
  <c r="U74" i="2" s="1"/>
  <c r="T73" i="2"/>
  <c r="U73" i="2" s="1"/>
  <c r="T72" i="2"/>
  <c r="U72" i="2" s="1"/>
  <c r="T71" i="2"/>
  <c r="U71" i="2" s="1"/>
  <c r="T70" i="2"/>
  <c r="U70" i="2" s="1"/>
  <c r="T69" i="2"/>
  <c r="U69" i="2" s="1"/>
  <c r="T68" i="2"/>
  <c r="U68" i="2" s="1"/>
  <c r="T59" i="2"/>
  <c r="U59" i="2" s="1"/>
  <c r="T58" i="2"/>
  <c r="U58" i="2" s="1"/>
  <c r="T53" i="2"/>
  <c r="U53" i="2" s="1"/>
  <c r="T52" i="2"/>
  <c r="U52" i="2" s="1"/>
  <c r="T48" i="2"/>
  <c r="U48" i="2" s="1"/>
  <c r="T47" i="2"/>
  <c r="U47" i="2" s="1"/>
  <c r="T46" i="2"/>
  <c r="U46" i="2" s="1"/>
  <c r="T45" i="2"/>
  <c r="U45" i="2" s="1"/>
  <c r="T40" i="2"/>
  <c r="U40" i="2" s="1"/>
  <c r="T39" i="2"/>
  <c r="U39" i="2" s="1"/>
  <c r="T38" i="2"/>
  <c r="U38" i="2" s="1"/>
  <c r="T36" i="2"/>
  <c r="U36" i="2" s="1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12" i="2"/>
  <c r="U12" i="2" s="1"/>
  <c r="T11" i="2"/>
  <c r="U11" i="2" s="1"/>
  <c r="T8" i="2"/>
  <c r="U8" i="2" s="1"/>
  <c r="T7" i="2"/>
  <c r="U7" i="2" s="1"/>
  <c r="T6" i="2"/>
  <c r="U6" i="2" s="1"/>
  <c r="T5" i="2"/>
  <c r="U5" i="2" s="1"/>
  <c r="T4" i="2"/>
  <c r="U4" i="2" s="1"/>
  <c r="T3" i="2"/>
  <c r="U3" i="2" s="1"/>
  <c r="U90" i="2" l="1"/>
  <c r="U91" i="2"/>
</calcChain>
</file>

<file path=xl/sharedStrings.xml><?xml version="1.0" encoding="utf-8"?>
<sst xmlns="http://schemas.openxmlformats.org/spreadsheetml/2006/main" count="1618" uniqueCount="143">
  <si>
    <t>MAHANG</t>
  </si>
  <si>
    <t>MAUMH</t>
  </si>
  <si>
    <t>CONGDOAN</t>
  </si>
  <si>
    <t>TENCONGDOAN</t>
  </si>
  <si>
    <t>KYHIEUMAY</t>
  </si>
  <si>
    <t>LOAIMAY</t>
  </si>
  <si>
    <t>MAVITRICHI</t>
  </si>
  <si>
    <t>LOAICHI</t>
  </si>
  <si>
    <t>BIENDO</t>
  </si>
  <si>
    <t>MATDO</t>
  </si>
  <si>
    <t>MAUNL</t>
  </si>
  <si>
    <t>MAMAUCHI</t>
  </si>
  <si>
    <t>CHIEUDAI_CONGDOAN</t>
  </si>
  <si>
    <t>JB3710</t>
  </si>
  <si>
    <t>SP</t>
  </si>
  <si>
    <t>Marking</t>
  </si>
  <si>
    <t>Attach side piece to cup lining</t>
  </si>
  <si>
    <t></t>
  </si>
  <si>
    <t>1KIM</t>
  </si>
  <si>
    <t>1KIK1</t>
  </si>
  <si>
    <t>R60</t>
  </si>
  <si>
    <t>3AZ</t>
  </si>
  <si>
    <t>1KIS1</t>
  </si>
  <si>
    <t>Form dart in cup lining</t>
  </si>
  <si>
    <t>Baste dart</t>
  </si>
  <si>
    <t>KS60</t>
  </si>
  <si>
    <t>Take gather at cup</t>
  </si>
  <si>
    <t></t>
  </si>
  <si>
    <t>GATHER</t>
  </si>
  <si>
    <t>GATK1</t>
  </si>
  <si>
    <t>RPG</t>
  </si>
  <si>
    <t>GATS1</t>
  </si>
  <si>
    <t>Baste face &amp; lining of cup lining</t>
  </si>
  <si>
    <t>Cover edge of cup lining</t>
  </si>
  <si>
    <t></t>
  </si>
  <si>
    <t>VATSO1KIM</t>
  </si>
  <si>
    <t>V1KK1</t>
  </si>
  <si>
    <t>WA</t>
  </si>
  <si>
    <t>V1KMT</t>
  </si>
  <si>
    <t>WB</t>
  </si>
  <si>
    <t>V1KMD</t>
  </si>
  <si>
    <t>Stitch center front of cup lining</t>
  </si>
  <si>
    <t></t>
  </si>
  <si>
    <t>ZIGZAG1MUI</t>
  </si>
  <si>
    <t>Z1MK1</t>
  </si>
  <si>
    <t>Z1MS1</t>
  </si>
  <si>
    <t>Stitch down center front of cup lining</t>
  </si>
  <si>
    <t></t>
  </si>
  <si>
    <t>2KIM</t>
  </si>
  <si>
    <t>2KIK1</t>
  </si>
  <si>
    <t>2KIK2</t>
  </si>
  <si>
    <t>2KIS1</t>
  </si>
  <si>
    <t>2KIS2</t>
  </si>
  <si>
    <t>Form dart of lower cup lining</t>
  </si>
  <si>
    <t>Form cup lining</t>
  </si>
  <si>
    <t>Stitch down form cup lining</t>
  </si>
  <si>
    <t>Attach back</t>
  </si>
  <si>
    <t>Stitch down back</t>
  </si>
  <si>
    <t>Make filling seam for cup lining</t>
  </si>
  <si>
    <t></t>
  </si>
  <si>
    <t>Form cup dart</t>
  </si>
  <si>
    <t>Stitch front center of cup</t>
  </si>
  <si>
    <t>Stitch down center front of cup</t>
  </si>
  <si>
    <t>Stitch face &amp; lining of upper hem of cup</t>
  </si>
  <si>
    <t>Stitch face &amp; lining at upper hem</t>
  </si>
  <si>
    <t>Stitch down upper hem</t>
  </si>
  <si>
    <t>Stitch face &amp; lining of upper back hem</t>
  </si>
  <si>
    <t>Attach cup lining</t>
  </si>
  <si>
    <t>Fasten lower hem of center front</t>
  </si>
  <si>
    <t>Baste face &amp; lining of cup</t>
  </si>
  <si>
    <t>Baste face &amp; lining of back</t>
  </si>
  <si>
    <t>Fasten center front seam</t>
  </si>
  <si>
    <t></t>
  </si>
  <si>
    <t>ZIGZAG3MUI</t>
  </si>
  <si>
    <t>Z3MK1</t>
  </si>
  <si>
    <t>Z3MS1</t>
  </si>
  <si>
    <t>Attach elastic to lower hem</t>
  </si>
  <si>
    <t>Stitch down elastic at lower hem</t>
  </si>
  <si>
    <t>Baste attach straps</t>
  </si>
  <si>
    <t>Attach tab (front)</t>
  </si>
  <si>
    <t>Stitch down strap (front)</t>
  </si>
  <si>
    <t></t>
  </si>
  <si>
    <t>BARTACKER</t>
  </si>
  <si>
    <t>BATK1</t>
  </si>
  <si>
    <t>BATS1</t>
  </si>
  <si>
    <t>Attach strap (back)</t>
  </si>
  <si>
    <t>Stitch down strap (back)</t>
  </si>
  <si>
    <t>Attach label</t>
  </si>
  <si>
    <t>Cover upper &amp; lower hem of hook &amp; eye</t>
  </si>
  <si>
    <t>自</t>
  </si>
  <si>
    <t>MAYTUDONGHE</t>
  </si>
  <si>
    <t>MTDK1</t>
  </si>
  <si>
    <t>MTDS1</t>
  </si>
  <si>
    <t>NULL</t>
  </si>
  <si>
    <t xml:space="preserve">CHIEUDAI_CONGDOAN * HESOALPHA * HESOBETA/1000 </t>
  </si>
  <si>
    <t xml:space="preserve">CHIEUDAI_CONGDOAN * HESOALPHA * HESOBETA * (1+BIENDO*MATDO/25.4) /1000 </t>
  </si>
  <si>
    <t>Stitch down face &amp; lining of cup upper   hem</t>
  </si>
  <si>
    <t>HESOALPHA</t>
  </si>
  <si>
    <t>HESOBETA</t>
  </si>
  <si>
    <t>CONTHUCTINHCHI</t>
  </si>
  <si>
    <t>MET_PSC</t>
  </si>
  <si>
    <t>Có lại mũi
thì chọn chữ c</t>
  </si>
  <si>
    <t>Công đoạn dày/ mỏng</t>
  </si>
  <si>
    <t>Số mét cần 1pcs Cũ</t>
  </si>
  <si>
    <t>MET_PSC mới</t>
  </si>
  <si>
    <t>MET_PSC mới - Số mét cần 1pcs Cũ</t>
  </si>
  <si>
    <t>KB2002</t>
  </si>
  <si>
    <t>TU</t>
  </si>
  <si>
    <t>Make filling seam for pad holder opening</t>
  </si>
  <si>
    <t>IV6</t>
  </si>
  <si>
    <t>Form lower cup lining</t>
  </si>
  <si>
    <t>Attach pad holder</t>
  </si>
  <si>
    <t>Cover edge of upper cup lining</t>
  </si>
  <si>
    <t>Cover edge of upper hem of side cup   lining</t>
  </si>
  <si>
    <t>Stitch down form cup dart</t>
  </si>
  <si>
    <t>Fasten cup upper hem</t>
  </si>
  <si>
    <t>Attach tape to center front</t>
  </si>
  <si>
    <t>5AN</t>
  </si>
  <si>
    <t>Add piping to center front piece at   upper hem</t>
  </si>
  <si>
    <t>Add piping to center front piece at   lower hem</t>
  </si>
  <si>
    <t>Stitch center of under cup piece</t>
  </si>
  <si>
    <t>Stitch down center of under cup piece</t>
  </si>
  <si>
    <t>Cover elastic end</t>
  </si>
  <si>
    <t>Attach cup</t>
  </si>
  <si>
    <t>Baste cup</t>
  </si>
  <si>
    <t>Attach tape to cup basis line</t>
  </si>
  <si>
    <t></t>
  </si>
  <si>
    <t>Fasten tape</t>
  </si>
  <si>
    <t>Attach elastic to upper hem</t>
  </si>
  <si>
    <t>Stitch down elastic of upper hem</t>
  </si>
  <si>
    <t>Cover edge of upper hem elastic on cup</t>
  </si>
  <si>
    <t>Stitch down cup</t>
  </si>
  <si>
    <t></t>
  </si>
  <si>
    <t>Insert wire</t>
  </si>
  <si>
    <t>Reinforce wire bias (front)</t>
  </si>
  <si>
    <t>Reinforce wire bias (side)</t>
  </si>
  <si>
    <t>Attach strap (front)</t>
  </si>
  <si>
    <t>Cover edge of pad</t>
  </si>
  <si>
    <t>Finish excessive chain of pad</t>
  </si>
  <si>
    <t>Insert pad</t>
  </si>
  <si>
    <t>CÁC Máy May Lệch chỉ Âm</t>
  </si>
  <si>
    <t>Ghi chú</t>
  </si>
  <si>
    <t>Đo lại số lượng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</si>
</sst>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EUDC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99"/>
  <sheetViews>
    <sheetView workbookViewId="0">
      <pane ySplit="1" topLeftCell="A41" activePane="bottomLeft" state="frozen"/>
      <selection pane="bottomLeft" activeCell="I67" sqref="I67"/>
    </sheetView>
  </sheetViews>
  <sheetFormatPr defaultRowHeight="15" x14ac:dyDescent="0.25"/>
  <cols>
    <col min="1" max="1" width="9.28515625" bestFit="1" customWidth="1"/>
    <col min="2" max="2" width="8.28515625" bestFit="1" customWidth="1"/>
    <col min="3" max="3" width="11.7109375" bestFit="1" customWidth="1"/>
    <col min="4" max="4" width="40.7109375" bestFit="1" customWidth="1"/>
    <col min="5" max="5" width="11.28515625" style="4" bestFit="1" customWidth="1"/>
    <col min="6" max="6" width="15.140625" bestFit="1" customWidth="1"/>
    <col min="7" max="7" width="11.5703125" bestFit="1" customWidth="1"/>
    <col min="8" max="8" width="8.140625" bestFit="1" customWidth="1"/>
    <col min="9" max="9" width="7.85546875" bestFit="1" customWidth="1"/>
    <col min="10" max="10" width="7.7109375" bestFit="1" customWidth="1"/>
    <col min="11" max="11" width="7.5703125" bestFit="1" customWidth="1"/>
    <col min="12" max="12" width="11.28515625" bestFit="1" customWidth="1"/>
    <col min="13" max="13" width="21.5703125" bestFit="1" customWidth="1"/>
    <col min="14" max="14" width="11.5703125" bestFit="1" customWidth="1"/>
    <col min="15" max="15" width="10.140625" bestFit="1" customWidth="1"/>
    <col min="16" max="16" width="76.85546875" bestFit="1" customWidth="1"/>
    <col min="17" max="17" width="11.28515625" style="3" bestFit="1" customWidth="1"/>
    <col min="20" max="20" width="9.140625" style="3"/>
    <col min="21" max="21" width="31.85546875" bestFit="1" customWidth="1"/>
  </cols>
  <sheetData>
    <row r="1" spans="1:21" ht="57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97</v>
      </c>
      <c r="O1" t="s">
        <v>98</v>
      </c>
      <c r="P1" t="s">
        <v>99</v>
      </c>
      <c r="Q1" s="3" t="s">
        <v>104</v>
      </c>
      <c r="R1" s="1" t="s">
        <v>101</v>
      </c>
      <c r="S1" s="1" t="s">
        <v>102</v>
      </c>
      <c r="T1" s="2" t="s">
        <v>103</v>
      </c>
      <c r="U1" t="s">
        <v>105</v>
      </c>
    </row>
    <row r="2" spans="1:21" hidden="1" x14ac:dyDescent="0.25">
      <c r="A2" t="s">
        <v>13</v>
      </c>
      <c r="B2" t="s">
        <v>14</v>
      </c>
      <c r="C2">
        <v>1</v>
      </c>
      <c r="D2" t="s">
        <v>15</v>
      </c>
      <c r="I2">
        <v>0</v>
      </c>
      <c r="J2">
        <v>0</v>
      </c>
      <c r="M2">
        <v>0</v>
      </c>
      <c r="N2" t="s">
        <v>93</v>
      </c>
      <c r="O2" t="s">
        <v>93</v>
      </c>
      <c r="Q2" s="3">
        <v>0</v>
      </c>
      <c r="U2" s="3">
        <f>Q2-T2</f>
        <v>0</v>
      </c>
    </row>
    <row r="3" spans="1:21" hidden="1" x14ac:dyDescent="0.25">
      <c r="A3" t="s">
        <v>13</v>
      </c>
      <c r="B3" t="s">
        <v>14</v>
      </c>
      <c r="C3">
        <v>2</v>
      </c>
      <c r="D3" t="s">
        <v>16</v>
      </c>
      <c r="E3" s="4" t="s">
        <v>17</v>
      </c>
      <c r="F3" t="s">
        <v>18</v>
      </c>
      <c r="G3" t="s">
        <v>19</v>
      </c>
      <c r="H3" t="s">
        <v>20</v>
      </c>
      <c r="I3">
        <v>0</v>
      </c>
      <c r="J3">
        <v>12</v>
      </c>
      <c r="K3" t="s">
        <v>21</v>
      </c>
      <c r="M3">
        <v>300</v>
      </c>
      <c r="N3">
        <v>1.4</v>
      </c>
      <c r="O3">
        <v>1.4</v>
      </c>
      <c r="P3" t="s">
        <v>94</v>
      </c>
      <c r="Q3" s="3">
        <v>0.59</v>
      </c>
      <c r="T3" s="3">
        <f>((M3+IF(R3="c",(12*25.4/J3),0))*(IF(J3=8,1.21,IF(J3=10,1.25,IF(J3=12,1.28,IF(J3=14,1.32,1)))))*1.4/1000)</f>
        <v>0.53759999999999986</v>
      </c>
      <c r="U3" s="3">
        <f t="shared" ref="U3:U66" si="0">Q3-T3</f>
        <v>5.2400000000000113E-2</v>
      </c>
    </row>
    <row r="4" spans="1:21" hidden="1" x14ac:dyDescent="0.25">
      <c r="A4" t="s">
        <v>13</v>
      </c>
      <c r="B4" t="s">
        <v>14</v>
      </c>
      <c r="C4">
        <v>2</v>
      </c>
      <c r="D4" t="s">
        <v>16</v>
      </c>
      <c r="E4" s="4" t="s">
        <v>17</v>
      </c>
      <c r="F4" t="s">
        <v>18</v>
      </c>
      <c r="G4" t="s">
        <v>22</v>
      </c>
      <c r="H4" t="s">
        <v>20</v>
      </c>
      <c r="I4">
        <v>0</v>
      </c>
      <c r="J4">
        <v>12</v>
      </c>
      <c r="K4" t="s">
        <v>21</v>
      </c>
      <c r="M4">
        <v>300</v>
      </c>
      <c r="N4">
        <v>1.4</v>
      </c>
      <c r="O4">
        <v>1.4</v>
      </c>
      <c r="P4" t="s">
        <v>94</v>
      </c>
      <c r="Q4" s="3">
        <v>0.59</v>
      </c>
      <c r="T4" s="3">
        <f t="shared" ref="T4:T8" si="1">((M4+IF(R4="c",(12*25.4/J4),0))*(IF(J4=8,1.21,IF(J4=10,1.25,IF(J4=12,1.28,IF(J4=14,1.32,1)))))*1.4/1000)</f>
        <v>0.53759999999999986</v>
      </c>
      <c r="U4" s="3">
        <f t="shared" si="0"/>
        <v>5.2400000000000113E-2</v>
      </c>
    </row>
    <row r="5" spans="1:21" hidden="1" x14ac:dyDescent="0.25">
      <c r="A5" t="s">
        <v>13</v>
      </c>
      <c r="B5" t="s">
        <v>14</v>
      </c>
      <c r="C5">
        <v>3</v>
      </c>
      <c r="D5" t="s">
        <v>23</v>
      </c>
      <c r="E5" s="4" t="s">
        <v>17</v>
      </c>
      <c r="F5" t="s">
        <v>18</v>
      </c>
      <c r="G5" t="s">
        <v>19</v>
      </c>
      <c r="H5" t="s">
        <v>20</v>
      </c>
      <c r="I5">
        <v>0</v>
      </c>
      <c r="J5">
        <v>12</v>
      </c>
      <c r="K5" t="s">
        <v>21</v>
      </c>
      <c r="M5">
        <v>150</v>
      </c>
      <c r="N5">
        <v>1.4</v>
      </c>
      <c r="O5">
        <v>1.4</v>
      </c>
      <c r="P5" t="s">
        <v>94</v>
      </c>
      <c r="Q5" s="3">
        <v>0.28999999999999998</v>
      </c>
      <c r="T5" s="3">
        <f t="shared" si="1"/>
        <v>0.26879999999999993</v>
      </c>
      <c r="U5" s="3">
        <f t="shared" si="0"/>
        <v>2.1200000000000052E-2</v>
      </c>
    </row>
    <row r="6" spans="1:21" hidden="1" x14ac:dyDescent="0.25">
      <c r="A6" t="s">
        <v>13</v>
      </c>
      <c r="B6" t="s">
        <v>14</v>
      </c>
      <c r="C6">
        <v>3</v>
      </c>
      <c r="D6" t="s">
        <v>23</v>
      </c>
      <c r="E6" s="4" t="s">
        <v>17</v>
      </c>
      <c r="F6" t="s">
        <v>18</v>
      </c>
      <c r="G6" t="s">
        <v>22</v>
      </c>
      <c r="H6" t="s">
        <v>20</v>
      </c>
      <c r="I6">
        <v>0</v>
      </c>
      <c r="J6">
        <v>12</v>
      </c>
      <c r="K6" t="s">
        <v>21</v>
      </c>
      <c r="M6">
        <v>150</v>
      </c>
      <c r="N6">
        <v>1.4</v>
      </c>
      <c r="O6">
        <v>1.4</v>
      </c>
      <c r="P6" t="s">
        <v>94</v>
      </c>
      <c r="Q6" s="3">
        <v>0.28999999999999998</v>
      </c>
      <c r="T6" s="3">
        <f t="shared" si="1"/>
        <v>0.26879999999999993</v>
      </c>
      <c r="U6" s="3">
        <f t="shared" si="0"/>
        <v>2.1200000000000052E-2</v>
      </c>
    </row>
    <row r="7" spans="1:21" hidden="1" x14ac:dyDescent="0.25">
      <c r="A7" t="s">
        <v>13</v>
      </c>
      <c r="B7" t="s">
        <v>14</v>
      </c>
      <c r="C7">
        <v>4</v>
      </c>
      <c r="D7" t="s">
        <v>24</v>
      </c>
      <c r="E7" s="4" t="s">
        <v>17</v>
      </c>
      <c r="F7" t="s">
        <v>18</v>
      </c>
      <c r="G7" t="s">
        <v>19</v>
      </c>
      <c r="H7" t="s">
        <v>25</v>
      </c>
      <c r="I7">
        <v>0</v>
      </c>
      <c r="J7">
        <v>12</v>
      </c>
      <c r="K7" t="s">
        <v>21</v>
      </c>
      <c r="M7">
        <v>20</v>
      </c>
      <c r="N7">
        <v>1.4</v>
      </c>
      <c r="O7">
        <v>1.4</v>
      </c>
      <c r="P7" t="s">
        <v>94</v>
      </c>
      <c r="Q7" s="3">
        <v>0.04</v>
      </c>
      <c r="T7" s="3">
        <f t="shared" si="1"/>
        <v>3.5839999999999997E-2</v>
      </c>
      <c r="U7" s="3">
        <f t="shared" si="0"/>
        <v>4.160000000000004E-3</v>
      </c>
    </row>
    <row r="8" spans="1:21" hidden="1" x14ac:dyDescent="0.25">
      <c r="A8" t="s">
        <v>13</v>
      </c>
      <c r="B8" t="s">
        <v>14</v>
      </c>
      <c r="C8">
        <v>4</v>
      </c>
      <c r="D8" t="s">
        <v>24</v>
      </c>
      <c r="E8" s="4" t="s">
        <v>17</v>
      </c>
      <c r="F8" t="s">
        <v>18</v>
      </c>
      <c r="G8" t="s">
        <v>22</v>
      </c>
      <c r="H8" t="s">
        <v>25</v>
      </c>
      <c r="I8">
        <v>0</v>
      </c>
      <c r="J8">
        <v>12</v>
      </c>
      <c r="K8" t="s">
        <v>21</v>
      </c>
      <c r="M8">
        <v>20</v>
      </c>
      <c r="N8">
        <v>1.4</v>
      </c>
      <c r="O8">
        <v>1.4</v>
      </c>
      <c r="P8" t="s">
        <v>94</v>
      </c>
      <c r="Q8" s="3">
        <v>0.04</v>
      </c>
      <c r="T8" s="3">
        <f t="shared" si="1"/>
        <v>3.5839999999999997E-2</v>
      </c>
      <c r="U8" s="3">
        <f t="shared" si="0"/>
        <v>4.160000000000004E-3</v>
      </c>
    </row>
    <row r="9" spans="1:21" x14ac:dyDescent="0.25">
      <c r="A9" t="s">
        <v>13</v>
      </c>
      <c r="B9" t="s">
        <v>14</v>
      </c>
      <c r="C9">
        <v>5</v>
      </c>
      <c r="D9" t="s">
        <v>26</v>
      </c>
      <c r="E9" s="4" t="s">
        <v>27</v>
      </c>
      <c r="F9" t="s">
        <v>28</v>
      </c>
      <c r="G9" t="s">
        <v>29</v>
      </c>
      <c r="H9" t="s">
        <v>25</v>
      </c>
      <c r="I9">
        <v>0</v>
      </c>
      <c r="J9">
        <v>0</v>
      </c>
      <c r="K9" t="s">
        <v>30</v>
      </c>
      <c r="M9">
        <v>300</v>
      </c>
      <c r="N9">
        <v>1.1299999999999999</v>
      </c>
      <c r="O9">
        <v>1.4</v>
      </c>
      <c r="P9" t="s">
        <v>94</v>
      </c>
      <c r="Q9" s="3">
        <v>0.47</v>
      </c>
      <c r="T9" s="3">
        <f>(M9+IF(R9="c",20,0))*1.75*1.4/1000</f>
        <v>0.73499999999999999</v>
      </c>
      <c r="U9" s="3">
        <f t="shared" si="0"/>
        <v>-0.26500000000000001</v>
      </c>
    </row>
    <row r="10" spans="1:21" x14ac:dyDescent="0.25">
      <c r="A10" t="s">
        <v>13</v>
      </c>
      <c r="B10" t="s">
        <v>14</v>
      </c>
      <c r="C10">
        <v>5</v>
      </c>
      <c r="D10" t="s">
        <v>26</v>
      </c>
      <c r="E10" s="4" t="s">
        <v>27</v>
      </c>
      <c r="F10" t="s">
        <v>28</v>
      </c>
      <c r="G10" t="s">
        <v>31</v>
      </c>
      <c r="H10" t="s">
        <v>25</v>
      </c>
      <c r="I10">
        <v>0</v>
      </c>
      <c r="J10">
        <v>0</v>
      </c>
      <c r="K10" t="s">
        <v>30</v>
      </c>
      <c r="M10">
        <v>300</v>
      </c>
      <c r="N10">
        <v>1.1299999999999999</v>
      </c>
      <c r="O10">
        <v>1.4</v>
      </c>
      <c r="P10" t="s">
        <v>94</v>
      </c>
      <c r="Q10" s="3">
        <v>0.47</v>
      </c>
      <c r="T10" s="3">
        <f>(M10+IF(R10="c",20,0))*1.75*1.4/1000</f>
        <v>0.73499999999999999</v>
      </c>
      <c r="U10" s="3">
        <f t="shared" si="0"/>
        <v>-0.26500000000000001</v>
      </c>
    </row>
    <row r="11" spans="1:21" hidden="1" x14ac:dyDescent="0.25">
      <c r="A11" t="s">
        <v>13</v>
      </c>
      <c r="B11" t="s">
        <v>14</v>
      </c>
      <c r="C11">
        <v>6</v>
      </c>
      <c r="D11" t="s">
        <v>32</v>
      </c>
      <c r="E11" s="4" t="s">
        <v>17</v>
      </c>
      <c r="F11" t="s">
        <v>18</v>
      </c>
      <c r="G11" t="s">
        <v>19</v>
      </c>
      <c r="H11" t="s">
        <v>25</v>
      </c>
      <c r="I11">
        <v>0</v>
      </c>
      <c r="J11">
        <v>8</v>
      </c>
      <c r="K11" t="s">
        <v>30</v>
      </c>
      <c r="M11">
        <v>1040</v>
      </c>
      <c r="N11">
        <v>1.4</v>
      </c>
      <c r="O11">
        <v>1.4</v>
      </c>
      <c r="P11" t="s">
        <v>94</v>
      </c>
      <c r="Q11" s="3">
        <v>2.04</v>
      </c>
      <c r="T11" s="3">
        <f t="shared" ref="T11:T12" si="2">((M11+IF(R11="c",(12*25.4/J11),0))*(IF(J11=8,1.21,IF(J11=10,1.25,IF(J11=12,1.28,IF(J11=14,1.32,1)))))*1.4/1000)</f>
        <v>1.7617599999999998</v>
      </c>
      <c r="U11" s="3">
        <f t="shared" si="0"/>
        <v>0.27824000000000026</v>
      </c>
    </row>
    <row r="12" spans="1:21" hidden="1" x14ac:dyDescent="0.25">
      <c r="A12" t="s">
        <v>13</v>
      </c>
      <c r="B12" t="s">
        <v>14</v>
      </c>
      <c r="C12">
        <v>6</v>
      </c>
      <c r="D12" t="s">
        <v>32</v>
      </c>
      <c r="E12" s="4" t="s">
        <v>17</v>
      </c>
      <c r="F12" t="s">
        <v>18</v>
      </c>
      <c r="G12" t="s">
        <v>22</v>
      </c>
      <c r="H12" t="s">
        <v>25</v>
      </c>
      <c r="I12">
        <v>0</v>
      </c>
      <c r="J12">
        <v>8</v>
      </c>
      <c r="K12" t="s">
        <v>30</v>
      </c>
      <c r="M12">
        <v>1040</v>
      </c>
      <c r="N12">
        <v>1.4</v>
      </c>
      <c r="O12">
        <v>1.4</v>
      </c>
      <c r="P12" t="s">
        <v>94</v>
      </c>
      <c r="Q12" s="3">
        <v>2.04</v>
      </c>
      <c r="T12" s="3">
        <f t="shared" si="2"/>
        <v>1.7617599999999998</v>
      </c>
      <c r="U12" s="3">
        <f t="shared" si="0"/>
        <v>0.27824000000000026</v>
      </c>
    </row>
    <row r="13" spans="1:21" hidden="1" x14ac:dyDescent="0.25">
      <c r="A13" t="s">
        <v>13</v>
      </c>
      <c r="B13" t="s">
        <v>14</v>
      </c>
      <c r="C13">
        <v>7</v>
      </c>
      <c r="D13" t="s">
        <v>33</v>
      </c>
      <c r="E13" s="4" t="s">
        <v>34</v>
      </c>
      <c r="F13" t="s">
        <v>35</v>
      </c>
      <c r="G13" t="s">
        <v>36</v>
      </c>
      <c r="H13" t="s">
        <v>37</v>
      </c>
      <c r="I13">
        <v>3</v>
      </c>
      <c r="J13">
        <v>20</v>
      </c>
      <c r="K13" t="s">
        <v>30</v>
      </c>
      <c r="M13">
        <v>1040</v>
      </c>
      <c r="N13">
        <v>2.78</v>
      </c>
      <c r="O13">
        <v>1.4</v>
      </c>
      <c r="P13" t="s">
        <v>94</v>
      </c>
      <c r="Q13" s="3">
        <v>4.05</v>
      </c>
      <c r="T13" s="3">
        <f>((M13*(IF(S13="DÀY",2.45,2.2))*1.4/1000))</f>
        <v>3.2031999999999998</v>
      </c>
      <c r="U13" s="3">
        <f t="shared" si="0"/>
        <v>0.8468</v>
      </c>
    </row>
    <row r="14" spans="1:21" hidden="1" x14ac:dyDescent="0.25">
      <c r="A14" t="s">
        <v>13</v>
      </c>
      <c r="B14" t="s">
        <v>14</v>
      </c>
      <c r="C14">
        <v>7</v>
      </c>
      <c r="D14" t="s">
        <v>33</v>
      </c>
      <c r="E14" s="4" t="s">
        <v>34</v>
      </c>
      <c r="F14" t="s">
        <v>35</v>
      </c>
      <c r="G14" t="s">
        <v>38</v>
      </c>
      <c r="H14" t="s">
        <v>39</v>
      </c>
      <c r="I14">
        <v>3</v>
      </c>
      <c r="J14">
        <v>20</v>
      </c>
      <c r="K14" t="s">
        <v>30</v>
      </c>
      <c r="M14">
        <v>1040</v>
      </c>
      <c r="N14">
        <v>2.17</v>
      </c>
      <c r="O14">
        <v>1.4</v>
      </c>
      <c r="P14" t="s">
        <v>95</v>
      </c>
      <c r="Q14" s="3">
        <v>10.62</v>
      </c>
      <c r="T14" s="3">
        <f>SUM(I14,I14,(25.4/J14))*(M14*J14/25.4)*(IF(S14="DÀY",1.2,1.01)*1.4/1000)</f>
        <v>8.4180875590551167</v>
      </c>
      <c r="U14" s="3">
        <f t="shared" si="0"/>
        <v>2.2019124409448825</v>
      </c>
    </row>
    <row r="15" spans="1:21" hidden="1" x14ac:dyDescent="0.25">
      <c r="A15" t="s">
        <v>13</v>
      </c>
      <c r="B15" t="s">
        <v>14</v>
      </c>
      <c r="C15">
        <v>7</v>
      </c>
      <c r="D15" t="s">
        <v>33</v>
      </c>
      <c r="E15" s="4" t="s">
        <v>34</v>
      </c>
      <c r="F15" t="s">
        <v>35</v>
      </c>
      <c r="G15" t="s">
        <v>40</v>
      </c>
      <c r="H15" t="s">
        <v>39</v>
      </c>
      <c r="I15">
        <v>3</v>
      </c>
      <c r="J15">
        <v>20</v>
      </c>
      <c r="K15" t="s">
        <v>30</v>
      </c>
      <c r="M15">
        <v>1040</v>
      </c>
      <c r="N15">
        <v>2.17</v>
      </c>
      <c r="O15">
        <v>1.4</v>
      </c>
      <c r="P15" t="s">
        <v>95</v>
      </c>
      <c r="Q15" s="3">
        <v>10.62</v>
      </c>
      <c r="T15" s="3">
        <f>SUM(I15,I15,(25.4/J15))*(M15*J15/25.4)*(IF(S15="DÀY",1.2,1.01)*1.4/1000)</f>
        <v>8.4180875590551167</v>
      </c>
      <c r="U15" s="3">
        <f t="shared" si="0"/>
        <v>2.2019124409448825</v>
      </c>
    </row>
    <row r="16" spans="1:21" x14ac:dyDescent="0.25">
      <c r="A16" t="s">
        <v>13</v>
      </c>
      <c r="B16" t="s">
        <v>14</v>
      </c>
      <c r="C16">
        <v>8</v>
      </c>
      <c r="D16" t="s">
        <v>41</v>
      </c>
      <c r="E16" s="4" t="s">
        <v>42</v>
      </c>
      <c r="F16" t="s">
        <v>43</v>
      </c>
      <c r="G16" t="s">
        <v>44</v>
      </c>
      <c r="H16" t="s">
        <v>20</v>
      </c>
      <c r="I16">
        <v>3</v>
      </c>
      <c r="J16">
        <v>20</v>
      </c>
      <c r="K16" t="s">
        <v>30</v>
      </c>
      <c r="M16">
        <v>40</v>
      </c>
      <c r="N16">
        <v>0.61</v>
      </c>
      <c r="O16">
        <v>1.4</v>
      </c>
      <c r="P16" t="s">
        <v>95</v>
      </c>
      <c r="Q16" s="3">
        <v>0.11</v>
      </c>
      <c r="T16" s="3">
        <f>((SQRT(POWER(I16,2)+POWER(25.4/J16,2))*(M16*J16/25.4))+IF(R16="c",((SQRT(POWER(I16,2)+POWER(25.4/J16,2))*(13*J16/25.4))*4),0))*1.271*1.4/1000</f>
        <v>0.1825773472230591</v>
      </c>
      <c r="U16" s="3">
        <f t="shared" si="0"/>
        <v>-7.2577347223059099E-2</v>
      </c>
    </row>
    <row r="17" spans="1:21" x14ac:dyDescent="0.25">
      <c r="A17" t="s">
        <v>13</v>
      </c>
      <c r="B17" t="s">
        <v>14</v>
      </c>
      <c r="C17">
        <v>8</v>
      </c>
      <c r="D17" t="s">
        <v>41</v>
      </c>
      <c r="E17" s="4" t="s">
        <v>42</v>
      </c>
      <c r="F17" t="s">
        <v>43</v>
      </c>
      <c r="G17" t="s">
        <v>45</v>
      </c>
      <c r="H17" t="s">
        <v>20</v>
      </c>
      <c r="I17">
        <v>3</v>
      </c>
      <c r="J17">
        <v>20</v>
      </c>
      <c r="K17" t="s">
        <v>30</v>
      </c>
      <c r="M17">
        <v>40</v>
      </c>
      <c r="N17">
        <v>0.61</v>
      </c>
      <c r="O17">
        <v>1.4</v>
      </c>
      <c r="P17" t="s">
        <v>95</v>
      </c>
      <c r="Q17" s="3">
        <v>0.11</v>
      </c>
      <c r="T17" s="3">
        <f>((SQRT(POWER(I17,2)+POWER(25.4/J17,2))*(M17*J17/25.4))+IF(R17="c",((SQRT(POWER(I17,2)+POWER(25.4/J17,2))*(13*J17/25.4))*4),0))*1.271*1.4/1000</f>
        <v>0.1825773472230591</v>
      </c>
      <c r="U17" s="3">
        <f t="shared" si="0"/>
        <v>-7.2577347223059099E-2</v>
      </c>
    </row>
    <row r="18" spans="1:21" x14ac:dyDescent="0.25">
      <c r="A18" t="s">
        <v>13</v>
      </c>
      <c r="B18" t="s">
        <v>14</v>
      </c>
      <c r="C18">
        <v>9</v>
      </c>
      <c r="D18" t="s">
        <v>46</v>
      </c>
      <c r="E18" s="4" t="s">
        <v>47</v>
      </c>
      <c r="F18" t="s">
        <v>48</v>
      </c>
      <c r="G18" t="s">
        <v>49</v>
      </c>
      <c r="H18" t="s">
        <v>20</v>
      </c>
      <c r="I18">
        <v>0</v>
      </c>
      <c r="J18">
        <v>12</v>
      </c>
      <c r="K18" t="s">
        <v>30</v>
      </c>
      <c r="M18">
        <v>40</v>
      </c>
      <c r="N18">
        <v>1.43</v>
      </c>
      <c r="O18">
        <v>1.4</v>
      </c>
      <c r="P18" t="s">
        <v>94</v>
      </c>
      <c r="Q18" s="3">
        <v>0.08</v>
      </c>
      <c r="T18" s="3">
        <f>(M18+IF(R18="c",(12*25.4/J18),0))*(IF(S18="DÀY",2.75,1.95))*1.4/1000</f>
        <v>0.10919999999999999</v>
      </c>
      <c r="U18" s="3">
        <f t="shared" si="0"/>
        <v>-2.919999999999999E-2</v>
      </c>
    </row>
    <row r="19" spans="1:21" x14ac:dyDescent="0.25">
      <c r="A19" t="s">
        <v>13</v>
      </c>
      <c r="B19" t="s">
        <v>14</v>
      </c>
      <c r="C19">
        <v>9</v>
      </c>
      <c r="D19" t="s">
        <v>46</v>
      </c>
      <c r="E19" s="4" t="s">
        <v>47</v>
      </c>
      <c r="F19" t="s">
        <v>48</v>
      </c>
      <c r="G19" t="s">
        <v>50</v>
      </c>
      <c r="H19" t="s">
        <v>20</v>
      </c>
      <c r="I19">
        <v>0</v>
      </c>
      <c r="J19">
        <v>12</v>
      </c>
      <c r="K19" t="s">
        <v>30</v>
      </c>
      <c r="M19">
        <v>40</v>
      </c>
      <c r="N19">
        <v>1.43</v>
      </c>
      <c r="O19">
        <v>1.4</v>
      </c>
      <c r="P19" t="s">
        <v>94</v>
      </c>
      <c r="Q19" s="3">
        <v>0.08</v>
      </c>
      <c r="T19" s="3">
        <f t="shared" ref="T19:T21" si="3">(M19+IF(R19="c",(12*25.4/J19),0))*(IF(S19="DÀY",2.75,1.95))*1.4/1000</f>
        <v>0.10919999999999999</v>
      </c>
      <c r="U19" s="3">
        <f t="shared" si="0"/>
        <v>-2.919999999999999E-2</v>
      </c>
    </row>
    <row r="20" spans="1:21" x14ac:dyDescent="0.25">
      <c r="A20" t="s">
        <v>13</v>
      </c>
      <c r="B20" t="s">
        <v>14</v>
      </c>
      <c r="C20">
        <v>9</v>
      </c>
      <c r="D20" t="s">
        <v>46</v>
      </c>
      <c r="E20" s="4" t="s">
        <v>47</v>
      </c>
      <c r="F20" t="s">
        <v>48</v>
      </c>
      <c r="G20" t="s">
        <v>51</v>
      </c>
      <c r="H20" t="s">
        <v>20</v>
      </c>
      <c r="I20">
        <v>0</v>
      </c>
      <c r="J20">
        <v>12</v>
      </c>
      <c r="K20" t="s">
        <v>30</v>
      </c>
      <c r="M20">
        <v>40</v>
      </c>
      <c r="N20">
        <v>1.43</v>
      </c>
      <c r="O20">
        <v>1.4</v>
      </c>
      <c r="P20" t="s">
        <v>94</v>
      </c>
      <c r="Q20" s="3">
        <v>0.08</v>
      </c>
      <c r="T20" s="3">
        <f t="shared" si="3"/>
        <v>0.10919999999999999</v>
      </c>
      <c r="U20" s="3">
        <f t="shared" si="0"/>
        <v>-2.919999999999999E-2</v>
      </c>
    </row>
    <row r="21" spans="1:21" x14ac:dyDescent="0.25">
      <c r="A21" t="s">
        <v>13</v>
      </c>
      <c r="B21" t="s">
        <v>14</v>
      </c>
      <c r="C21">
        <v>9</v>
      </c>
      <c r="D21" t="s">
        <v>46</v>
      </c>
      <c r="E21" s="4" t="s">
        <v>47</v>
      </c>
      <c r="F21" t="s">
        <v>48</v>
      </c>
      <c r="G21" t="s">
        <v>52</v>
      </c>
      <c r="H21" t="s">
        <v>20</v>
      </c>
      <c r="I21">
        <v>0</v>
      </c>
      <c r="J21">
        <v>12</v>
      </c>
      <c r="K21" t="s">
        <v>30</v>
      </c>
      <c r="M21">
        <v>40</v>
      </c>
      <c r="N21">
        <v>1.43</v>
      </c>
      <c r="O21">
        <v>1.4</v>
      </c>
      <c r="P21" t="s">
        <v>94</v>
      </c>
      <c r="Q21" s="3">
        <v>0.08</v>
      </c>
      <c r="T21" s="3">
        <f t="shared" si="3"/>
        <v>0.10919999999999999</v>
      </c>
      <c r="U21" s="3">
        <f t="shared" si="0"/>
        <v>-2.919999999999999E-2</v>
      </c>
    </row>
    <row r="22" spans="1:21" hidden="1" x14ac:dyDescent="0.25">
      <c r="A22" t="s">
        <v>13</v>
      </c>
      <c r="B22" t="s">
        <v>14</v>
      </c>
      <c r="C22">
        <v>10</v>
      </c>
      <c r="D22" t="s">
        <v>53</v>
      </c>
      <c r="E22" s="4" t="s">
        <v>17</v>
      </c>
      <c r="F22" t="s">
        <v>18</v>
      </c>
      <c r="G22" t="s">
        <v>19</v>
      </c>
      <c r="H22" t="s">
        <v>20</v>
      </c>
      <c r="I22">
        <v>0</v>
      </c>
      <c r="J22">
        <v>12</v>
      </c>
      <c r="K22" t="s">
        <v>30</v>
      </c>
      <c r="M22">
        <v>210</v>
      </c>
      <c r="N22">
        <v>1.4</v>
      </c>
      <c r="O22">
        <v>1.4</v>
      </c>
      <c r="P22" t="s">
        <v>94</v>
      </c>
      <c r="Q22" s="3">
        <v>0.41</v>
      </c>
      <c r="T22" s="3">
        <f t="shared" ref="T22:T33" si="4">((M22+IF(R22="c",(12*25.4/J22),0))*(IF(J22=8,1.21,IF(J22=10,1.25,IF(J22=12,1.28,IF(J22=14,1.32,1)))))*1.4/1000)</f>
        <v>0.37631999999999999</v>
      </c>
      <c r="U22" s="3">
        <f t="shared" si="0"/>
        <v>3.3679999999999988E-2</v>
      </c>
    </row>
    <row r="23" spans="1:21" hidden="1" x14ac:dyDescent="0.25">
      <c r="A23" t="s">
        <v>13</v>
      </c>
      <c r="B23" t="s">
        <v>14</v>
      </c>
      <c r="C23">
        <v>10</v>
      </c>
      <c r="D23" t="s">
        <v>53</v>
      </c>
      <c r="E23" s="4" t="s">
        <v>17</v>
      </c>
      <c r="F23" t="s">
        <v>18</v>
      </c>
      <c r="G23" t="s">
        <v>22</v>
      </c>
      <c r="H23" t="s">
        <v>20</v>
      </c>
      <c r="I23">
        <v>0</v>
      </c>
      <c r="J23">
        <v>12</v>
      </c>
      <c r="K23" t="s">
        <v>30</v>
      </c>
      <c r="M23">
        <v>210</v>
      </c>
      <c r="N23">
        <v>1.4</v>
      </c>
      <c r="O23">
        <v>1.4</v>
      </c>
      <c r="P23" t="s">
        <v>94</v>
      </c>
      <c r="Q23" s="3">
        <v>0.41</v>
      </c>
      <c r="T23" s="3">
        <f t="shared" si="4"/>
        <v>0.37631999999999999</v>
      </c>
      <c r="U23" s="3">
        <f t="shared" si="0"/>
        <v>3.3679999999999988E-2</v>
      </c>
    </row>
    <row r="24" spans="1:21" hidden="1" x14ac:dyDescent="0.25">
      <c r="A24" t="s">
        <v>13</v>
      </c>
      <c r="B24" t="s">
        <v>14</v>
      </c>
      <c r="C24">
        <v>11</v>
      </c>
      <c r="D24" t="s">
        <v>24</v>
      </c>
      <c r="E24" s="4" t="s">
        <v>17</v>
      </c>
      <c r="F24" t="s">
        <v>18</v>
      </c>
      <c r="G24" t="s">
        <v>19</v>
      </c>
      <c r="H24" t="s">
        <v>25</v>
      </c>
      <c r="I24">
        <v>0</v>
      </c>
      <c r="J24">
        <v>12</v>
      </c>
      <c r="K24" t="s">
        <v>30</v>
      </c>
      <c r="M24">
        <v>20</v>
      </c>
      <c r="N24">
        <v>1.4</v>
      </c>
      <c r="O24">
        <v>1.4</v>
      </c>
      <c r="P24" t="s">
        <v>94</v>
      </c>
      <c r="Q24" s="3">
        <v>0.04</v>
      </c>
      <c r="T24" s="3">
        <f t="shared" si="4"/>
        <v>3.5839999999999997E-2</v>
      </c>
      <c r="U24" s="3">
        <f t="shared" si="0"/>
        <v>4.160000000000004E-3</v>
      </c>
    </row>
    <row r="25" spans="1:21" hidden="1" x14ac:dyDescent="0.25">
      <c r="A25" t="s">
        <v>13</v>
      </c>
      <c r="B25" t="s">
        <v>14</v>
      </c>
      <c r="C25">
        <v>11</v>
      </c>
      <c r="D25" t="s">
        <v>24</v>
      </c>
      <c r="E25" s="4" t="s">
        <v>17</v>
      </c>
      <c r="F25" t="s">
        <v>18</v>
      </c>
      <c r="G25" t="s">
        <v>22</v>
      </c>
      <c r="H25" t="s">
        <v>25</v>
      </c>
      <c r="I25">
        <v>0</v>
      </c>
      <c r="J25">
        <v>12</v>
      </c>
      <c r="K25" t="s">
        <v>30</v>
      </c>
      <c r="M25">
        <v>20</v>
      </c>
      <c r="N25">
        <v>1.4</v>
      </c>
      <c r="O25">
        <v>1.4</v>
      </c>
      <c r="P25" t="s">
        <v>94</v>
      </c>
      <c r="Q25" s="3">
        <v>0.04</v>
      </c>
      <c r="T25" s="3">
        <f t="shared" si="4"/>
        <v>3.5839999999999997E-2</v>
      </c>
      <c r="U25" s="3">
        <f t="shared" si="0"/>
        <v>4.160000000000004E-3</v>
      </c>
    </row>
    <row r="26" spans="1:21" hidden="1" x14ac:dyDescent="0.25">
      <c r="A26" t="s">
        <v>13</v>
      </c>
      <c r="B26" t="s">
        <v>14</v>
      </c>
      <c r="C26">
        <v>12</v>
      </c>
      <c r="D26" t="s">
        <v>54</v>
      </c>
      <c r="E26" s="4" t="s">
        <v>17</v>
      </c>
      <c r="F26" t="s">
        <v>18</v>
      </c>
      <c r="G26" t="s">
        <v>19</v>
      </c>
      <c r="H26" t="s">
        <v>20</v>
      </c>
      <c r="I26">
        <v>0</v>
      </c>
      <c r="J26">
        <v>10</v>
      </c>
      <c r="K26" t="s">
        <v>30</v>
      </c>
      <c r="M26">
        <v>510</v>
      </c>
      <c r="N26">
        <v>1.4</v>
      </c>
      <c r="O26">
        <v>1.4</v>
      </c>
      <c r="P26" t="s">
        <v>94</v>
      </c>
      <c r="Q26" s="3">
        <v>1</v>
      </c>
      <c r="T26" s="3">
        <f t="shared" si="4"/>
        <v>0.89249999999999996</v>
      </c>
      <c r="U26" s="3">
        <f t="shared" si="0"/>
        <v>0.10750000000000004</v>
      </c>
    </row>
    <row r="27" spans="1:21" hidden="1" x14ac:dyDescent="0.25">
      <c r="A27" t="s">
        <v>13</v>
      </c>
      <c r="B27" t="s">
        <v>14</v>
      </c>
      <c r="C27">
        <v>12</v>
      </c>
      <c r="D27" t="s">
        <v>54</v>
      </c>
      <c r="E27" s="4" t="s">
        <v>17</v>
      </c>
      <c r="F27" t="s">
        <v>18</v>
      </c>
      <c r="G27" t="s">
        <v>22</v>
      </c>
      <c r="H27" t="s">
        <v>20</v>
      </c>
      <c r="I27">
        <v>0</v>
      </c>
      <c r="J27">
        <v>10</v>
      </c>
      <c r="K27" t="s">
        <v>30</v>
      </c>
      <c r="M27">
        <v>510</v>
      </c>
      <c r="N27">
        <v>1.4</v>
      </c>
      <c r="O27">
        <v>1.4</v>
      </c>
      <c r="P27" t="s">
        <v>94</v>
      </c>
      <c r="Q27" s="3">
        <v>1</v>
      </c>
      <c r="T27" s="3">
        <f t="shared" si="4"/>
        <v>0.89249999999999996</v>
      </c>
      <c r="U27" s="3">
        <f t="shared" si="0"/>
        <v>0.10750000000000004</v>
      </c>
    </row>
    <row r="28" spans="1:21" hidden="1" x14ac:dyDescent="0.25">
      <c r="A28" t="s">
        <v>13</v>
      </c>
      <c r="B28" t="s">
        <v>14</v>
      </c>
      <c r="C28">
        <v>13</v>
      </c>
      <c r="D28" t="s">
        <v>55</v>
      </c>
      <c r="E28" s="4" t="s">
        <v>17</v>
      </c>
      <c r="F28" t="s">
        <v>18</v>
      </c>
      <c r="G28" t="s">
        <v>19</v>
      </c>
      <c r="H28" t="s">
        <v>20</v>
      </c>
      <c r="I28">
        <v>0</v>
      </c>
      <c r="J28">
        <v>12</v>
      </c>
      <c r="K28" t="s">
        <v>30</v>
      </c>
      <c r="M28">
        <v>510</v>
      </c>
      <c r="N28">
        <v>1.4</v>
      </c>
      <c r="O28">
        <v>1.4</v>
      </c>
      <c r="P28" t="s">
        <v>94</v>
      </c>
      <c r="Q28" s="3">
        <v>1</v>
      </c>
      <c r="T28" s="3">
        <f t="shared" si="4"/>
        <v>0.91392000000000007</v>
      </c>
      <c r="U28" s="3">
        <f t="shared" si="0"/>
        <v>8.6079999999999934E-2</v>
      </c>
    </row>
    <row r="29" spans="1:21" hidden="1" x14ac:dyDescent="0.25">
      <c r="A29" t="s">
        <v>13</v>
      </c>
      <c r="B29" t="s">
        <v>14</v>
      </c>
      <c r="C29">
        <v>13</v>
      </c>
      <c r="D29" t="s">
        <v>55</v>
      </c>
      <c r="E29" s="4" t="s">
        <v>17</v>
      </c>
      <c r="F29" t="s">
        <v>18</v>
      </c>
      <c r="G29" t="s">
        <v>22</v>
      </c>
      <c r="H29" t="s">
        <v>20</v>
      </c>
      <c r="I29">
        <v>0</v>
      </c>
      <c r="J29">
        <v>12</v>
      </c>
      <c r="K29" t="s">
        <v>30</v>
      </c>
      <c r="M29">
        <v>510</v>
      </c>
      <c r="N29">
        <v>1.4</v>
      </c>
      <c r="O29">
        <v>1.4</v>
      </c>
      <c r="P29" t="s">
        <v>94</v>
      </c>
      <c r="Q29" s="3">
        <v>1</v>
      </c>
      <c r="T29" s="3">
        <f t="shared" si="4"/>
        <v>0.91392000000000007</v>
      </c>
      <c r="U29" s="3">
        <f t="shared" si="0"/>
        <v>8.6079999999999934E-2</v>
      </c>
    </row>
    <row r="30" spans="1:21" hidden="1" x14ac:dyDescent="0.25">
      <c r="A30" t="s">
        <v>13</v>
      </c>
      <c r="B30" t="s">
        <v>14</v>
      </c>
      <c r="C30">
        <v>14</v>
      </c>
      <c r="D30" t="s">
        <v>56</v>
      </c>
      <c r="E30" s="4" t="s">
        <v>17</v>
      </c>
      <c r="F30" t="s">
        <v>18</v>
      </c>
      <c r="G30" t="s">
        <v>19</v>
      </c>
      <c r="H30" t="s">
        <v>20</v>
      </c>
      <c r="I30">
        <v>0</v>
      </c>
      <c r="J30">
        <v>10</v>
      </c>
      <c r="K30" t="s">
        <v>30</v>
      </c>
      <c r="M30">
        <v>250</v>
      </c>
      <c r="N30">
        <v>1.4</v>
      </c>
      <c r="O30">
        <v>1.4</v>
      </c>
      <c r="P30" t="s">
        <v>94</v>
      </c>
      <c r="Q30" s="3">
        <v>0.49</v>
      </c>
      <c r="T30" s="3">
        <f t="shared" si="4"/>
        <v>0.4375</v>
      </c>
      <c r="U30" s="3">
        <f t="shared" si="0"/>
        <v>5.2499999999999991E-2</v>
      </c>
    </row>
    <row r="31" spans="1:21" hidden="1" x14ac:dyDescent="0.25">
      <c r="A31" t="s">
        <v>13</v>
      </c>
      <c r="B31" t="s">
        <v>14</v>
      </c>
      <c r="C31">
        <v>14</v>
      </c>
      <c r="D31" t="s">
        <v>56</v>
      </c>
      <c r="E31" s="4" t="s">
        <v>17</v>
      </c>
      <c r="F31" t="s">
        <v>18</v>
      </c>
      <c r="G31" t="s">
        <v>22</v>
      </c>
      <c r="H31" t="s">
        <v>20</v>
      </c>
      <c r="I31">
        <v>0</v>
      </c>
      <c r="J31">
        <v>10</v>
      </c>
      <c r="K31" t="s">
        <v>30</v>
      </c>
      <c r="M31">
        <v>250</v>
      </c>
      <c r="N31">
        <v>1.4</v>
      </c>
      <c r="O31">
        <v>1.4</v>
      </c>
      <c r="P31" t="s">
        <v>94</v>
      </c>
      <c r="Q31" s="3">
        <v>0.49</v>
      </c>
      <c r="T31" s="3">
        <f t="shared" si="4"/>
        <v>0.4375</v>
      </c>
      <c r="U31" s="3">
        <f t="shared" si="0"/>
        <v>5.2499999999999991E-2</v>
      </c>
    </row>
    <row r="32" spans="1:21" hidden="1" x14ac:dyDescent="0.25">
      <c r="A32" t="s">
        <v>13</v>
      </c>
      <c r="B32" t="s">
        <v>14</v>
      </c>
      <c r="C32">
        <v>15</v>
      </c>
      <c r="D32" t="s">
        <v>57</v>
      </c>
      <c r="E32" s="4" t="s">
        <v>17</v>
      </c>
      <c r="F32" t="s">
        <v>18</v>
      </c>
      <c r="G32" t="s">
        <v>19</v>
      </c>
      <c r="H32" t="s">
        <v>20</v>
      </c>
      <c r="I32">
        <v>0</v>
      </c>
      <c r="J32">
        <v>12</v>
      </c>
      <c r="K32" t="s">
        <v>30</v>
      </c>
      <c r="M32">
        <v>250</v>
      </c>
      <c r="N32">
        <v>1.4</v>
      </c>
      <c r="O32">
        <v>1.4</v>
      </c>
      <c r="P32" t="s">
        <v>94</v>
      </c>
      <c r="Q32" s="3">
        <v>0.49</v>
      </c>
      <c r="T32" s="3">
        <f t="shared" si="4"/>
        <v>0.44800000000000001</v>
      </c>
      <c r="U32" s="3">
        <f t="shared" si="0"/>
        <v>4.1999999999999982E-2</v>
      </c>
    </row>
    <row r="33" spans="1:21" hidden="1" x14ac:dyDescent="0.25">
      <c r="A33" t="s">
        <v>13</v>
      </c>
      <c r="B33" t="s">
        <v>14</v>
      </c>
      <c r="C33">
        <v>15</v>
      </c>
      <c r="D33" t="s">
        <v>57</v>
      </c>
      <c r="E33" s="4" t="s">
        <v>17</v>
      </c>
      <c r="F33" t="s">
        <v>18</v>
      </c>
      <c r="G33" t="s">
        <v>22</v>
      </c>
      <c r="H33" t="s">
        <v>20</v>
      </c>
      <c r="I33">
        <v>0</v>
      </c>
      <c r="J33">
        <v>12</v>
      </c>
      <c r="K33" t="s">
        <v>30</v>
      </c>
      <c r="M33">
        <v>250</v>
      </c>
      <c r="N33">
        <v>1.4</v>
      </c>
      <c r="O33">
        <v>1.4</v>
      </c>
      <c r="P33" t="s">
        <v>94</v>
      </c>
      <c r="Q33" s="3">
        <v>0.49</v>
      </c>
      <c r="T33" s="3">
        <f t="shared" si="4"/>
        <v>0.44800000000000001</v>
      </c>
      <c r="U33" s="3">
        <f t="shared" si="0"/>
        <v>4.1999999999999982E-2</v>
      </c>
    </row>
    <row r="34" spans="1:21" x14ac:dyDescent="0.25">
      <c r="A34" t="s">
        <v>13</v>
      </c>
      <c r="B34" t="s">
        <v>14</v>
      </c>
      <c r="C34">
        <v>16</v>
      </c>
      <c r="D34" t="s">
        <v>58</v>
      </c>
      <c r="E34" s="4" t="s">
        <v>42</v>
      </c>
      <c r="F34" t="s">
        <v>43</v>
      </c>
      <c r="G34" t="s">
        <v>44</v>
      </c>
      <c r="H34" t="s">
        <v>20</v>
      </c>
      <c r="I34">
        <v>3</v>
      </c>
      <c r="J34">
        <v>20</v>
      </c>
      <c r="K34" t="s">
        <v>21</v>
      </c>
      <c r="M34">
        <v>350</v>
      </c>
      <c r="N34">
        <v>0.61</v>
      </c>
      <c r="O34">
        <v>1.4</v>
      </c>
      <c r="P34" t="s">
        <v>95</v>
      </c>
      <c r="Q34" s="3">
        <v>1</v>
      </c>
      <c r="T34" s="3">
        <f t="shared" ref="T34:T35" si="5">((SQRT(POWER(I34,2)+POWER(25.4/J34,2))*(M34*J34/25.4))+IF(R34="c",((SQRT(POWER(I34,2)+POWER(25.4/J34,2))*(13*J34/25.4))*4),0))*1.271*1.4/1000</f>
        <v>1.5975517882017671</v>
      </c>
      <c r="U34" s="3">
        <f t="shared" si="0"/>
        <v>-0.59755178820176713</v>
      </c>
    </row>
    <row r="35" spans="1:21" x14ac:dyDescent="0.25">
      <c r="A35" t="s">
        <v>13</v>
      </c>
      <c r="B35" t="s">
        <v>14</v>
      </c>
      <c r="C35">
        <v>16</v>
      </c>
      <c r="D35" t="s">
        <v>58</v>
      </c>
      <c r="E35" s="4" t="s">
        <v>42</v>
      </c>
      <c r="F35" t="s">
        <v>43</v>
      </c>
      <c r="G35" t="s">
        <v>45</v>
      </c>
      <c r="H35" t="s">
        <v>20</v>
      </c>
      <c r="I35">
        <v>3</v>
      </c>
      <c r="J35">
        <v>20</v>
      </c>
      <c r="K35" t="s">
        <v>21</v>
      </c>
      <c r="M35">
        <v>350</v>
      </c>
      <c r="N35">
        <v>0.61</v>
      </c>
      <c r="O35">
        <v>1.4</v>
      </c>
      <c r="P35" t="s">
        <v>95</v>
      </c>
      <c r="Q35" s="3">
        <v>1</v>
      </c>
      <c r="T35" s="3">
        <f t="shared" si="5"/>
        <v>1.5975517882017671</v>
      </c>
      <c r="U35" s="3">
        <f t="shared" si="0"/>
        <v>-0.59755178820176713</v>
      </c>
    </row>
    <row r="36" spans="1:21" hidden="1" x14ac:dyDescent="0.25">
      <c r="A36" t="s">
        <v>13</v>
      </c>
      <c r="B36" t="s">
        <v>14</v>
      </c>
      <c r="C36">
        <v>17</v>
      </c>
      <c r="D36" t="s">
        <v>16</v>
      </c>
      <c r="E36" s="4" t="s">
        <v>17</v>
      </c>
      <c r="F36" t="s">
        <v>18</v>
      </c>
      <c r="G36" t="s">
        <v>19</v>
      </c>
      <c r="H36" t="s">
        <v>20</v>
      </c>
      <c r="I36">
        <v>0</v>
      </c>
      <c r="J36">
        <v>12</v>
      </c>
      <c r="K36" t="s">
        <v>21</v>
      </c>
      <c r="M36">
        <v>200</v>
      </c>
      <c r="N36">
        <v>1.4</v>
      </c>
      <c r="O36">
        <v>1.4</v>
      </c>
      <c r="P36" t="s">
        <v>94</v>
      </c>
      <c r="Q36" s="3">
        <v>0.39</v>
      </c>
      <c r="T36" s="3">
        <f>((M36+IF(R36="c",(12*25.4/J36),0))*(IF(J36=8,1.21,IF(J36=10,1.25,IF(J36=12,1.28,IF(J36=14,1.32,1)))))*1.4/1000)</f>
        <v>0.3584</v>
      </c>
      <c r="U36" s="3">
        <f t="shared" si="0"/>
        <v>3.1600000000000017E-2</v>
      </c>
    </row>
    <row r="37" spans="1:21" hidden="1" x14ac:dyDescent="0.25">
      <c r="A37" t="s">
        <v>13</v>
      </c>
      <c r="B37" t="s">
        <v>14</v>
      </c>
      <c r="C37">
        <v>18</v>
      </c>
      <c r="D37" t="s">
        <v>15</v>
      </c>
      <c r="I37">
        <v>0</v>
      </c>
      <c r="J37">
        <v>0</v>
      </c>
      <c r="M37">
        <v>0</v>
      </c>
      <c r="N37" t="s">
        <v>93</v>
      </c>
      <c r="O37" t="s">
        <v>93</v>
      </c>
      <c r="Q37" s="3">
        <v>0</v>
      </c>
      <c r="U37" s="3">
        <f t="shared" si="0"/>
        <v>0</v>
      </c>
    </row>
    <row r="38" spans="1:21" hidden="1" x14ac:dyDescent="0.25">
      <c r="A38" t="s">
        <v>13</v>
      </c>
      <c r="B38" t="s">
        <v>14</v>
      </c>
      <c r="C38">
        <v>17</v>
      </c>
      <c r="D38" t="s">
        <v>16</v>
      </c>
      <c r="E38" s="4" t="s">
        <v>17</v>
      </c>
      <c r="F38" t="s">
        <v>18</v>
      </c>
      <c r="G38" t="s">
        <v>22</v>
      </c>
      <c r="H38" t="s">
        <v>20</v>
      </c>
      <c r="I38">
        <v>0</v>
      </c>
      <c r="J38">
        <v>12</v>
      </c>
      <c r="K38" t="s">
        <v>21</v>
      </c>
      <c r="M38">
        <v>200</v>
      </c>
      <c r="N38">
        <v>1.4</v>
      </c>
      <c r="O38">
        <v>1.4</v>
      </c>
      <c r="P38" t="s">
        <v>94</v>
      </c>
      <c r="Q38" s="3">
        <v>0.39</v>
      </c>
      <c r="T38" s="3">
        <f t="shared" ref="T38:T40" si="6">((M38+IF(R38="c",(12*25.4/J38),0))*(IF(J38=8,1.21,IF(J38=10,1.25,IF(J38=12,1.28,IF(J38=14,1.32,1)))))*1.4/1000)</f>
        <v>0.3584</v>
      </c>
      <c r="U38" s="3">
        <f t="shared" si="0"/>
        <v>3.1600000000000017E-2</v>
      </c>
    </row>
    <row r="39" spans="1:21" hidden="1" x14ac:dyDescent="0.25">
      <c r="A39" t="s">
        <v>13</v>
      </c>
      <c r="B39" t="s">
        <v>14</v>
      </c>
      <c r="C39">
        <v>19</v>
      </c>
      <c r="D39" t="s">
        <v>41</v>
      </c>
      <c r="E39" s="4" t="s">
        <v>17</v>
      </c>
      <c r="F39" t="s">
        <v>18</v>
      </c>
      <c r="G39" t="s">
        <v>19</v>
      </c>
      <c r="H39" t="s">
        <v>20</v>
      </c>
      <c r="I39">
        <v>0</v>
      </c>
      <c r="J39">
        <v>14</v>
      </c>
      <c r="K39" t="s">
        <v>21</v>
      </c>
      <c r="M39">
        <v>800</v>
      </c>
      <c r="N39">
        <v>1.4</v>
      </c>
      <c r="O39">
        <v>1.4</v>
      </c>
      <c r="P39" t="s">
        <v>94</v>
      </c>
      <c r="Q39" s="3">
        <v>1.57</v>
      </c>
      <c r="T39" s="3">
        <f t="shared" si="6"/>
        <v>1.4783999999999999</v>
      </c>
      <c r="U39" s="3">
        <f t="shared" si="0"/>
        <v>9.1600000000000126E-2</v>
      </c>
    </row>
    <row r="40" spans="1:21" hidden="1" x14ac:dyDescent="0.25">
      <c r="A40" t="s">
        <v>13</v>
      </c>
      <c r="B40" t="s">
        <v>14</v>
      </c>
      <c r="C40">
        <v>19</v>
      </c>
      <c r="D40" t="s">
        <v>41</v>
      </c>
      <c r="E40" s="4" t="s">
        <v>17</v>
      </c>
      <c r="F40" t="s">
        <v>18</v>
      </c>
      <c r="G40" t="s">
        <v>22</v>
      </c>
      <c r="H40" t="s">
        <v>20</v>
      </c>
      <c r="I40">
        <v>0</v>
      </c>
      <c r="J40">
        <v>14</v>
      </c>
      <c r="K40" t="s">
        <v>21</v>
      </c>
      <c r="M40">
        <v>800</v>
      </c>
      <c r="N40">
        <v>1.4</v>
      </c>
      <c r="O40">
        <v>1.4</v>
      </c>
      <c r="P40" t="s">
        <v>94</v>
      </c>
      <c r="Q40" s="3">
        <v>1.57</v>
      </c>
      <c r="T40" s="3">
        <f t="shared" si="6"/>
        <v>1.4783999999999999</v>
      </c>
      <c r="U40" s="3">
        <f t="shared" si="0"/>
        <v>9.1600000000000126E-2</v>
      </c>
    </row>
    <row r="41" spans="1:21" x14ac:dyDescent="0.25">
      <c r="A41" t="s">
        <v>13</v>
      </c>
      <c r="B41" t="s">
        <v>14</v>
      </c>
      <c r="C41">
        <v>20</v>
      </c>
      <c r="D41" t="s">
        <v>46</v>
      </c>
      <c r="E41" s="4" t="s">
        <v>59</v>
      </c>
      <c r="F41" t="s">
        <v>48</v>
      </c>
      <c r="G41" t="s">
        <v>49</v>
      </c>
      <c r="H41" t="s">
        <v>20</v>
      </c>
      <c r="I41">
        <v>0</v>
      </c>
      <c r="J41">
        <v>12</v>
      </c>
      <c r="K41" t="s">
        <v>21</v>
      </c>
      <c r="M41">
        <v>800</v>
      </c>
      <c r="N41">
        <v>1.43</v>
      </c>
      <c r="O41">
        <v>1.4</v>
      </c>
      <c r="P41" t="s">
        <v>94</v>
      </c>
      <c r="Q41" s="3">
        <v>1.6</v>
      </c>
      <c r="T41" s="3">
        <f t="shared" ref="T41:T44" si="7">(M41+IF(R41="c",(12*25.4/J41),0))*(IF(S41="DÀY",2.75,1.95))*1.4/1000</f>
        <v>2.1840000000000002</v>
      </c>
      <c r="U41" s="3">
        <f t="shared" si="0"/>
        <v>-0.58400000000000007</v>
      </c>
    </row>
    <row r="42" spans="1:21" x14ac:dyDescent="0.25">
      <c r="A42" t="s">
        <v>13</v>
      </c>
      <c r="B42" t="s">
        <v>14</v>
      </c>
      <c r="C42">
        <v>20</v>
      </c>
      <c r="D42" t="s">
        <v>46</v>
      </c>
      <c r="E42" s="4" t="s">
        <v>59</v>
      </c>
      <c r="F42" t="s">
        <v>48</v>
      </c>
      <c r="G42" t="s">
        <v>50</v>
      </c>
      <c r="H42" t="s">
        <v>20</v>
      </c>
      <c r="I42">
        <v>0</v>
      </c>
      <c r="J42">
        <v>12</v>
      </c>
      <c r="K42" t="s">
        <v>21</v>
      </c>
      <c r="M42">
        <v>800</v>
      </c>
      <c r="N42">
        <v>1.43</v>
      </c>
      <c r="O42">
        <v>1.4</v>
      </c>
      <c r="P42" t="s">
        <v>94</v>
      </c>
      <c r="Q42" s="3">
        <v>1.6</v>
      </c>
      <c r="T42" s="3">
        <f t="shared" si="7"/>
        <v>2.1840000000000002</v>
      </c>
      <c r="U42" s="3">
        <f t="shared" si="0"/>
        <v>-0.58400000000000007</v>
      </c>
    </row>
    <row r="43" spans="1:21" x14ac:dyDescent="0.25">
      <c r="A43" t="s">
        <v>13</v>
      </c>
      <c r="B43" t="s">
        <v>14</v>
      </c>
      <c r="C43">
        <v>20</v>
      </c>
      <c r="D43" t="s">
        <v>46</v>
      </c>
      <c r="E43" s="4" t="s">
        <v>59</v>
      </c>
      <c r="F43" t="s">
        <v>48</v>
      </c>
      <c r="G43" t="s">
        <v>51</v>
      </c>
      <c r="H43" t="s">
        <v>20</v>
      </c>
      <c r="I43">
        <v>0</v>
      </c>
      <c r="J43">
        <v>12</v>
      </c>
      <c r="K43" t="s">
        <v>21</v>
      </c>
      <c r="M43">
        <v>800</v>
      </c>
      <c r="N43">
        <v>1.43</v>
      </c>
      <c r="O43">
        <v>1.4</v>
      </c>
      <c r="P43" t="s">
        <v>94</v>
      </c>
      <c r="Q43" s="3">
        <v>1.6</v>
      </c>
      <c r="T43" s="3">
        <f t="shared" si="7"/>
        <v>2.1840000000000002</v>
      </c>
      <c r="U43" s="3">
        <f t="shared" si="0"/>
        <v>-0.58400000000000007</v>
      </c>
    </row>
    <row r="44" spans="1:21" x14ac:dyDescent="0.25">
      <c r="A44" t="s">
        <v>13</v>
      </c>
      <c r="B44" t="s">
        <v>14</v>
      </c>
      <c r="C44">
        <v>20</v>
      </c>
      <c r="D44" t="s">
        <v>46</v>
      </c>
      <c r="E44" s="4" t="s">
        <v>59</v>
      </c>
      <c r="F44" t="s">
        <v>48</v>
      </c>
      <c r="G44" t="s">
        <v>52</v>
      </c>
      <c r="H44" t="s">
        <v>20</v>
      </c>
      <c r="I44">
        <v>0</v>
      </c>
      <c r="J44">
        <v>12</v>
      </c>
      <c r="K44" t="s">
        <v>21</v>
      </c>
      <c r="M44">
        <v>800</v>
      </c>
      <c r="N44">
        <v>1.43</v>
      </c>
      <c r="O44">
        <v>1.4</v>
      </c>
      <c r="P44" t="s">
        <v>94</v>
      </c>
      <c r="Q44" s="3">
        <v>1.6</v>
      </c>
      <c r="T44" s="3">
        <f t="shared" si="7"/>
        <v>2.1840000000000002</v>
      </c>
      <c r="U44" s="3">
        <f t="shared" si="0"/>
        <v>-0.58400000000000007</v>
      </c>
    </row>
    <row r="45" spans="1:21" hidden="1" x14ac:dyDescent="0.25">
      <c r="A45" t="s">
        <v>13</v>
      </c>
      <c r="B45" t="s">
        <v>14</v>
      </c>
      <c r="C45">
        <v>21</v>
      </c>
      <c r="D45" t="s">
        <v>60</v>
      </c>
      <c r="E45" s="4" t="s">
        <v>17</v>
      </c>
      <c r="F45" t="s">
        <v>18</v>
      </c>
      <c r="G45" t="s">
        <v>19</v>
      </c>
      <c r="H45" t="s">
        <v>20</v>
      </c>
      <c r="I45">
        <v>0</v>
      </c>
      <c r="J45">
        <v>12</v>
      </c>
      <c r="K45" t="s">
        <v>21</v>
      </c>
      <c r="M45">
        <v>240</v>
      </c>
      <c r="N45">
        <v>1.4</v>
      </c>
      <c r="O45">
        <v>1.4</v>
      </c>
      <c r="P45" t="s">
        <v>94</v>
      </c>
      <c r="Q45" s="3">
        <v>0.47</v>
      </c>
      <c r="T45" s="3">
        <f t="shared" ref="T45:T48" si="8">((M45+IF(R45="c",(12*25.4/J45),0))*(IF(J45=8,1.21,IF(J45=10,1.25,IF(J45=12,1.28,IF(J45=14,1.32,1)))))*1.4/1000)</f>
        <v>0.43007999999999996</v>
      </c>
      <c r="U45" s="3">
        <f t="shared" si="0"/>
        <v>3.9920000000000011E-2</v>
      </c>
    </row>
    <row r="46" spans="1:21" hidden="1" x14ac:dyDescent="0.25">
      <c r="A46" t="s">
        <v>13</v>
      </c>
      <c r="B46" t="s">
        <v>14</v>
      </c>
      <c r="C46">
        <v>21</v>
      </c>
      <c r="D46" t="s">
        <v>60</v>
      </c>
      <c r="E46" s="4" t="s">
        <v>17</v>
      </c>
      <c r="F46" t="s">
        <v>18</v>
      </c>
      <c r="G46" t="s">
        <v>22</v>
      </c>
      <c r="H46" t="s">
        <v>20</v>
      </c>
      <c r="I46">
        <v>0</v>
      </c>
      <c r="J46">
        <v>12</v>
      </c>
      <c r="K46" t="s">
        <v>21</v>
      </c>
      <c r="M46">
        <v>240</v>
      </c>
      <c r="N46">
        <v>1.4</v>
      </c>
      <c r="O46">
        <v>1.4</v>
      </c>
      <c r="P46" t="s">
        <v>94</v>
      </c>
      <c r="Q46" s="3">
        <v>0.47</v>
      </c>
      <c r="T46" s="3">
        <f t="shared" si="8"/>
        <v>0.43007999999999996</v>
      </c>
      <c r="U46" s="3">
        <f t="shared" si="0"/>
        <v>3.9920000000000011E-2</v>
      </c>
    </row>
    <row r="47" spans="1:21" hidden="1" x14ac:dyDescent="0.25">
      <c r="A47" t="s">
        <v>13</v>
      </c>
      <c r="B47" t="s">
        <v>14</v>
      </c>
      <c r="C47">
        <v>22</v>
      </c>
      <c r="D47" t="s">
        <v>24</v>
      </c>
      <c r="E47" s="4" t="s">
        <v>17</v>
      </c>
      <c r="F47" t="s">
        <v>18</v>
      </c>
      <c r="G47" t="s">
        <v>19</v>
      </c>
      <c r="H47" t="s">
        <v>25</v>
      </c>
      <c r="I47">
        <v>0</v>
      </c>
      <c r="J47">
        <v>12</v>
      </c>
      <c r="K47" t="s">
        <v>21</v>
      </c>
      <c r="M47">
        <v>10</v>
      </c>
      <c r="N47">
        <v>1.4</v>
      </c>
      <c r="O47">
        <v>1.4</v>
      </c>
      <c r="P47" t="s">
        <v>94</v>
      </c>
      <c r="Q47" s="3">
        <v>0.02</v>
      </c>
      <c r="T47" s="3">
        <f t="shared" si="8"/>
        <v>1.7919999999999998E-2</v>
      </c>
      <c r="U47" s="3">
        <f t="shared" si="0"/>
        <v>2.080000000000002E-3</v>
      </c>
    </row>
    <row r="48" spans="1:21" hidden="1" x14ac:dyDescent="0.25">
      <c r="A48" t="s">
        <v>13</v>
      </c>
      <c r="B48" t="s">
        <v>14</v>
      </c>
      <c r="C48">
        <v>22</v>
      </c>
      <c r="D48" t="s">
        <v>24</v>
      </c>
      <c r="E48" s="4" t="s">
        <v>17</v>
      </c>
      <c r="F48" t="s">
        <v>18</v>
      </c>
      <c r="G48" t="s">
        <v>22</v>
      </c>
      <c r="H48" t="s">
        <v>25</v>
      </c>
      <c r="I48">
        <v>0</v>
      </c>
      <c r="J48">
        <v>12</v>
      </c>
      <c r="K48" t="s">
        <v>21</v>
      </c>
      <c r="M48">
        <v>10</v>
      </c>
      <c r="N48">
        <v>1.4</v>
      </c>
      <c r="O48">
        <v>1.4</v>
      </c>
      <c r="P48" t="s">
        <v>94</v>
      </c>
      <c r="Q48" s="3">
        <v>0.02</v>
      </c>
      <c r="T48" s="3">
        <f t="shared" si="8"/>
        <v>1.7919999999999998E-2</v>
      </c>
      <c r="U48" s="3">
        <f t="shared" si="0"/>
        <v>2.080000000000002E-3</v>
      </c>
    </row>
    <row r="49" spans="1:21" hidden="1" x14ac:dyDescent="0.25">
      <c r="A49" t="s">
        <v>13</v>
      </c>
      <c r="B49" t="s">
        <v>14</v>
      </c>
      <c r="C49">
        <v>24</v>
      </c>
      <c r="D49" t="s">
        <v>15</v>
      </c>
      <c r="I49">
        <v>0</v>
      </c>
      <c r="J49">
        <v>0</v>
      </c>
      <c r="M49">
        <v>0</v>
      </c>
      <c r="N49" t="s">
        <v>93</v>
      </c>
      <c r="O49" t="s">
        <v>93</v>
      </c>
      <c r="Q49" s="3">
        <v>0</v>
      </c>
      <c r="U49" s="3">
        <f t="shared" si="0"/>
        <v>0</v>
      </c>
    </row>
    <row r="50" spans="1:21" x14ac:dyDescent="0.25">
      <c r="A50" t="s">
        <v>13</v>
      </c>
      <c r="B50" t="s">
        <v>14</v>
      </c>
      <c r="C50">
        <v>23</v>
      </c>
      <c r="D50" t="s">
        <v>26</v>
      </c>
      <c r="E50" s="4" t="s">
        <v>27</v>
      </c>
      <c r="F50" t="s">
        <v>28</v>
      </c>
      <c r="G50" t="s">
        <v>29</v>
      </c>
      <c r="H50" t="s">
        <v>25</v>
      </c>
      <c r="I50">
        <v>0</v>
      </c>
      <c r="J50">
        <v>0</v>
      </c>
      <c r="K50" t="s">
        <v>21</v>
      </c>
      <c r="M50">
        <v>30</v>
      </c>
      <c r="N50">
        <v>1.1299999999999999</v>
      </c>
      <c r="O50">
        <v>1.4</v>
      </c>
      <c r="P50" t="s">
        <v>94</v>
      </c>
      <c r="Q50" s="3">
        <v>0.05</v>
      </c>
      <c r="T50" s="3">
        <f t="shared" ref="T50:T51" si="9">(M50+IF(R50="c",20,0))*1.75*1.4/1000</f>
        <v>7.3499999999999996E-2</v>
      </c>
      <c r="U50" s="3">
        <f t="shared" si="0"/>
        <v>-2.3499999999999993E-2</v>
      </c>
    </row>
    <row r="51" spans="1:21" x14ac:dyDescent="0.25">
      <c r="A51" t="s">
        <v>13</v>
      </c>
      <c r="B51" t="s">
        <v>14</v>
      </c>
      <c r="C51">
        <v>23</v>
      </c>
      <c r="D51" t="s">
        <v>26</v>
      </c>
      <c r="E51" s="4" t="s">
        <v>27</v>
      </c>
      <c r="F51" t="s">
        <v>28</v>
      </c>
      <c r="G51" t="s">
        <v>31</v>
      </c>
      <c r="H51" t="s">
        <v>25</v>
      </c>
      <c r="I51">
        <v>0</v>
      </c>
      <c r="J51">
        <v>0</v>
      </c>
      <c r="K51" t="s">
        <v>21</v>
      </c>
      <c r="M51">
        <v>30</v>
      </c>
      <c r="N51">
        <v>1.1299999999999999</v>
      </c>
      <c r="O51">
        <v>1.4</v>
      </c>
      <c r="P51" t="s">
        <v>94</v>
      </c>
      <c r="Q51" s="3">
        <v>0.05</v>
      </c>
      <c r="T51" s="3">
        <f t="shared" si="9"/>
        <v>7.3499999999999996E-2</v>
      </c>
      <c r="U51" s="3">
        <f t="shared" si="0"/>
        <v>-2.3499999999999993E-2</v>
      </c>
    </row>
    <row r="52" spans="1:21" hidden="1" x14ac:dyDescent="0.25">
      <c r="A52" t="s">
        <v>13</v>
      </c>
      <c r="B52" t="s">
        <v>14</v>
      </c>
      <c r="C52">
        <v>25</v>
      </c>
      <c r="D52" t="s">
        <v>61</v>
      </c>
      <c r="E52" s="4" t="s">
        <v>17</v>
      </c>
      <c r="F52" t="s">
        <v>18</v>
      </c>
      <c r="G52" t="s">
        <v>19</v>
      </c>
      <c r="H52" t="s">
        <v>20</v>
      </c>
      <c r="I52">
        <v>0</v>
      </c>
      <c r="J52">
        <v>14</v>
      </c>
      <c r="K52" t="s">
        <v>21</v>
      </c>
      <c r="M52">
        <v>90</v>
      </c>
      <c r="N52">
        <v>1.4</v>
      </c>
      <c r="O52">
        <v>1.4</v>
      </c>
      <c r="P52" t="s">
        <v>94</v>
      </c>
      <c r="Q52" s="3">
        <v>0.18</v>
      </c>
      <c r="T52" s="3">
        <f t="shared" ref="T52:T53" si="10">((M52+IF(R52="c",(12*25.4/J52),0))*(IF(J52=8,1.21,IF(J52=10,1.25,IF(J52=12,1.28,IF(J52=14,1.32,1)))))*1.4/1000)</f>
        <v>0.16632</v>
      </c>
      <c r="U52" s="3">
        <f t="shared" si="0"/>
        <v>1.3679999999999998E-2</v>
      </c>
    </row>
    <row r="53" spans="1:21" hidden="1" x14ac:dyDescent="0.25">
      <c r="A53" t="s">
        <v>13</v>
      </c>
      <c r="B53" t="s">
        <v>14</v>
      </c>
      <c r="C53">
        <v>25</v>
      </c>
      <c r="D53" t="s">
        <v>61</v>
      </c>
      <c r="E53" s="4" t="s">
        <v>17</v>
      </c>
      <c r="F53" t="s">
        <v>18</v>
      </c>
      <c r="G53" t="s">
        <v>22</v>
      </c>
      <c r="H53" t="s">
        <v>20</v>
      </c>
      <c r="I53">
        <v>0</v>
      </c>
      <c r="J53">
        <v>14</v>
      </c>
      <c r="K53" t="s">
        <v>21</v>
      </c>
      <c r="M53">
        <v>90</v>
      </c>
      <c r="N53">
        <v>1.4</v>
      </c>
      <c r="O53">
        <v>1.4</v>
      </c>
      <c r="P53" t="s">
        <v>94</v>
      </c>
      <c r="Q53" s="3">
        <v>0.18</v>
      </c>
      <c r="T53" s="3">
        <f t="shared" si="10"/>
        <v>0.16632</v>
      </c>
      <c r="U53" s="3">
        <f t="shared" si="0"/>
        <v>1.3679999999999998E-2</v>
      </c>
    </row>
    <row r="54" spans="1:21" x14ac:dyDescent="0.25">
      <c r="A54" t="s">
        <v>13</v>
      </c>
      <c r="B54" t="s">
        <v>14</v>
      </c>
      <c r="C54">
        <v>26</v>
      </c>
      <c r="D54" t="s">
        <v>62</v>
      </c>
      <c r="E54" s="4" t="s">
        <v>59</v>
      </c>
      <c r="F54" t="s">
        <v>48</v>
      </c>
      <c r="G54" t="s">
        <v>49</v>
      </c>
      <c r="H54" t="s">
        <v>20</v>
      </c>
      <c r="I54">
        <v>0</v>
      </c>
      <c r="J54">
        <v>12</v>
      </c>
      <c r="K54" t="s">
        <v>21</v>
      </c>
      <c r="M54">
        <v>10</v>
      </c>
      <c r="N54">
        <v>1.43</v>
      </c>
      <c r="O54">
        <v>1.4</v>
      </c>
      <c r="P54" t="s">
        <v>94</v>
      </c>
      <c r="Q54" s="3">
        <v>0.02</v>
      </c>
      <c r="T54" s="3">
        <f t="shared" ref="T54:T57" si="11">(M54+IF(R54="c",(12*25.4/J54),0))*(IF(S54="DÀY",2.75,1.95))*1.4/1000</f>
        <v>2.7299999999999998E-2</v>
      </c>
      <c r="U54" s="3">
        <f t="shared" si="0"/>
        <v>-7.2999999999999975E-3</v>
      </c>
    </row>
    <row r="55" spans="1:21" x14ac:dyDescent="0.25">
      <c r="A55" t="s">
        <v>13</v>
      </c>
      <c r="B55" t="s">
        <v>14</v>
      </c>
      <c r="C55">
        <v>26</v>
      </c>
      <c r="D55" t="s">
        <v>62</v>
      </c>
      <c r="E55" s="4" t="s">
        <v>59</v>
      </c>
      <c r="F55" t="s">
        <v>48</v>
      </c>
      <c r="G55" t="s">
        <v>50</v>
      </c>
      <c r="H55" t="s">
        <v>20</v>
      </c>
      <c r="I55">
        <v>0</v>
      </c>
      <c r="J55">
        <v>12</v>
      </c>
      <c r="K55" t="s">
        <v>21</v>
      </c>
      <c r="M55">
        <v>10</v>
      </c>
      <c r="N55">
        <v>1.43</v>
      </c>
      <c r="O55">
        <v>1.4</v>
      </c>
      <c r="P55" t="s">
        <v>94</v>
      </c>
      <c r="Q55" s="3">
        <v>0.02</v>
      </c>
      <c r="T55" s="3">
        <f t="shared" si="11"/>
        <v>2.7299999999999998E-2</v>
      </c>
      <c r="U55" s="3">
        <f t="shared" si="0"/>
        <v>-7.2999999999999975E-3</v>
      </c>
    </row>
    <row r="56" spans="1:21" x14ac:dyDescent="0.25">
      <c r="A56" t="s">
        <v>13</v>
      </c>
      <c r="B56" t="s">
        <v>14</v>
      </c>
      <c r="C56">
        <v>26</v>
      </c>
      <c r="D56" t="s">
        <v>62</v>
      </c>
      <c r="E56" s="4" t="s">
        <v>59</v>
      </c>
      <c r="F56" t="s">
        <v>48</v>
      </c>
      <c r="G56" t="s">
        <v>51</v>
      </c>
      <c r="H56" t="s">
        <v>20</v>
      </c>
      <c r="I56">
        <v>0</v>
      </c>
      <c r="J56">
        <v>12</v>
      </c>
      <c r="K56" t="s">
        <v>21</v>
      </c>
      <c r="M56">
        <v>10</v>
      </c>
      <c r="N56">
        <v>1.43</v>
      </c>
      <c r="O56">
        <v>1.4</v>
      </c>
      <c r="P56" t="s">
        <v>94</v>
      </c>
      <c r="Q56" s="3">
        <v>0.02</v>
      </c>
      <c r="T56" s="3">
        <f t="shared" si="11"/>
        <v>2.7299999999999998E-2</v>
      </c>
      <c r="U56" s="3">
        <f t="shared" si="0"/>
        <v>-7.2999999999999975E-3</v>
      </c>
    </row>
    <row r="57" spans="1:21" x14ac:dyDescent="0.25">
      <c r="A57" t="s">
        <v>13</v>
      </c>
      <c r="B57" t="s">
        <v>14</v>
      </c>
      <c r="C57">
        <v>26</v>
      </c>
      <c r="D57" t="s">
        <v>62</v>
      </c>
      <c r="E57" s="4" t="s">
        <v>59</v>
      </c>
      <c r="F57" t="s">
        <v>48</v>
      </c>
      <c r="G57" t="s">
        <v>52</v>
      </c>
      <c r="H57" t="s">
        <v>20</v>
      </c>
      <c r="I57">
        <v>0</v>
      </c>
      <c r="J57">
        <v>12</v>
      </c>
      <c r="K57" t="s">
        <v>21</v>
      </c>
      <c r="M57">
        <v>10</v>
      </c>
      <c r="N57">
        <v>1.43</v>
      </c>
      <c r="O57">
        <v>1.4</v>
      </c>
      <c r="P57" t="s">
        <v>94</v>
      </c>
      <c r="Q57" s="3">
        <v>0.02</v>
      </c>
      <c r="T57" s="3">
        <f t="shared" si="11"/>
        <v>2.7299999999999998E-2</v>
      </c>
      <c r="U57" s="3">
        <f t="shared" si="0"/>
        <v>-7.2999999999999975E-3</v>
      </c>
    </row>
    <row r="58" spans="1:21" hidden="1" x14ac:dyDescent="0.25">
      <c r="A58" t="s">
        <v>13</v>
      </c>
      <c r="B58" t="s">
        <v>14</v>
      </c>
      <c r="C58">
        <v>27</v>
      </c>
      <c r="D58" t="s">
        <v>63</v>
      </c>
      <c r="E58" s="4" t="s">
        <v>17</v>
      </c>
      <c r="F58" t="s">
        <v>18</v>
      </c>
      <c r="G58" t="s">
        <v>19</v>
      </c>
      <c r="H58" t="s">
        <v>20</v>
      </c>
      <c r="I58">
        <v>0</v>
      </c>
      <c r="J58">
        <v>14</v>
      </c>
      <c r="K58" t="s">
        <v>21</v>
      </c>
      <c r="M58">
        <v>300</v>
      </c>
      <c r="N58">
        <v>1.4</v>
      </c>
      <c r="O58">
        <v>1.4</v>
      </c>
      <c r="P58" t="s">
        <v>94</v>
      </c>
      <c r="Q58" s="3">
        <v>0.59</v>
      </c>
      <c r="T58" s="3">
        <f t="shared" ref="T58:T59" si="12">((M58+IF(R58="c",(12*25.4/J58),0))*(IF(J58=8,1.21,IF(J58=10,1.25,IF(J58=12,1.28,IF(J58=14,1.32,1)))))*1.4/1000)</f>
        <v>0.5544</v>
      </c>
      <c r="U58" s="3">
        <f t="shared" si="0"/>
        <v>3.5599999999999965E-2</v>
      </c>
    </row>
    <row r="59" spans="1:21" hidden="1" x14ac:dyDescent="0.25">
      <c r="A59" t="s">
        <v>13</v>
      </c>
      <c r="B59" t="s">
        <v>14</v>
      </c>
      <c r="C59">
        <v>27</v>
      </c>
      <c r="D59" t="s">
        <v>63</v>
      </c>
      <c r="E59" s="4" t="s">
        <v>17</v>
      </c>
      <c r="F59" t="s">
        <v>18</v>
      </c>
      <c r="G59" t="s">
        <v>22</v>
      </c>
      <c r="H59" t="s">
        <v>37</v>
      </c>
      <c r="I59">
        <v>0</v>
      </c>
      <c r="J59">
        <v>14</v>
      </c>
      <c r="K59" t="s">
        <v>21</v>
      </c>
      <c r="M59">
        <v>300</v>
      </c>
      <c r="N59">
        <v>1.4</v>
      </c>
      <c r="O59">
        <v>1.4</v>
      </c>
      <c r="P59" t="s">
        <v>94</v>
      </c>
      <c r="Q59" s="3">
        <v>0.59</v>
      </c>
      <c r="T59" s="3">
        <f t="shared" si="12"/>
        <v>0.5544</v>
      </c>
      <c r="U59" s="3">
        <f t="shared" si="0"/>
        <v>3.5599999999999965E-2</v>
      </c>
    </row>
    <row r="60" spans="1:21" x14ac:dyDescent="0.25">
      <c r="A60" t="s">
        <v>13</v>
      </c>
      <c r="B60" t="s">
        <v>14</v>
      </c>
      <c r="C60">
        <v>28</v>
      </c>
      <c r="D60" t="s">
        <v>96</v>
      </c>
      <c r="E60" s="4" t="s">
        <v>42</v>
      </c>
      <c r="F60" t="s">
        <v>43</v>
      </c>
      <c r="G60" t="s">
        <v>44</v>
      </c>
      <c r="H60" t="s">
        <v>20</v>
      </c>
      <c r="I60">
        <v>3</v>
      </c>
      <c r="J60">
        <v>20</v>
      </c>
      <c r="K60" t="s">
        <v>21</v>
      </c>
      <c r="M60">
        <v>310</v>
      </c>
      <c r="N60">
        <v>0.61</v>
      </c>
      <c r="O60">
        <v>1.4</v>
      </c>
      <c r="P60" t="s">
        <v>95</v>
      </c>
      <c r="Q60" s="3">
        <v>0.89</v>
      </c>
      <c r="T60" s="3">
        <f t="shared" ref="T60:T67" si="13">((SQRT(POWER(I60,2)+POWER(25.4/J60,2))*(M60*J60/25.4))+IF(R60="c",((SQRT(POWER(I60,2)+POWER(25.4/J60,2))*(13*J60/25.4))*4),0))*1.271*1.4/1000</f>
        <v>1.4149744409787079</v>
      </c>
      <c r="U60" s="3">
        <f t="shared" si="0"/>
        <v>-0.52497444097870793</v>
      </c>
    </row>
    <row r="61" spans="1:21" x14ac:dyDescent="0.25">
      <c r="A61" t="s">
        <v>13</v>
      </c>
      <c r="B61" t="s">
        <v>14</v>
      </c>
      <c r="C61">
        <v>28</v>
      </c>
      <c r="D61" t="s">
        <v>96</v>
      </c>
      <c r="E61" s="4" t="s">
        <v>42</v>
      </c>
      <c r="F61" t="s">
        <v>43</v>
      </c>
      <c r="G61" t="s">
        <v>45</v>
      </c>
      <c r="H61" t="s">
        <v>20</v>
      </c>
      <c r="I61">
        <v>3</v>
      </c>
      <c r="J61">
        <v>20</v>
      </c>
      <c r="K61" t="s">
        <v>21</v>
      </c>
      <c r="M61">
        <v>310</v>
      </c>
      <c r="N61">
        <v>0.61</v>
      </c>
      <c r="O61">
        <v>1.4</v>
      </c>
      <c r="P61" t="s">
        <v>95</v>
      </c>
      <c r="Q61" s="3">
        <v>0.89</v>
      </c>
      <c r="T61" s="3">
        <f t="shared" si="13"/>
        <v>1.4149744409787079</v>
      </c>
      <c r="U61" s="3">
        <f t="shared" si="0"/>
        <v>-0.52497444097870793</v>
      </c>
    </row>
    <row r="62" spans="1:21" x14ac:dyDescent="0.25">
      <c r="A62" t="s">
        <v>13</v>
      </c>
      <c r="B62" t="s">
        <v>14</v>
      </c>
      <c r="C62">
        <v>29</v>
      </c>
      <c r="D62" t="s">
        <v>64</v>
      </c>
      <c r="E62" s="4" t="s">
        <v>42</v>
      </c>
      <c r="F62" t="s">
        <v>43</v>
      </c>
      <c r="G62" t="s">
        <v>44</v>
      </c>
      <c r="H62" t="s">
        <v>20</v>
      </c>
      <c r="I62">
        <v>2</v>
      </c>
      <c r="J62">
        <v>22</v>
      </c>
      <c r="K62" t="s">
        <v>21</v>
      </c>
      <c r="M62">
        <v>410</v>
      </c>
      <c r="N62">
        <v>0.61</v>
      </c>
      <c r="O62">
        <v>1.4</v>
      </c>
      <c r="P62" t="s">
        <v>95</v>
      </c>
      <c r="Q62" s="3">
        <v>0.96</v>
      </c>
      <c r="T62" s="3">
        <f t="shared" si="13"/>
        <v>1.4592549980203435</v>
      </c>
      <c r="U62" s="3">
        <f t="shared" si="0"/>
        <v>-0.49925499802034357</v>
      </c>
    </row>
    <row r="63" spans="1:21" x14ac:dyDescent="0.25">
      <c r="A63" t="s">
        <v>13</v>
      </c>
      <c r="B63" t="s">
        <v>14</v>
      </c>
      <c r="C63">
        <v>29</v>
      </c>
      <c r="D63" t="s">
        <v>64</v>
      </c>
      <c r="E63" s="4" t="s">
        <v>42</v>
      </c>
      <c r="F63" t="s">
        <v>43</v>
      </c>
      <c r="G63" t="s">
        <v>45</v>
      </c>
      <c r="H63" t="s">
        <v>20</v>
      </c>
      <c r="I63">
        <v>2</v>
      </c>
      <c r="J63">
        <v>22</v>
      </c>
      <c r="K63" t="s">
        <v>21</v>
      </c>
      <c r="M63">
        <v>410</v>
      </c>
      <c r="N63">
        <v>0.61</v>
      </c>
      <c r="O63">
        <v>1.4</v>
      </c>
      <c r="P63" t="s">
        <v>95</v>
      </c>
      <c r="Q63" s="3">
        <v>0.96</v>
      </c>
      <c r="T63" s="3">
        <f t="shared" si="13"/>
        <v>1.4592549980203435</v>
      </c>
      <c r="U63" s="3">
        <f t="shared" si="0"/>
        <v>-0.49925499802034357</v>
      </c>
    </row>
    <row r="64" spans="1:21" x14ac:dyDescent="0.25">
      <c r="A64" t="s">
        <v>13</v>
      </c>
      <c r="B64" t="s">
        <v>14</v>
      </c>
      <c r="C64">
        <v>30</v>
      </c>
      <c r="D64" t="s">
        <v>65</v>
      </c>
      <c r="E64" s="4" t="s">
        <v>42</v>
      </c>
      <c r="F64" t="s">
        <v>43</v>
      </c>
      <c r="G64" t="s">
        <v>44</v>
      </c>
      <c r="H64" t="s">
        <v>20</v>
      </c>
      <c r="I64">
        <v>3</v>
      </c>
      <c r="J64">
        <v>20</v>
      </c>
      <c r="K64" t="s">
        <v>30</v>
      </c>
      <c r="M64">
        <v>250</v>
      </c>
      <c r="N64">
        <v>0.61</v>
      </c>
      <c r="O64">
        <v>1.4</v>
      </c>
      <c r="P64" t="s">
        <v>95</v>
      </c>
      <c r="Q64" s="3">
        <v>0.72</v>
      </c>
      <c r="T64" s="3">
        <f t="shared" si="13"/>
        <v>1.1411084201441193</v>
      </c>
      <c r="U64" s="3">
        <f t="shared" si="0"/>
        <v>-0.42110842014411931</v>
      </c>
    </row>
    <row r="65" spans="1:21" x14ac:dyDescent="0.25">
      <c r="A65" t="s">
        <v>13</v>
      </c>
      <c r="B65" t="s">
        <v>14</v>
      </c>
      <c r="C65">
        <v>30</v>
      </c>
      <c r="D65" t="s">
        <v>65</v>
      </c>
      <c r="E65" s="4" t="s">
        <v>42</v>
      </c>
      <c r="F65" t="s">
        <v>43</v>
      </c>
      <c r="G65" t="s">
        <v>45</v>
      </c>
      <c r="H65" t="s">
        <v>20</v>
      </c>
      <c r="I65">
        <v>3</v>
      </c>
      <c r="J65">
        <v>20</v>
      </c>
      <c r="K65" t="s">
        <v>30</v>
      </c>
      <c r="M65">
        <v>250</v>
      </c>
      <c r="N65">
        <v>0.61</v>
      </c>
      <c r="O65">
        <v>1.4</v>
      </c>
      <c r="P65" t="s">
        <v>95</v>
      </c>
      <c r="Q65" s="3">
        <v>0.72</v>
      </c>
      <c r="T65" s="3">
        <f t="shared" si="13"/>
        <v>1.1411084201441193</v>
      </c>
      <c r="U65" s="3">
        <f t="shared" si="0"/>
        <v>-0.42110842014411931</v>
      </c>
    </row>
    <row r="66" spans="1:21" x14ac:dyDescent="0.25">
      <c r="A66" t="s">
        <v>13</v>
      </c>
      <c r="B66" t="s">
        <v>14</v>
      </c>
      <c r="C66">
        <v>31</v>
      </c>
      <c r="D66" t="s">
        <v>66</v>
      </c>
      <c r="E66" s="4" t="s">
        <v>42</v>
      </c>
      <c r="F66" t="s">
        <v>43</v>
      </c>
      <c r="G66" t="s">
        <v>44</v>
      </c>
      <c r="H66" t="s">
        <v>20</v>
      </c>
      <c r="I66">
        <v>2</v>
      </c>
      <c r="J66">
        <v>22</v>
      </c>
      <c r="K66" t="s">
        <v>21</v>
      </c>
      <c r="M66">
        <v>170</v>
      </c>
      <c r="N66">
        <v>0.61</v>
      </c>
      <c r="O66">
        <v>1.4</v>
      </c>
      <c r="P66" t="s">
        <v>95</v>
      </c>
      <c r="Q66" s="3">
        <v>0.4</v>
      </c>
      <c r="T66" s="3">
        <f t="shared" si="13"/>
        <v>0.60505695039867902</v>
      </c>
      <c r="U66" s="3">
        <f t="shared" si="0"/>
        <v>-0.20505695039867899</v>
      </c>
    </row>
    <row r="67" spans="1:21" x14ac:dyDescent="0.25">
      <c r="A67" t="s">
        <v>13</v>
      </c>
      <c r="B67" t="s">
        <v>14</v>
      </c>
      <c r="C67">
        <v>31</v>
      </c>
      <c r="D67" t="s">
        <v>66</v>
      </c>
      <c r="E67" s="4" t="s">
        <v>42</v>
      </c>
      <c r="F67" t="s">
        <v>43</v>
      </c>
      <c r="G67" t="s">
        <v>45</v>
      </c>
      <c r="H67" t="s">
        <v>20</v>
      </c>
      <c r="I67">
        <v>2</v>
      </c>
      <c r="J67">
        <v>22</v>
      </c>
      <c r="K67" t="s">
        <v>21</v>
      </c>
      <c r="M67">
        <v>170</v>
      </c>
      <c r="N67">
        <v>0.61</v>
      </c>
      <c r="O67">
        <v>1.4</v>
      </c>
      <c r="P67" t="s">
        <v>95</v>
      </c>
      <c r="Q67" s="3">
        <v>0.4</v>
      </c>
      <c r="T67" s="3">
        <f t="shared" si="13"/>
        <v>0.60505695039867902</v>
      </c>
      <c r="U67" s="3">
        <f t="shared" ref="U67:U99" si="14">Q67-T67</f>
        <v>-0.20505695039867899</v>
      </c>
    </row>
    <row r="68" spans="1:21" hidden="1" x14ac:dyDescent="0.25">
      <c r="A68" t="s">
        <v>13</v>
      </c>
      <c r="B68" t="s">
        <v>14</v>
      </c>
      <c r="C68">
        <v>32</v>
      </c>
      <c r="D68" t="s">
        <v>67</v>
      </c>
      <c r="E68" s="4" t="s">
        <v>17</v>
      </c>
      <c r="F68" t="s">
        <v>18</v>
      </c>
      <c r="G68" t="s">
        <v>19</v>
      </c>
      <c r="H68" t="s">
        <v>20</v>
      </c>
      <c r="I68">
        <v>0</v>
      </c>
      <c r="J68">
        <v>12</v>
      </c>
      <c r="K68" t="s">
        <v>21</v>
      </c>
      <c r="M68">
        <v>170</v>
      </c>
      <c r="N68">
        <v>1.4</v>
      </c>
      <c r="O68">
        <v>1.4</v>
      </c>
      <c r="P68" t="s">
        <v>94</v>
      </c>
      <c r="Q68" s="3">
        <v>0.33</v>
      </c>
      <c r="T68" s="3">
        <f t="shared" ref="T68:T77" si="15">((M68+IF(R68="c",(12*25.4/J68),0))*(IF(J68=8,1.21,IF(J68=10,1.25,IF(J68=12,1.28,IF(J68=14,1.32,1)))))*1.4/1000)</f>
        <v>0.30463999999999997</v>
      </c>
      <c r="U68" s="3">
        <f t="shared" si="14"/>
        <v>2.5360000000000049E-2</v>
      </c>
    </row>
    <row r="69" spans="1:21" hidden="1" x14ac:dyDescent="0.25">
      <c r="A69" t="s">
        <v>13</v>
      </c>
      <c r="B69" t="s">
        <v>14</v>
      </c>
      <c r="C69">
        <v>32</v>
      </c>
      <c r="D69" t="s">
        <v>67</v>
      </c>
      <c r="E69" s="4" t="s">
        <v>17</v>
      </c>
      <c r="F69" t="s">
        <v>18</v>
      </c>
      <c r="G69" t="s">
        <v>22</v>
      </c>
      <c r="H69" t="s">
        <v>20</v>
      </c>
      <c r="I69">
        <v>0</v>
      </c>
      <c r="J69">
        <v>12</v>
      </c>
      <c r="K69" t="s">
        <v>21</v>
      </c>
      <c r="M69">
        <v>170</v>
      </c>
      <c r="N69">
        <v>1.4</v>
      </c>
      <c r="O69">
        <v>1.4</v>
      </c>
      <c r="P69" t="s">
        <v>94</v>
      </c>
      <c r="Q69" s="3">
        <v>0.33</v>
      </c>
      <c r="T69" s="3">
        <f t="shared" si="15"/>
        <v>0.30463999999999997</v>
      </c>
      <c r="U69" s="3">
        <f t="shared" si="14"/>
        <v>2.5360000000000049E-2</v>
      </c>
    </row>
    <row r="70" spans="1:21" hidden="1" x14ac:dyDescent="0.25">
      <c r="A70" t="s">
        <v>13</v>
      </c>
      <c r="B70" t="s">
        <v>14</v>
      </c>
      <c r="C70">
        <v>33</v>
      </c>
      <c r="D70" t="s">
        <v>68</v>
      </c>
      <c r="E70" s="4" t="s">
        <v>17</v>
      </c>
      <c r="F70" t="s">
        <v>18</v>
      </c>
      <c r="G70" t="s">
        <v>19</v>
      </c>
      <c r="H70" t="s">
        <v>20</v>
      </c>
      <c r="I70">
        <v>0</v>
      </c>
      <c r="J70">
        <v>10</v>
      </c>
      <c r="K70" t="s">
        <v>21</v>
      </c>
      <c r="M70">
        <v>30</v>
      </c>
      <c r="N70">
        <v>1.4</v>
      </c>
      <c r="O70">
        <v>1.4</v>
      </c>
      <c r="P70" t="s">
        <v>94</v>
      </c>
      <c r="Q70" s="3">
        <v>0.06</v>
      </c>
      <c r="T70" s="3">
        <f t="shared" si="15"/>
        <v>5.2499999999999998E-2</v>
      </c>
      <c r="U70" s="3">
        <f t="shared" si="14"/>
        <v>7.4999999999999997E-3</v>
      </c>
    </row>
    <row r="71" spans="1:21" hidden="1" x14ac:dyDescent="0.25">
      <c r="A71" t="s">
        <v>13</v>
      </c>
      <c r="B71" t="s">
        <v>14</v>
      </c>
      <c r="C71">
        <v>33</v>
      </c>
      <c r="D71" t="s">
        <v>68</v>
      </c>
      <c r="E71" s="4" t="s">
        <v>17</v>
      </c>
      <c r="F71" t="s">
        <v>18</v>
      </c>
      <c r="G71" t="s">
        <v>22</v>
      </c>
      <c r="H71" t="s">
        <v>20</v>
      </c>
      <c r="I71">
        <v>0</v>
      </c>
      <c r="J71">
        <v>10</v>
      </c>
      <c r="K71" t="s">
        <v>21</v>
      </c>
      <c r="M71">
        <v>30</v>
      </c>
      <c r="N71">
        <v>1.4</v>
      </c>
      <c r="O71">
        <v>1.4</v>
      </c>
      <c r="P71" t="s">
        <v>94</v>
      </c>
      <c r="Q71" s="3">
        <v>0.06</v>
      </c>
      <c r="T71" s="3">
        <f t="shared" si="15"/>
        <v>5.2499999999999998E-2</v>
      </c>
      <c r="U71" s="3">
        <f t="shared" si="14"/>
        <v>7.4999999999999997E-3</v>
      </c>
    </row>
    <row r="72" spans="1:21" hidden="1" x14ac:dyDescent="0.25">
      <c r="A72" t="s">
        <v>13</v>
      </c>
      <c r="B72" t="s">
        <v>14</v>
      </c>
      <c r="C72">
        <v>34</v>
      </c>
      <c r="D72" t="s">
        <v>32</v>
      </c>
      <c r="E72" s="4" t="s">
        <v>17</v>
      </c>
      <c r="F72" t="s">
        <v>18</v>
      </c>
      <c r="G72" t="s">
        <v>19</v>
      </c>
      <c r="H72" t="s">
        <v>20</v>
      </c>
      <c r="I72">
        <v>0</v>
      </c>
      <c r="J72">
        <v>10</v>
      </c>
      <c r="K72" t="s">
        <v>21</v>
      </c>
      <c r="M72">
        <v>310</v>
      </c>
      <c r="N72">
        <v>1.4</v>
      </c>
      <c r="O72">
        <v>1.4</v>
      </c>
      <c r="P72" t="s">
        <v>94</v>
      </c>
      <c r="Q72" s="3">
        <v>0.61</v>
      </c>
      <c r="T72" s="3">
        <f t="shared" si="15"/>
        <v>0.54249999999999998</v>
      </c>
      <c r="U72" s="3">
        <f t="shared" si="14"/>
        <v>6.7500000000000004E-2</v>
      </c>
    </row>
    <row r="73" spans="1:21" hidden="1" x14ac:dyDescent="0.25">
      <c r="A73" t="s">
        <v>13</v>
      </c>
      <c r="B73" t="s">
        <v>14</v>
      </c>
      <c r="C73">
        <v>34</v>
      </c>
      <c r="D73" t="s">
        <v>32</v>
      </c>
      <c r="E73" s="4" t="s">
        <v>17</v>
      </c>
      <c r="F73" t="s">
        <v>18</v>
      </c>
      <c r="G73" t="s">
        <v>22</v>
      </c>
      <c r="H73" t="s">
        <v>20</v>
      </c>
      <c r="I73">
        <v>0</v>
      </c>
      <c r="J73">
        <v>10</v>
      </c>
      <c r="K73" t="s">
        <v>21</v>
      </c>
      <c r="M73">
        <v>310</v>
      </c>
      <c r="N73">
        <v>1.4</v>
      </c>
      <c r="O73">
        <v>1.4</v>
      </c>
      <c r="P73" t="s">
        <v>94</v>
      </c>
      <c r="Q73" s="3">
        <v>0.61</v>
      </c>
      <c r="T73" s="3">
        <f t="shared" si="15"/>
        <v>0.54249999999999998</v>
      </c>
      <c r="U73" s="3">
        <f t="shared" si="14"/>
        <v>6.7500000000000004E-2</v>
      </c>
    </row>
    <row r="74" spans="1:21" hidden="1" x14ac:dyDescent="0.25">
      <c r="A74" t="s">
        <v>13</v>
      </c>
      <c r="B74" t="s">
        <v>14</v>
      </c>
      <c r="C74">
        <v>35</v>
      </c>
      <c r="D74" t="s">
        <v>68</v>
      </c>
      <c r="E74" s="4" t="s">
        <v>17</v>
      </c>
      <c r="F74" t="s">
        <v>18</v>
      </c>
      <c r="G74" t="s">
        <v>19</v>
      </c>
      <c r="H74" t="s">
        <v>20</v>
      </c>
      <c r="I74">
        <v>0</v>
      </c>
      <c r="J74">
        <v>10</v>
      </c>
      <c r="K74" t="s">
        <v>21</v>
      </c>
      <c r="M74">
        <v>30</v>
      </c>
      <c r="N74">
        <v>1.4</v>
      </c>
      <c r="O74">
        <v>1.4</v>
      </c>
      <c r="P74" t="s">
        <v>94</v>
      </c>
      <c r="Q74" s="3">
        <v>0.06</v>
      </c>
      <c r="T74" s="3">
        <f t="shared" si="15"/>
        <v>5.2499999999999998E-2</v>
      </c>
      <c r="U74" s="3">
        <f t="shared" si="14"/>
        <v>7.4999999999999997E-3</v>
      </c>
    </row>
    <row r="75" spans="1:21" hidden="1" x14ac:dyDescent="0.25">
      <c r="A75" t="s">
        <v>13</v>
      </c>
      <c r="B75" t="s">
        <v>14</v>
      </c>
      <c r="C75">
        <v>35</v>
      </c>
      <c r="D75" t="s">
        <v>68</v>
      </c>
      <c r="E75" s="4" t="s">
        <v>17</v>
      </c>
      <c r="F75" t="s">
        <v>18</v>
      </c>
      <c r="G75" t="s">
        <v>22</v>
      </c>
      <c r="H75" t="s">
        <v>20</v>
      </c>
      <c r="I75">
        <v>0</v>
      </c>
      <c r="J75">
        <v>10</v>
      </c>
      <c r="K75" t="s">
        <v>21</v>
      </c>
      <c r="M75">
        <v>30</v>
      </c>
      <c r="N75">
        <v>1.4</v>
      </c>
      <c r="O75">
        <v>1.4</v>
      </c>
      <c r="P75" t="s">
        <v>94</v>
      </c>
      <c r="Q75" s="3">
        <v>0.06</v>
      </c>
      <c r="T75" s="3">
        <f t="shared" si="15"/>
        <v>5.2499999999999998E-2</v>
      </c>
      <c r="U75" s="3">
        <f t="shared" si="14"/>
        <v>7.4999999999999997E-3</v>
      </c>
    </row>
    <row r="76" spans="1:21" hidden="1" x14ac:dyDescent="0.25">
      <c r="A76" t="s">
        <v>13</v>
      </c>
      <c r="B76" t="s">
        <v>14</v>
      </c>
      <c r="C76">
        <v>36</v>
      </c>
      <c r="D76" t="s">
        <v>69</v>
      </c>
      <c r="E76" s="4" t="s">
        <v>17</v>
      </c>
      <c r="F76" t="s">
        <v>18</v>
      </c>
      <c r="G76" t="s">
        <v>19</v>
      </c>
      <c r="H76" t="s">
        <v>20</v>
      </c>
      <c r="I76">
        <v>0</v>
      </c>
      <c r="J76">
        <v>10</v>
      </c>
      <c r="K76" t="s">
        <v>21</v>
      </c>
      <c r="M76">
        <v>320</v>
      </c>
      <c r="N76">
        <v>1.4</v>
      </c>
      <c r="O76">
        <v>1.4</v>
      </c>
      <c r="P76" t="s">
        <v>94</v>
      </c>
      <c r="Q76" s="3">
        <v>0.63</v>
      </c>
      <c r="T76" s="3">
        <f t="shared" si="15"/>
        <v>0.56000000000000005</v>
      </c>
      <c r="U76" s="3">
        <f t="shared" si="14"/>
        <v>6.9999999999999951E-2</v>
      </c>
    </row>
    <row r="77" spans="1:21" hidden="1" x14ac:dyDescent="0.25">
      <c r="A77" t="s">
        <v>13</v>
      </c>
      <c r="B77" t="s">
        <v>14</v>
      </c>
      <c r="C77">
        <v>36</v>
      </c>
      <c r="D77" t="s">
        <v>69</v>
      </c>
      <c r="E77" s="4" t="s">
        <v>17</v>
      </c>
      <c r="F77" t="s">
        <v>18</v>
      </c>
      <c r="G77" t="s">
        <v>22</v>
      </c>
      <c r="H77" t="s">
        <v>20</v>
      </c>
      <c r="I77">
        <v>0</v>
      </c>
      <c r="J77">
        <v>10</v>
      </c>
      <c r="K77" t="s">
        <v>21</v>
      </c>
      <c r="M77">
        <v>320</v>
      </c>
      <c r="N77">
        <v>1.4</v>
      </c>
      <c r="O77">
        <v>1.4</v>
      </c>
      <c r="P77" t="s">
        <v>94</v>
      </c>
      <c r="Q77" s="3">
        <v>0.63</v>
      </c>
      <c r="T77" s="3">
        <f t="shared" si="15"/>
        <v>0.56000000000000005</v>
      </c>
      <c r="U77" s="3">
        <f t="shared" si="14"/>
        <v>6.9999999999999951E-2</v>
      </c>
    </row>
    <row r="78" spans="1:21" x14ac:dyDescent="0.25">
      <c r="A78" t="s">
        <v>13</v>
      </c>
      <c r="B78" t="s">
        <v>14</v>
      </c>
      <c r="C78">
        <v>37</v>
      </c>
      <c r="D78" t="s">
        <v>70</v>
      </c>
      <c r="E78" s="4" t="s">
        <v>42</v>
      </c>
      <c r="F78" t="s">
        <v>43</v>
      </c>
      <c r="G78" t="s">
        <v>44</v>
      </c>
      <c r="H78" t="s">
        <v>20</v>
      </c>
      <c r="I78">
        <v>2</v>
      </c>
      <c r="J78">
        <v>20</v>
      </c>
      <c r="K78" t="s">
        <v>21</v>
      </c>
      <c r="M78">
        <v>270</v>
      </c>
      <c r="N78">
        <v>0.61</v>
      </c>
      <c r="O78">
        <v>1.4</v>
      </c>
      <c r="P78" t="s">
        <v>95</v>
      </c>
      <c r="Q78" s="3">
        <v>0.59</v>
      </c>
      <c r="T78" s="3">
        <f t="shared" ref="T78:T79" si="16">((SQRT(POWER(I78,2)+POWER(25.4/J78,2))*(M78*J78/25.4))+IF(R78="c",((SQRT(POWER(I78,2)+POWER(25.4/J78,2))*(13*J78/25.4))*4),0))*1.271*1.4/1000</f>
        <v>0.89624610620629286</v>
      </c>
      <c r="U78" s="3">
        <f t="shared" si="14"/>
        <v>-0.30624610620629289</v>
      </c>
    </row>
    <row r="79" spans="1:21" x14ac:dyDescent="0.25">
      <c r="A79" t="s">
        <v>13</v>
      </c>
      <c r="B79" t="s">
        <v>14</v>
      </c>
      <c r="C79">
        <v>37</v>
      </c>
      <c r="D79" t="s">
        <v>70</v>
      </c>
      <c r="E79" s="4" t="s">
        <v>42</v>
      </c>
      <c r="F79" t="s">
        <v>43</v>
      </c>
      <c r="G79" t="s">
        <v>45</v>
      </c>
      <c r="H79" t="s">
        <v>20</v>
      </c>
      <c r="I79">
        <v>2</v>
      </c>
      <c r="J79">
        <v>20</v>
      </c>
      <c r="K79" t="s">
        <v>21</v>
      </c>
      <c r="M79">
        <v>270</v>
      </c>
      <c r="N79">
        <v>0.61</v>
      </c>
      <c r="O79">
        <v>1.4</v>
      </c>
      <c r="P79" t="s">
        <v>95</v>
      </c>
      <c r="Q79" s="3">
        <v>0.59</v>
      </c>
      <c r="T79" s="3">
        <f t="shared" si="16"/>
        <v>0.89624610620629286</v>
      </c>
      <c r="U79" s="3">
        <f t="shared" si="14"/>
        <v>-0.30624610620629289</v>
      </c>
    </row>
    <row r="80" spans="1:21" x14ac:dyDescent="0.25">
      <c r="A80" t="s">
        <v>13</v>
      </c>
      <c r="B80" t="s">
        <v>14</v>
      </c>
      <c r="C80">
        <v>38</v>
      </c>
      <c r="D80" t="s">
        <v>71</v>
      </c>
      <c r="E80" s="4" t="s">
        <v>72</v>
      </c>
      <c r="F80" t="s">
        <v>73</v>
      </c>
      <c r="G80" t="s">
        <v>74</v>
      </c>
      <c r="H80" t="s">
        <v>25</v>
      </c>
      <c r="I80">
        <v>7</v>
      </c>
      <c r="J80">
        <v>1</v>
      </c>
      <c r="K80" t="s">
        <v>21</v>
      </c>
      <c r="M80">
        <v>30</v>
      </c>
      <c r="N80">
        <v>1.1100000000000001</v>
      </c>
      <c r="O80">
        <v>1.4</v>
      </c>
      <c r="P80" t="s">
        <v>95</v>
      </c>
      <c r="Q80" s="3">
        <v>0.05</v>
      </c>
      <c r="T80" s="3">
        <f>((SQRT(POWER(I80,2)+POWER(25.4/J80,2))*(M80*J80/25.4))+IF(R80="c",((SQRT(POWER(I80,2)+POWER(25.4/J80,2))*(13*J80/25.4))*4),0))*1.35*1.4/1000</f>
        <v>5.8813785661550197E-2</v>
      </c>
      <c r="U80" s="3">
        <f t="shared" si="14"/>
        <v>-8.8137856615501942E-3</v>
      </c>
    </row>
    <row r="81" spans="1:21" x14ac:dyDescent="0.25">
      <c r="A81" t="s">
        <v>13</v>
      </c>
      <c r="B81" t="s">
        <v>14</v>
      </c>
      <c r="C81">
        <v>38</v>
      </c>
      <c r="D81" t="s">
        <v>71</v>
      </c>
      <c r="E81" s="4" t="s">
        <v>72</v>
      </c>
      <c r="F81" t="s">
        <v>73</v>
      </c>
      <c r="G81" t="s">
        <v>75</v>
      </c>
      <c r="H81" t="s">
        <v>25</v>
      </c>
      <c r="I81">
        <v>7</v>
      </c>
      <c r="J81">
        <v>1</v>
      </c>
      <c r="K81" t="s">
        <v>21</v>
      </c>
      <c r="M81">
        <v>30</v>
      </c>
      <c r="N81">
        <v>1.1100000000000001</v>
      </c>
      <c r="O81">
        <v>1.4</v>
      </c>
      <c r="P81" t="s">
        <v>95</v>
      </c>
      <c r="Q81" s="3">
        <v>0.05</v>
      </c>
      <c r="T81" s="3">
        <f>((SQRT(POWER(I81,2)+POWER(25.4/J81,2))*(M81*J81/25.4))+IF(R81="c",((SQRT(POWER(I81,2)+POWER(25.4/J81,2))*(13*J81/25.4))*4),0))*1.35*1.4/1000</f>
        <v>5.8813785661550197E-2</v>
      </c>
      <c r="U81" s="3">
        <f t="shared" si="14"/>
        <v>-8.8137856615501942E-3</v>
      </c>
    </row>
    <row r="82" spans="1:21" x14ac:dyDescent="0.25">
      <c r="A82" t="s">
        <v>13</v>
      </c>
      <c r="B82" t="s">
        <v>14</v>
      </c>
      <c r="C82">
        <v>39</v>
      </c>
      <c r="D82" t="s">
        <v>76</v>
      </c>
      <c r="E82" s="4" t="s">
        <v>42</v>
      </c>
      <c r="F82" t="s">
        <v>43</v>
      </c>
      <c r="G82" t="s">
        <v>44</v>
      </c>
      <c r="H82" t="s">
        <v>20</v>
      </c>
      <c r="I82">
        <v>3</v>
      </c>
      <c r="J82">
        <v>20</v>
      </c>
      <c r="K82" t="s">
        <v>21</v>
      </c>
      <c r="M82">
        <v>610</v>
      </c>
      <c r="N82">
        <v>0.61</v>
      </c>
      <c r="O82">
        <v>1.4</v>
      </c>
      <c r="P82" t="s">
        <v>95</v>
      </c>
      <c r="Q82" s="3">
        <v>1.75</v>
      </c>
      <c r="T82" s="3">
        <f t="shared" ref="T82:T85" si="17">((SQRT(POWER(I82,2)+POWER(25.4/J82,2))*(M82*J82/25.4))+IF(R82="c",((SQRT(POWER(I82,2)+POWER(25.4/J82,2))*(13*J82/25.4))*4),0))*1.271*1.4/1000</f>
        <v>2.784304545151651</v>
      </c>
      <c r="U82" s="3">
        <f t="shared" si="14"/>
        <v>-1.034304545151651</v>
      </c>
    </row>
    <row r="83" spans="1:21" x14ac:dyDescent="0.25">
      <c r="A83" t="s">
        <v>13</v>
      </c>
      <c r="B83" t="s">
        <v>14</v>
      </c>
      <c r="C83">
        <v>40</v>
      </c>
      <c r="D83" t="s">
        <v>77</v>
      </c>
      <c r="E83" s="4" t="s">
        <v>42</v>
      </c>
      <c r="F83" t="s">
        <v>43</v>
      </c>
      <c r="G83" t="s">
        <v>44</v>
      </c>
      <c r="H83" t="s">
        <v>20</v>
      </c>
      <c r="I83">
        <v>3</v>
      </c>
      <c r="J83">
        <v>20</v>
      </c>
      <c r="K83" t="s">
        <v>21</v>
      </c>
      <c r="M83">
        <v>610</v>
      </c>
      <c r="N83">
        <v>0.61</v>
      </c>
      <c r="O83">
        <v>1.4</v>
      </c>
      <c r="P83" t="s">
        <v>95</v>
      </c>
      <c r="Q83" s="3">
        <v>1.75</v>
      </c>
      <c r="T83" s="3">
        <f t="shared" si="17"/>
        <v>2.784304545151651</v>
      </c>
      <c r="U83" s="3">
        <f t="shared" si="14"/>
        <v>-1.034304545151651</v>
      </c>
    </row>
    <row r="84" spans="1:21" x14ac:dyDescent="0.25">
      <c r="A84" t="s">
        <v>13</v>
      </c>
      <c r="B84" t="s">
        <v>14</v>
      </c>
      <c r="C84">
        <v>39</v>
      </c>
      <c r="D84" t="s">
        <v>76</v>
      </c>
      <c r="E84" s="4" t="s">
        <v>42</v>
      </c>
      <c r="F84" t="s">
        <v>43</v>
      </c>
      <c r="G84" t="s">
        <v>45</v>
      </c>
      <c r="H84" t="s">
        <v>20</v>
      </c>
      <c r="I84">
        <v>3</v>
      </c>
      <c r="J84">
        <v>20</v>
      </c>
      <c r="K84" t="s">
        <v>21</v>
      </c>
      <c r="M84">
        <v>610</v>
      </c>
      <c r="N84">
        <v>0.61</v>
      </c>
      <c r="O84">
        <v>1.4</v>
      </c>
      <c r="P84" t="s">
        <v>95</v>
      </c>
      <c r="Q84" s="3">
        <v>1.75</v>
      </c>
      <c r="T84" s="3">
        <f t="shared" si="17"/>
        <v>2.784304545151651</v>
      </c>
      <c r="U84" s="3">
        <f t="shared" si="14"/>
        <v>-1.034304545151651</v>
      </c>
    </row>
    <row r="85" spans="1:21" x14ac:dyDescent="0.25">
      <c r="A85" t="s">
        <v>13</v>
      </c>
      <c r="B85" t="s">
        <v>14</v>
      </c>
      <c r="C85">
        <v>40</v>
      </c>
      <c r="D85" t="s">
        <v>77</v>
      </c>
      <c r="E85" s="4" t="s">
        <v>42</v>
      </c>
      <c r="F85" t="s">
        <v>43</v>
      </c>
      <c r="G85" t="s">
        <v>45</v>
      </c>
      <c r="H85" t="s">
        <v>20</v>
      </c>
      <c r="I85">
        <v>3</v>
      </c>
      <c r="J85">
        <v>20</v>
      </c>
      <c r="K85" t="s">
        <v>21</v>
      </c>
      <c r="M85">
        <v>610</v>
      </c>
      <c r="N85">
        <v>0.61</v>
      </c>
      <c r="O85">
        <v>1.4</v>
      </c>
      <c r="P85" t="s">
        <v>95</v>
      </c>
      <c r="Q85" s="3">
        <v>1.75</v>
      </c>
      <c r="T85" s="3">
        <f t="shared" si="17"/>
        <v>2.784304545151651</v>
      </c>
      <c r="U85" s="3">
        <f t="shared" si="14"/>
        <v>-1.034304545151651</v>
      </c>
    </row>
    <row r="86" spans="1:21" hidden="1" x14ac:dyDescent="0.25">
      <c r="A86" t="s">
        <v>13</v>
      </c>
      <c r="B86" t="s">
        <v>14</v>
      </c>
      <c r="C86">
        <v>41</v>
      </c>
      <c r="D86" t="s">
        <v>78</v>
      </c>
      <c r="E86" s="4" t="s">
        <v>17</v>
      </c>
      <c r="F86" t="s">
        <v>18</v>
      </c>
      <c r="G86" t="s">
        <v>19</v>
      </c>
      <c r="H86" t="s">
        <v>20</v>
      </c>
      <c r="I86">
        <v>0</v>
      </c>
      <c r="J86">
        <v>12</v>
      </c>
      <c r="K86" t="s">
        <v>21</v>
      </c>
      <c r="M86">
        <v>60</v>
      </c>
      <c r="N86">
        <v>1.4</v>
      </c>
      <c r="O86">
        <v>1.4</v>
      </c>
      <c r="P86" t="s">
        <v>94</v>
      </c>
      <c r="Q86" s="3">
        <v>0.12</v>
      </c>
      <c r="T86" s="3">
        <f t="shared" ref="T86:T87" si="18">((M86+IF(R86="c",(12*25.4/J86),0))*(IF(J86=8,1.21,IF(J86=10,1.25,IF(J86=12,1.28,IF(J86=14,1.32,1)))))*1.4/1000)</f>
        <v>0.10751999999999999</v>
      </c>
      <c r="U86" s="3">
        <f t="shared" si="14"/>
        <v>1.2480000000000005E-2</v>
      </c>
    </row>
    <row r="87" spans="1:21" hidden="1" x14ac:dyDescent="0.25">
      <c r="A87" t="s">
        <v>13</v>
      </c>
      <c r="B87" t="s">
        <v>14</v>
      </c>
      <c r="C87">
        <v>41</v>
      </c>
      <c r="D87" t="s">
        <v>78</v>
      </c>
      <c r="E87" s="4" t="s">
        <v>17</v>
      </c>
      <c r="F87" t="s">
        <v>18</v>
      </c>
      <c r="G87" t="s">
        <v>22</v>
      </c>
      <c r="H87" t="s">
        <v>20</v>
      </c>
      <c r="I87">
        <v>0</v>
      </c>
      <c r="J87">
        <v>12</v>
      </c>
      <c r="K87" t="s">
        <v>21</v>
      </c>
      <c r="M87">
        <v>60</v>
      </c>
      <c r="N87">
        <v>1.4</v>
      </c>
      <c r="O87">
        <v>1.4</v>
      </c>
      <c r="P87" t="s">
        <v>94</v>
      </c>
      <c r="Q87" s="3">
        <v>0.12</v>
      </c>
      <c r="T87" s="3">
        <f t="shared" si="18"/>
        <v>0.10751999999999999</v>
      </c>
      <c r="U87" s="3">
        <f t="shared" si="14"/>
        <v>1.2480000000000005E-2</v>
      </c>
    </row>
    <row r="88" spans="1:21" x14ac:dyDescent="0.25">
      <c r="A88" t="s">
        <v>13</v>
      </c>
      <c r="B88" t="s">
        <v>14</v>
      </c>
      <c r="C88">
        <v>42</v>
      </c>
      <c r="D88" t="s">
        <v>79</v>
      </c>
      <c r="E88" s="4" t="s">
        <v>42</v>
      </c>
      <c r="F88" t="s">
        <v>43</v>
      </c>
      <c r="G88" t="s">
        <v>44</v>
      </c>
      <c r="H88" t="s">
        <v>25</v>
      </c>
      <c r="I88">
        <v>3</v>
      </c>
      <c r="J88">
        <v>40</v>
      </c>
      <c r="K88" t="s">
        <v>21</v>
      </c>
      <c r="M88">
        <v>30</v>
      </c>
      <c r="N88">
        <v>0.61</v>
      </c>
      <c r="O88">
        <v>1.4</v>
      </c>
      <c r="P88" t="s">
        <v>95</v>
      </c>
      <c r="Q88" s="3">
        <v>0.15</v>
      </c>
      <c r="T88" s="3">
        <f t="shared" ref="T88:T89" si="19">((SQRT(POWER(I88,2)+POWER(25.4/J88,2))*(M88*J88/25.4))+IF(R88="c",((SQRT(POWER(I88,2)+POWER(25.4/J88,2))*(13*J88/25.4))*4),0))*1.271*1.4/1000</f>
        <v>0.25778611986639494</v>
      </c>
      <c r="U88" s="3">
        <f t="shared" si="14"/>
        <v>-0.10778611986639494</v>
      </c>
    </row>
    <row r="89" spans="1:21" x14ac:dyDescent="0.25">
      <c r="A89" t="s">
        <v>13</v>
      </c>
      <c r="B89" t="s">
        <v>14</v>
      </c>
      <c r="C89">
        <v>42</v>
      </c>
      <c r="D89" t="s">
        <v>79</v>
      </c>
      <c r="E89" s="4" t="s">
        <v>42</v>
      </c>
      <c r="F89" t="s">
        <v>43</v>
      </c>
      <c r="G89" t="s">
        <v>45</v>
      </c>
      <c r="H89" t="s">
        <v>25</v>
      </c>
      <c r="I89">
        <v>3</v>
      </c>
      <c r="J89">
        <v>40</v>
      </c>
      <c r="K89" t="s">
        <v>21</v>
      </c>
      <c r="M89">
        <v>30</v>
      </c>
      <c r="N89">
        <v>0.61</v>
      </c>
      <c r="O89">
        <v>1.4</v>
      </c>
      <c r="P89" t="s">
        <v>95</v>
      </c>
      <c r="Q89" s="3">
        <v>0.15</v>
      </c>
      <c r="T89" s="3">
        <f t="shared" si="19"/>
        <v>0.25778611986639494</v>
      </c>
      <c r="U89" s="3">
        <f t="shared" si="14"/>
        <v>-0.10778611986639494</v>
      </c>
    </row>
    <row r="90" spans="1:21" x14ac:dyDescent="0.25">
      <c r="A90" t="s">
        <v>13</v>
      </c>
      <c r="B90" t="s">
        <v>14</v>
      </c>
      <c r="C90">
        <v>43</v>
      </c>
      <c r="D90" t="s">
        <v>80</v>
      </c>
      <c r="E90" s="4" t="s">
        <v>81</v>
      </c>
      <c r="F90" t="s">
        <v>82</v>
      </c>
      <c r="G90" t="s">
        <v>83</v>
      </c>
      <c r="H90" t="s">
        <v>25</v>
      </c>
      <c r="I90">
        <v>2</v>
      </c>
      <c r="J90">
        <v>10</v>
      </c>
      <c r="K90" t="s">
        <v>21</v>
      </c>
      <c r="M90">
        <v>30</v>
      </c>
      <c r="N90">
        <v>148</v>
      </c>
      <c r="O90">
        <v>1.4</v>
      </c>
      <c r="P90" t="s">
        <v>94</v>
      </c>
      <c r="Q90" s="3">
        <f>2*N90*O90/1000</f>
        <v>0.41439999999999999</v>
      </c>
      <c r="T90" s="3">
        <f>(((SQRT(POWER(I90,2)+POWER(M90/19,2)))*19)+(M90*2))*3.6*1.07/1000</f>
        <v>0.41761409367591251</v>
      </c>
      <c r="U90" s="3">
        <f t="shared" si="14"/>
        <v>-3.2140936759125216E-3</v>
      </c>
    </row>
    <row r="91" spans="1:21" x14ac:dyDescent="0.25">
      <c r="A91" t="s">
        <v>13</v>
      </c>
      <c r="B91" t="s">
        <v>14</v>
      </c>
      <c r="C91">
        <v>43</v>
      </c>
      <c r="D91" t="s">
        <v>80</v>
      </c>
      <c r="E91" s="4" t="s">
        <v>81</v>
      </c>
      <c r="F91" t="s">
        <v>82</v>
      </c>
      <c r="G91" t="s">
        <v>84</v>
      </c>
      <c r="H91" t="s">
        <v>25</v>
      </c>
      <c r="I91">
        <v>2</v>
      </c>
      <c r="J91">
        <v>10</v>
      </c>
      <c r="K91" t="s">
        <v>21</v>
      </c>
      <c r="M91">
        <v>30</v>
      </c>
      <c r="N91">
        <v>148</v>
      </c>
      <c r="O91">
        <v>1.4</v>
      </c>
      <c r="P91" t="s">
        <v>94</v>
      </c>
      <c r="Q91" s="3">
        <f>2*N91*O91/1000</f>
        <v>0.41439999999999999</v>
      </c>
      <c r="T91" s="3">
        <f>(((SQRT(POWER(I91,2)+POWER(M91/19,2)))*19)+(M91*2))*3.6*1.07/1000</f>
        <v>0.41761409367591251</v>
      </c>
      <c r="U91" s="3">
        <f t="shared" si="14"/>
        <v>-3.2140936759125216E-3</v>
      </c>
    </row>
    <row r="92" spans="1:21" x14ac:dyDescent="0.25">
      <c r="A92" t="s">
        <v>13</v>
      </c>
      <c r="B92" t="s">
        <v>14</v>
      </c>
      <c r="C92">
        <v>44</v>
      </c>
      <c r="D92" t="s">
        <v>85</v>
      </c>
      <c r="E92" s="4" t="s">
        <v>42</v>
      </c>
      <c r="F92" t="s">
        <v>43</v>
      </c>
      <c r="G92" t="s">
        <v>44</v>
      </c>
      <c r="H92" t="s">
        <v>25</v>
      </c>
      <c r="I92">
        <v>3</v>
      </c>
      <c r="J92">
        <v>40</v>
      </c>
      <c r="K92" t="s">
        <v>21</v>
      </c>
      <c r="M92">
        <v>30</v>
      </c>
      <c r="N92">
        <v>0.61</v>
      </c>
      <c r="O92">
        <v>1.4</v>
      </c>
      <c r="P92" t="s">
        <v>95</v>
      </c>
      <c r="Q92" s="3">
        <v>0.15</v>
      </c>
      <c r="T92" s="3">
        <f t="shared" ref="T92:T95" si="20">((SQRT(POWER(I92,2)+POWER(25.4/J92,2))*(M92*J92/25.4))+IF(R92="c",((SQRT(POWER(I92,2)+POWER(25.4/J92,2))*(13*J92/25.4))*4),0))*1.271*1.4/1000</f>
        <v>0.25778611986639494</v>
      </c>
      <c r="U92" s="3">
        <f t="shared" si="14"/>
        <v>-0.10778611986639494</v>
      </c>
    </row>
    <row r="93" spans="1:21" x14ac:dyDescent="0.25">
      <c r="A93" t="s">
        <v>13</v>
      </c>
      <c r="B93" t="s">
        <v>14</v>
      </c>
      <c r="C93">
        <v>44</v>
      </c>
      <c r="D93" t="s">
        <v>85</v>
      </c>
      <c r="E93" s="4" t="s">
        <v>42</v>
      </c>
      <c r="F93" t="s">
        <v>43</v>
      </c>
      <c r="G93" t="s">
        <v>45</v>
      </c>
      <c r="H93" t="s">
        <v>25</v>
      </c>
      <c r="I93">
        <v>3</v>
      </c>
      <c r="J93">
        <v>40</v>
      </c>
      <c r="K93" t="s">
        <v>21</v>
      </c>
      <c r="M93">
        <v>30</v>
      </c>
      <c r="N93">
        <v>0.61</v>
      </c>
      <c r="O93">
        <v>1.4</v>
      </c>
      <c r="P93" t="s">
        <v>95</v>
      </c>
      <c r="Q93" s="3">
        <v>0.15</v>
      </c>
      <c r="T93" s="3">
        <f t="shared" si="20"/>
        <v>0.25778611986639494</v>
      </c>
      <c r="U93" s="3">
        <f t="shared" si="14"/>
        <v>-0.10778611986639494</v>
      </c>
    </row>
    <row r="94" spans="1:21" x14ac:dyDescent="0.25">
      <c r="A94" t="s">
        <v>13</v>
      </c>
      <c r="B94" t="s">
        <v>14</v>
      </c>
      <c r="C94">
        <v>45</v>
      </c>
      <c r="D94" t="s">
        <v>86</v>
      </c>
      <c r="E94" s="4" t="s">
        <v>42</v>
      </c>
      <c r="F94" t="s">
        <v>43</v>
      </c>
      <c r="G94" t="s">
        <v>44</v>
      </c>
      <c r="H94" t="s">
        <v>25</v>
      </c>
      <c r="I94">
        <v>5</v>
      </c>
      <c r="J94">
        <v>40</v>
      </c>
      <c r="K94" t="s">
        <v>21</v>
      </c>
      <c r="M94">
        <v>30</v>
      </c>
      <c r="N94">
        <v>0.61</v>
      </c>
      <c r="O94">
        <v>1.4</v>
      </c>
      <c r="P94" t="s">
        <v>95</v>
      </c>
      <c r="Q94" s="3">
        <v>0.23</v>
      </c>
      <c r="T94" s="3">
        <f t="shared" si="20"/>
        <v>0.42370690644336823</v>
      </c>
      <c r="U94" s="3">
        <f t="shared" si="14"/>
        <v>-0.19370690644336822</v>
      </c>
    </row>
    <row r="95" spans="1:21" x14ac:dyDescent="0.25">
      <c r="A95" t="s">
        <v>13</v>
      </c>
      <c r="B95" t="s">
        <v>14</v>
      </c>
      <c r="C95">
        <v>45</v>
      </c>
      <c r="D95" t="s">
        <v>86</v>
      </c>
      <c r="E95" s="4" t="s">
        <v>42</v>
      </c>
      <c r="F95" t="s">
        <v>43</v>
      </c>
      <c r="G95" t="s">
        <v>45</v>
      </c>
      <c r="H95" t="s">
        <v>25</v>
      </c>
      <c r="I95">
        <v>5</v>
      </c>
      <c r="J95">
        <v>40</v>
      </c>
      <c r="K95" t="s">
        <v>21</v>
      </c>
      <c r="M95">
        <v>30</v>
      </c>
      <c r="N95">
        <v>0.61</v>
      </c>
      <c r="O95">
        <v>1.4</v>
      </c>
      <c r="P95" t="s">
        <v>95</v>
      </c>
      <c r="Q95" s="3">
        <v>0.23</v>
      </c>
      <c r="T95" s="3">
        <f t="shared" si="20"/>
        <v>0.42370690644336823</v>
      </c>
      <c r="U95" s="3">
        <f t="shared" si="14"/>
        <v>-0.19370690644336822</v>
      </c>
    </row>
    <row r="96" spans="1:21" hidden="1" x14ac:dyDescent="0.25">
      <c r="A96" t="s">
        <v>13</v>
      </c>
      <c r="B96" t="s">
        <v>14</v>
      </c>
      <c r="C96">
        <v>46</v>
      </c>
      <c r="D96" t="s">
        <v>87</v>
      </c>
      <c r="E96" s="4" t="s">
        <v>17</v>
      </c>
      <c r="F96" t="s">
        <v>18</v>
      </c>
      <c r="G96" t="s">
        <v>19</v>
      </c>
      <c r="H96" t="s">
        <v>25</v>
      </c>
      <c r="I96">
        <v>0</v>
      </c>
      <c r="J96">
        <v>10</v>
      </c>
      <c r="K96" t="s">
        <v>21</v>
      </c>
      <c r="M96">
        <v>30</v>
      </c>
      <c r="N96">
        <v>1.4</v>
      </c>
      <c r="O96">
        <v>1.4</v>
      </c>
      <c r="P96" t="s">
        <v>94</v>
      </c>
      <c r="Q96" s="3">
        <v>0.06</v>
      </c>
      <c r="T96" s="3">
        <f t="shared" ref="T96:T97" si="21">((M96+IF(R96="c",(12*25.4/J96),0))*(IF(J96=8,1.21,IF(J96=10,1.25,IF(J96=12,1.28,IF(J96=14,1.32,1)))))*1.4/1000)</f>
        <v>5.2499999999999998E-2</v>
      </c>
      <c r="U96" s="3">
        <f t="shared" si="14"/>
        <v>7.4999999999999997E-3</v>
      </c>
    </row>
    <row r="97" spans="1:21" hidden="1" x14ac:dyDescent="0.25">
      <c r="A97" t="s">
        <v>13</v>
      </c>
      <c r="B97" t="s">
        <v>14</v>
      </c>
      <c r="C97">
        <v>46</v>
      </c>
      <c r="D97" t="s">
        <v>87</v>
      </c>
      <c r="E97" s="4" t="s">
        <v>17</v>
      </c>
      <c r="F97" t="s">
        <v>18</v>
      </c>
      <c r="G97" t="s">
        <v>22</v>
      </c>
      <c r="H97" t="s">
        <v>25</v>
      </c>
      <c r="I97">
        <v>0</v>
      </c>
      <c r="J97">
        <v>10</v>
      </c>
      <c r="K97" t="s">
        <v>21</v>
      </c>
      <c r="M97">
        <v>30</v>
      </c>
      <c r="N97">
        <v>1.4</v>
      </c>
      <c r="O97">
        <v>1.4</v>
      </c>
      <c r="P97" t="s">
        <v>94</v>
      </c>
      <c r="Q97" s="3">
        <v>0.06</v>
      </c>
      <c r="T97" s="3">
        <f t="shared" si="21"/>
        <v>5.2499999999999998E-2</v>
      </c>
      <c r="U97" s="3">
        <f t="shared" si="14"/>
        <v>7.4999999999999997E-3</v>
      </c>
    </row>
    <row r="98" spans="1:21" hidden="1" x14ac:dyDescent="0.25">
      <c r="A98" t="s">
        <v>13</v>
      </c>
      <c r="B98" t="s">
        <v>14</v>
      </c>
      <c r="C98">
        <v>47</v>
      </c>
      <c r="D98" t="s">
        <v>88</v>
      </c>
      <c r="E98" s="4" t="s">
        <v>89</v>
      </c>
      <c r="F98" t="s">
        <v>90</v>
      </c>
      <c r="G98" t="s">
        <v>91</v>
      </c>
      <c r="I98">
        <v>0</v>
      </c>
      <c r="J98">
        <v>20</v>
      </c>
      <c r="K98" t="s">
        <v>21</v>
      </c>
      <c r="M98">
        <v>1</v>
      </c>
      <c r="N98">
        <v>1968.3</v>
      </c>
      <c r="O98">
        <v>1.4</v>
      </c>
      <c r="P98" t="s">
        <v>94</v>
      </c>
      <c r="Q98" s="3">
        <f>1*N98*O98/1000</f>
        <v>2.75562</v>
      </c>
      <c r="U98" s="3">
        <f t="shared" si="14"/>
        <v>2.75562</v>
      </c>
    </row>
    <row r="99" spans="1:21" hidden="1" x14ac:dyDescent="0.25">
      <c r="A99" t="s">
        <v>13</v>
      </c>
      <c r="B99" t="s">
        <v>14</v>
      </c>
      <c r="C99">
        <v>47</v>
      </c>
      <c r="D99" t="s">
        <v>88</v>
      </c>
      <c r="E99" s="4" t="s">
        <v>89</v>
      </c>
      <c r="F99" t="s">
        <v>90</v>
      </c>
      <c r="G99" t="s">
        <v>92</v>
      </c>
      <c r="I99">
        <v>0</v>
      </c>
      <c r="J99">
        <v>20</v>
      </c>
      <c r="K99" t="s">
        <v>21</v>
      </c>
      <c r="M99">
        <v>1</v>
      </c>
      <c r="N99">
        <v>1230</v>
      </c>
      <c r="O99">
        <v>1.4</v>
      </c>
      <c r="P99" t="s">
        <v>94</v>
      </c>
      <c r="Q99" s="3">
        <f>1*N99*O99/1000</f>
        <v>1.722</v>
      </c>
      <c r="U99" s="3">
        <f t="shared" si="14"/>
        <v>1.722</v>
      </c>
    </row>
  </sheetData>
  <autoFilter ref="A1:U99">
    <filterColumn colId="20">
      <customFilters>
        <customFilter operator="lessThan" val="0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E40" sqref="E40"/>
    </sheetView>
  </sheetViews>
  <sheetFormatPr defaultRowHeight="15" x14ac:dyDescent="0.25"/>
  <cols>
    <col min="1" max="1" width="9.28515625" bestFit="1" customWidth="1"/>
    <col min="2" max="2" width="8.28515625" bestFit="1" customWidth="1"/>
    <col min="3" max="3" width="11.7109375" bestFit="1" customWidth="1"/>
    <col min="4" max="4" width="43.42578125" bestFit="1" customWidth="1"/>
    <col min="5" max="5" width="11.28515625" style="4" bestFit="1" customWidth="1"/>
    <col min="6" max="6" width="15.140625" bestFit="1" customWidth="1"/>
    <col min="7" max="7" width="11.5703125" bestFit="1" customWidth="1"/>
    <col min="8" max="8" width="8.140625" bestFit="1" customWidth="1"/>
    <col min="9" max="9" width="7.85546875" bestFit="1" customWidth="1"/>
    <col min="10" max="10" width="7.7109375" bestFit="1" customWidth="1"/>
    <col min="11" max="11" width="7.5703125" bestFit="1" customWidth="1"/>
    <col min="12" max="12" width="11.28515625" bestFit="1" customWidth="1"/>
    <col min="13" max="13" width="21.5703125" bestFit="1" customWidth="1"/>
    <col min="14" max="14" width="11.5703125" bestFit="1" customWidth="1"/>
    <col min="15" max="15" width="10.140625" bestFit="1" customWidth="1"/>
    <col min="16" max="16" width="76.85546875" bestFit="1" customWidth="1"/>
    <col min="17" max="17" width="9" bestFit="1" customWidth="1"/>
    <col min="18" max="18" width="8.28515625" bestFit="1" customWidth="1"/>
    <col min="19" max="19" width="6.28515625" bestFit="1" customWidth="1"/>
    <col min="20" max="20" width="8.85546875" style="3" bestFit="1" customWidth="1"/>
    <col min="21" max="21" width="31.85546875" bestFit="1" customWidth="1"/>
  </cols>
  <sheetData>
    <row r="1" spans="1:21" ht="57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97</v>
      </c>
      <c r="O1" t="s">
        <v>98</v>
      </c>
      <c r="P1" t="s">
        <v>99</v>
      </c>
      <c r="Q1" t="s">
        <v>100</v>
      </c>
      <c r="R1" s="1" t="s">
        <v>101</v>
      </c>
      <c r="S1" s="1" t="s">
        <v>102</v>
      </c>
      <c r="T1" s="2" t="s">
        <v>103</v>
      </c>
      <c r="U1" t="s">
        <v>105</v>
      </c>
    </row>
    <row r="2" spans="1:21" x14ac:dyDescent="0.25">
      <c r="A2" t="s">
        <v>106</v>
      </c>
      <c r="B2" t="s">
        <v>107</v>
      </c>
      <c r="C2">
        <v>1</v>
      </c>
      <c r="D2" t="s">
        <v>108</v>
      </c>
      <c r="E2" s="4" t="s">
        <v>17</v>
      </c>
      <c r="F2" t="s">
        <v>18</v>
      </c>
      <c r="G2" t="s">
        <v>19</v>
      </c>
      <c r="H2" t="s">
        <v>20</v>
      </c>
      <c r="I2">
        <v>0</v>
      </c>
      <c r="J2">
        <v>12</v>
      </c>
      <c r="K2" t="s">
        <v>109</v>
      </c>
      <c r="M2">
        <v>260</v>
      </c>
      <c r="N2">
        <v>1.4</v>
      </c>
      <c r="O2">
        <v>1.4</v>
      </c>
      <c r="P2" t="s">
        <v>94</v>
      </c>
      <c r="Q2">
        <v>0.51</v>
      </c>
      <c r="T2" s="3">
        <f>((M2+IF(R2="c",(12*25.4/J2),0))*(IF(J2=8,1.21,IF(J2=10,1.25,IF(J2=12,1.28,IF(J2=14,1.32,1)))))*1.4/1000)</f>
        <v>0.46591999999999995</v>
      </c>
      <c r="U2" s="3">
        <f>Q2-T2</f>
        <v>4.4080000000000064E-2</v>
      </c>
    </row>
    <row r="3" spans="1:21" x14ac:dyDescent="0.25">
      <c r="A3" t="s">
        <v>106</v>
      </c>
      <c r="B3" t="s">
        <v>107</v>
      </c>
      <c r="C3">
        <v>1</v>
      </c>
      <c r="D3" t="s">
        <v>108</v>
      </c>
      <c r="E3" s="4" t="s">
        <v>17</v>
      </c>
      <c r="F3" t="s">
        <v>18</v>
      </c>
      <c r="G3" t="s">
        <v>22</v>
      </c>
      <c r="H3" t="s">
        <v>20</v>
      </c>
      <c r="I3">
        <v>0</v>
      </c>
      <c r="J3">
        <v>12</v>
      </c>
      <c r="K3" t="s">
        <v>109</v>
      </c>
      <c r="M3">
        <v>260</v>
      </c>
      <c r="N3">
        <v>1.4</v>
      </c>
      <c r="O3">
        <v>1.4</v>
      </c>
      <c r="P3" t="s">
        <v>94</v>
      </c>
      <c r="Q3">
        <v>0.51</v>
      </c>
      <c r="T3" s="3">
        <f t="shared" ref="T3:T5" si="0">((M3+IF(R3="c",(12*25.4/J3),0))*(IF(J3=8,1.21,IF(J3=10,1.25,IF(J3=12,1.28,IF(J3=14,1.32,1)))))*1.4/1000)</f>
        <v>0.46591999999999995</v>
      </c>
      <c r="U3" s="3">
        <f t="shared" ref="U3:U66" si="1">Q3-T3</f>
        <v>4.4080000000000064E-2</v>
      </c>
    </row>
    <row r="4" spans="1:21" x14ac:dyDescent="0.25">
      <c r="A4" t="s">
        <v>106</v>
      </c>
      <c r="B4" t="s">
        <v>107</v>
      </c>
      <c r="C4">
        <v>2</v>
      </c>
      <c r="D4" t="s">
        <v>87</v>
      </c>
      <c r="E4" s="4" t="s">
        <v>17</v>
      </c>
      <c r="F4" t="s">
        <v>18</v>
      </c>
      <c r="G4" t="s">
        <v>19</v>
      </c>
      <c r="H4" t="s">
        <v>20</v>
      </c>
      <c r="I4">
        <v>0</v>
      </c>
      <c r="J4">
        <v>12</v>
      </c>
      <c r="K4" t="s">
        <v>109</v>
      </c>
      <c r="M4">
        <v>30</v>
      </c>
      <c r="N4">
        <v>1.4</v>
      </c>
      <c r="O4">
        <v>1.4</v>
      </c>
      <c r="P4" t="s">
        <v>94</v>
      </c>
      <c r="Q4">
        <v>0.06</v>
      </c>
      <c r="T4" s="3">
        <f t="shared" si="0"/>
        <v>5.3759999999999995E-2</v>
      </c>
      <c r="U4" s="3">
        <f t="shared" si="1"/>
        <v>6.2400000000000025E-3</v>
      </c>
    </row>
    <row r="5" spans="1:21" x14ac:dyDescent="0.25">
      <c r="A5" t="s">
        <v>106</v>
      </c>
      <c r="B5" t="s">
        <v>107</v>
      </c>
      <c r="C5">
        <v>2</v>
      </c>
      <c r="D5" t="s">
        <v>87</v>
      </c>
      <c r="E5" s="4" t="s">
        <v>17</v>
      </c>
      <c r="F5" t="s">
        <v>18</v>
      </c>
      <c r="G5" t="s">
        <v>22</v>
      </c>
      <c r="H5" t="s">
        <v>20</v>
      </c>
      <c r="I5">
        <v>0</v>
      </c>
      <c r="J5">
        <v>12</v>
      </c>
      <c r="K5" t="s">
        <v>109</v>
      </c>
      <c r="M5">
        <v>30</v>
      </c>
      <c r="N5">
        <v>1.4</v>
      </c>
      <c r="O5">
        <v>1.4</v>
      </c>
      <c r="P5" t="s">
        <v>94</v>
      </c>
      <c r="Q5">
        <v>0.06</v>
      </c>
      <c r="T5" s="3">
        <f t="shared" si="0"/>
        <v>5.3759999999999995E-2</v>
      </c>
      <c r="U5" s="3">
        <f t="shared" si="1"/>
        <v>6.2400000000000025E-3</v>
      </c>
    </row>
    <row r="6" spans="1:21" x14ac:dyDescent="0.25">
      <c r="A6" t="s">
        <v>106</v>
      </c>
      <c r="B6" t="s">
        <v>107</v>
      </c>
      <c r="C6">
        <v>3</v>
      </c>
      <c r="D6" t="s">
        <v>110</v>
      </c>
      <c r="E6" s="4" t="s">
        <v>72</v>
      </c>
      <c r="F6" t="s">
        <v>73</v>
      </c>
      <c r="G6" t="s">
        <v>74</v>
      </c>
      <c r="H6" t="s">
        <v>25</v>
      </c>
      <c r="I6">
        <v>7.5</v>
      </c>
      <c r="J6">
        <v>10</v>
      </c>
      <c r="K6" t="s">
        <v>109</v>
      </c>
      <c r="M6">
        <v>280</v>
      </c>
      <c r="N6">
        <v>1.1100000000000001</v>
      </c>
      <c r="O6">
        <v>1.4</v>
      </c>
      <c r="P6" t="s">
        <v>95</v>
      </c>
      <c r="Q6">
        <v>1.72</v>
      </c>
      <c r="T6" s="3">
        <f>((SQRT(POWER(I6,2)+POWER(25.4/J6,2))*(M6*J6/25.4))+IF(R6="c",((SQRT(POWER(I6,2)+POWER(25.4/J6,2))*(13*J6/25.4))*4),0))*1.35*1.4/1000</f>
        <v>1.6497777057614995</v>
      </c>
      <c r="U6" s="3">
        <f t="shared" si="1"/>
        <v>7.022229423850046E-2</v>
      </c>
    </row>
    <row r="7" spans="1:21" x14ac:dyDescent="0.25">
      <c r="A7" t="s">
        <v>106</v>
      </c>
      <c r="B7" t="s">
        <v>107</v>
      </c>
      <c r="C7">
        <v>3</v>
      </c>
      <c r="D7" t="s">
        <v>110</v>
      </c>
      <c r="E7" s="4" t="s">
        <v>72</v>
      </c>
      <c r="F7" t="s">
        <v>73</v>
      </c>
      <c r="G7" t="s">
        <v>75</v>
      </c>
      <c r="H7" t="s">
        <v>25</v>
      </c>
      <c r="I7">
        <v>7.5</v>
      </c>
      <c r="J7">
        <v>10</v>
      </c>
      <c r="K7" t="s">
        <v>109</v>
      </c>
      <c r="M7">
        <v>280</v>
      </c>
      <c r="N7">
        <v>1.1100000000000001</v>
      </c>
      <c r="O7">
        <v>1.4</v>
      </c>
      <c r="P7" t="s">
        <v>95</v>
      </c>
      <c r="Q7">
        <v>1.72</v>
      </c>
      <c r="T7" s="3">
        <f>((SQRT(POWER(I7,2)+POWER(25.4/J7,2))*(M7*J7/25.4))+IF(R7="c",((SQRT(POWER(I7,2)+POWER(25.4/J7,2))*(13*J7/25.4))*4),0))*1.35*1.4/1000</f>
        <v>1.6497777057614995</v>
      </c>
      <c r="U7" s="3">
        <f t="shared" si="1"/>
        <v>7.022229423850046E-2</v>
      </c>
    </row>
    <row r="8" spans="1:21" x14ac:dyDescent="0.25">
      <c r="A8" t="s">
        <v>106</v>
      </c>
      <c r="B8" t="s">
        <v>107</v>
      </c>
      <c r="C8">
        <v>4</v>
      </c>
      <c r="D8" t="s">
        <v>111</v>
      </c>
      <c r="E8" s="4" t="s">
        <v>17</v>
      </c>
      <c r="F8" t="s">
        <v>18</v>
      </c>
      <c r="G8" t="s">
        <v>19</v>
      </c>
      <c r="H8" t="s">
        <v>25</v>
      </c>
      <c r="I8">
        <v>0</v>
      </c>
      <c r="J8">
        <v>8</v>
      </c>
      <c r="K8" t="s">
        <v>109</v>
      </c>
      <c r="M8">
        <v>800</v>
      </c>
      <c r="N8">
        <v>1.4</v>
      </c>
      <c r="O8">
        <v>1.4</v>
      </c>
      <c r="P8" t="s">
        <v>94</v>
      </c>
      <c r="Q8">
        <v>1.57</v>
      </c>
      <c r="T8" s="3">
        <f t="shared" ref="T8:T9" si="2">((M8+IF(R8="c",(12*25.4/J8),0))*(IF(J8=8,1.21,IF(J8=10,1.25,IF(J8=12,1.28,IF(J8=14,1.32,1)))))*1.4/1000)</f>
        <v>1.3551999999999997</v>
      </c>
      <c r="U8" s="3">
        <f t="shared" si="1"/>
        <v>0.21480000000000032</v>
      </c>
    </row>
    <row r="9" spans="1:21" x14ac:dyDescent="0.25">
      <c r="A9" t="s">
        <v>106</v>
      </c>
      <c r="B9" t="s">
        <v>107</v>
      </c>
      <c r="C9">
        <v>4</v>
      </c>
      <c r="D9" t="s">
        <v>111</v>
      </c>
      <c r="E9" s="4" t="s">
        <v>17</v>
      </c>
      <c r="F9" t="s">
        <v>18</v>
      </c>
      <c r="G9" t="s">
        <v>22</v>
      </c>
      <c r="H9" t="s">
        <v>25</v>
      </c>
      <c r="I9">
        <v>0</v>
      </c>
      <c r="J9">
        <v>8</v>
      </c>
      <c r="K9" t="s">
        <v>109</v>
      </c>
      <c r="M9">
        <v>800</v>
      </c>
      <c r="N9">
        <v>1.4</v>
      </c>
      <c r="O9">
        <v>1.4</v>
      </c>
      <c r="P9" t="s">
        <v>94</v>
      </c>
      <c r="Q9">
        <v>1.57</v>
      </c>
      <c r="T9" s="3">
        <f t="shared" si="2"/>
        <v>1.3551999999999997</v>
      </c>
      <c r="U9" s="3">
        <f t="shared" si="1"/>
        <v>0.21480000000000032</v>
      </c>
    </row>
    <row r="10" spans="1:21" x14ac:dyDescent="0.25">
      <c r="A10" t="s">
        <v>106</v>
      </c>
      <c r="B10" t="s">
        <v>107</v>
      </c>
      <c r="C10">
        <v>5</v>
      </c>
      <c r="D10" t="s">
        <v>54</v>
      </c>
      <c r="E10" s="4" t="s">
        <v>72</v>
      </c>
      <c r="F10" t="s">
        <v>73</v>
      </c>
      <c r="G10" t="s">
        <v>74</v>
      </c>
      <c r="H10" t="s">
        <v>25</v>
      </c>
      <c r="I10">
        <v>7.5</v>
      </c>
      <c r="J10">
        <v>10</v>
      </c>
      <c r="K10" t="s">
        <v>109</v>
      </c>
      <c r="M10">
        <v>520</v>
      </c>
      <c r="N10">
        <v>1.1100000000000001</v>
      </c>
      <c r="O10">
        <v>1.4</v>
      </c>
      <c r="P10" t="s">
        <v>95</v>
      </c>
      <c r="Q10">
        <v>3.19</v>
      </c>
      <c r="T10" s="3">
        <f t="shared" ref="T10:T11" si="3">((SQRT(POWER(I10,2)+POWER(25.4/J10,2))*(M10*J10/25.4))+IF(R10="c",((SQRT(POWER(I10,2)+POWER(25.4/J10,2))*(13*J10/25.4))*4),0))*1.35*1.4/1000</f>
        <v>3.0638728821284995</v>
      </c>
      <c r="U10" s="3">
        <f t="shared" si="1"/>
        <v>0.12612711787150044</v>
      </c>
    </row>
    <row r="11" spans="1:21" x14ac:dyDescent="0.25">
      <c r="A11" t="s">
        <v>106</v>
      </c>
      <c r="B11" t="s">
        <v>107</v>
      </c>
      <c r="C11">
        <v>5</v>
      </c>
      <c r="D11" t="s">
        <v>54</v>
      </c>
      <c r="E11" s="4" t="s">
        <v>72</v>
      </c>
      <c r="F11" t="s">
        <v>73</v>
      </c>
      <c r="G11" t="s">
        <v>75</v>
      </c>
      <c r="H11" t="s">
        <v>25</v>
      </c>
      <c r="I11">
        <v>7.5</v>
      </c>
      <c r="J11">
        <v>10</v>
      </c>
      <c r="K11" t="s">
        <v>109</v>
      </c>
      <c r="M11">
        <v>520</v>
      </c>
      <c r="N11">
        <v>1.1100000000000001</v>
      </c>
      <c r="O11">
        <v>1.4</v>
      </c>
      <c r="P11" t="s">
        <v>95</v>
      </c>
      <c r="Q11">
        <v>3.19</v>
      </c>
      <c r="T11" s="3">
        <f t="shared" si="3"/>
        <v>3.0638728821284995</v>
      </c>
      <c r="U11" s="3">
        <f t="shared" si="1"/>
        <v>0.12612711787150044</v>
      </c>
    </row>
    <row r="12" spans="1:21" x14ac:dyDescent="0.25">
      <c r="A12" t="s">
        <v>106</v>
      </c>
      <c r="B12" t="s">
        <v>107</v>
      </c>
      <c r="C12">
        <v>6</v>
      </c>
      <c r="D12" t="s">
        <v>112</v>
      </c>
      <c r="E12" s="4" t="s">
        <v>34</v>
      </c>
      <c r="F12" t="s">
        <v>35</v>
      </c>
      <c r="G12" t="s">
        <v>36</v>
      </c>
      <c r="H12" t="s">
        <v>37</v>
      </c>
      <c r="I12">
        <v>3</v>
      </c>
      <c r="J12">
        <v>15</v>
      </c>
      <c r="K12" t="s">
        <v>109</v>
      </c>
      <c r="M12">
        <v>460</v>
      </c>
      <c r="N12">
        <v>2.78</v>
      </c>
      <c r="O12">
        <v>1.4</v>
      </c>
      <c r="P12" t="s">
        <v>94</v>
      </c>
      <c r="Q12">
        <v>1.79</v>
      </c>
      <c r="T12" s="3">
        <f>((M12*(IF(S12="DÀY",2.45,2.2))*1.4/1000))</f>
        <v>1.4168000000000003</v>
      </c>
      <c r="U12" s="3">
        <f t="shared" si="1"/>
        <v>0.37319999999999975</v>
      </c>
    </row>
    <row r="13" spans="1:21" x14ac:dyDescent="0.25">
      <c r="A13" t="s">
        <v>106</v>
      </c>
      <c r="B13" t="s">
        <v>107</v>
      </c>
      <c r="C13">
        <v>6</v>
      </c>
      <c r="D13" t="s">
        <v>112</v>
      </c>
      <c r="E13" s="4" t="s">
        <v>34</v>
      </c>
      <c r="F13" t="s">
        <v>35</v>
      </c>
      <c r="G13" t="s">
        <v>38</v>
      </c>
      <c r="H13" t="s">
        <v>39</v>
      </c>
      <c r="I13">
        <v>3</v>
      </c>
      <c r="J13">
        <v>15</v>
      </c>
      <c r="K13" t="s">
        <v>109</v>
      </c>
      <c r="M13">
        <v>460</v>
      </c>
      <c r="N13">
        <v>2.17</v>
      </c>
      <c r="O13">
        <v>1.4</v>
      </c>
      <c r="P13" t="s">
        <v>95</v>
      </c>
      <c r="Q13">
        <v>3.87</v>
      </c>
      <c r="T13" s="3">
        <f>SUM(I13,I13,(25.4/J13))*(M13*J13/25.4)*(IF(S13="DÀY",1.2,1.01)*1.4/1000)</f>
        <v>2.9551486614173226</v>
      </c>
      <c r="U13" s="3">
        <f t="shared" si="1"/>
        <v>0.91485133858267753</v>
      </c>
    </row>
    <row r="14" spans="1:21" x14ac:dyDescent="0.25">
      <c r="A14" t="s">
        <v>106</v>
      </c>
      <c r="B14" t="s">
        <v>107</v>
      </c>
      <c r="C14">
        <v>6</v>
      </c>
      <c r="D14" t="s">
        <v>112</v>
      </c>
      <c r="E14" s="4" t="s">
        <v>34</v>
      </c>
      <c r="F14" t="s">
        <v>35</v>
      </c>
      <c r="G14" t="s">
        <v>40</v>
      </c>
      <c r="H14" t="s">
        <v>39</v>
      </c>
      <c r="I14">
        <v>3</v>
      </c>
      <c r="J14">
        <v>15</v>
      </c>
      <c r="K14" t="s">
        <v>109</v>
      </c>
      <c r="M14">
        <v>460</v>
      </c>
      <c r="N14">
        <v>2.17</v>
      </c>
      <c r="O14">
        <v>1.4</v>
      </c>
      <c r="P14" t="s">
        <v>95</v>
      </c>
      <c r="Q14">
        <v>3.87</v>
      </c>
      <c r="T14" s="3">
        <f>SUM(I14,I14,(25.4/J14))*(M14*J14/25.4)*(IF(S14="DÀY",1.2,1.01)*1.4/1000)</f>
        <v>2.9551486614173226</v>
      </c>
      <c r="U14" s="3">
        <f t="shared" si="1"/>
        <v>0.91485133858267753</v>
      </c>
    </row>
    <row r="15" spans="1:21" x14ac:dyDescent="0.25">
      <c r="A15" t="s">
        <v>106</v>
      </c>
      <c r="B15" t="s">
        <v>107</v>
      </c>
      <c r="C15">
        <v>7</v>
      </c>
      <c r="D15" t="s">
        <v>113</v>
      </c>
      <c r="E15" s="4" t="s">
        <v>34</v>
      </c>
      <c r="F15" t="s">
        <v>35</v>
      </c>
      <c r="G15" t="s">
        <v>36</v>
      </c>
      <c r="H15" t="s">
        <v>37</v>
      </c>
      <c r="I15">
        <v>3</v>
      </c>
      <c r="J15">
        <v>20</v>
      </c>
      <c r="K15" t="s">
        <v>109</v>
      </c>
      <c r="M15">
        <v>200</v>
      </c>
      <c r="N15">
        <v>2.78</v>
      </c>
      <c r="O15">
        <v>1.4</v>
      </c>
      <c r="P15" t="s">
        <v>94</v>
      </c>
      <c r="Q15">
        <v>0.78</v>
      </c>
      <c r="T15" s="3">
        <f t="shared" ref="T15" si="4">((M15*(IF(S15="DÀY",2.45,2.2))*1.4/1000))</f>
        <v>0.61599999999999999</v>
      </c>
      <c r="U15" s="3">
        <f t="shared" si="1"/>
        <v>0.16400000000000003</v>
      </c>
    </row>
    <row r="16" spans="1:21" x14ac:dyDescent="0.25">
      <c r="A16" t="s">
        <v>106</v>
      </c>
      <c r="B16" t="s">
        <v>107</v>
      </c>
      <c r="C16">
        <v>7</v>
      </c>
      <c r="D16" t="s">
        <v>113</v>
      </c>
      <c r="E16" s="4" t="s">
        <v>34</v>
      </c>
      <c r="F16" t="s">
        <v>35</v>
      </c>
      <c r="G16" t="s">
        <v>38</v>
      </c>
      <c r="H16" t="s">
        <v>39</v>
      </c>
      <c r="I16">
        <v>3</v>
      </c>
      <c r="J16">
        <v>20</v>
      </c>
      <c r="K16" t="s">
        <v>109</v>
      </c>
      <c r="M16">
        <v>200</v>
      </c>
      <c r="N16">
        <v>2.17</v>
      </c>
      <c r="O16">
        <v>1.4</v>
      </c>
      <c r="P16" t="s">
        <v>95</v>
      </c>
      <c r="Q16">
        <v>2.04</v>
      </c>
      <c r="T16" s="3">
        <f t="shared" ref="T16:T17" si="5">SUM(I16,I16,(25.4/J16))*(M16*J16/25.4)*(IF(S16="DÀY",1.2,1.01)*1.4/1000)</f>
        <v>1.6188629921259841</v>
      </c>
      <c r="U16" s="3">
        <f t="shared" si="1"/>
        <v>0.42113700787401598</v>
      </c>
    </row>
    <row r="17" spans="1:21" x14ac:dyDescent="0.25">
      <c r="A17" t="s">
        <v>106</v>
      </c>
      <c r="B17" t="s">
        <v>107</v>
      </c>
      <c r="C17">
        <v>7</v>
      </c>
      <c r="D17" t="s">
        <v>113</v>
      </c>
      <c r="E17" s="4" t="s">
        <v>34</v>
      </c>
      <c r="F17" t="s">
        <v>35</v>
      </c>
      <c r="G17" t="s">
        <v>40</v>
      </c>
      <c r="H17" t="s">
        <v>39</v>
      </c>
      <c r="I17">
        <v>3</v>
      </c>
      <c r="J17">
        <v>20</v>
      </c>
      <c r="K17" t="s">
        <v>109</v>
      </c>
      <c r="M17">
        <v>200</v>
      </c>
      <c r="N17">
        <v>2.17</v>
      </c>
      <c r="O17">
        <v>1.4</v>
      </c>
      <c r="P17" t="s">
        <v>95</v>
      </c>
      <c r="Q17">
        <v>2.04</v>
      </c>
      <c r="T17" s="3">
        <f t="shared" si="5"/>
        <v>1.6188629921259841</v>
      </c>
      <c r="U17" s="3">
        <f t="shared" si="1"/>
        <v>0.42113700787401598</v>
      </c>
    </row>
    <row r="18" spans="1:21" x14ac:dyDescent="0.25">
      <c r="A18" t="s">
        <v>106</v>
      </c>
      <c r="B18" t="s">
        <v>107</v>
      </c>
      <c r="C18">
        <v>8</v>
      </c>
      <c r="D18" t="s">
        <v>60</v>
      </c>
      <c r="E18" s="4" t="s">
        <v>17</v>
      </c>
      <c r="F18" t="s">
        <v>18</v>
      </c>
      <c r="G18" t="s">
        <v>19</v>
      </c>
      <c r="H18" t="s">
        <v>20</v>
      </c>
      <c r="I18">
        <v>0</v>
      </c>
      <c r="J18">
        <v>12</v>
      </c>
      <c r="K18" t="s">
        <v>109</v>
      </c>
      <c r="M18">
        <v>320</v>
      </c>
      <c r="N18">
        <v>1.4</v>
      </c>
      <c r="O18">
        <v>1.4</v>
      </c>
      <c r="P18" t="s">
        <v>94</v>
      </c>
      <c r="Q18">
        <v>0.63</v>
      </c>
      <c r="T18" s="3">
        <f t="shared" ref="T18:T21" si="6">((M18+IF(R18="c",(12*25.4/J18),0))*(IF(J18=8,1.21,IF(J18=10,1.25,IF(J18=12,1.28,IF(J18=14,1.32,1)))))*1.4/1000)</f>
        <v>0.57343999999999995</v>
      </c>
      <c r="U18" s="3">
        <f t="shared" si="1"/>
        <v>5.6560000000000055E-2</v>
      </c>
    </row>
    <row r="19" spans="1:21" x14ac:dyDescent="0.25">
      <c r="A19" t="s">
        <v>106</v>
      </c>
      <c r="B19" t="s">
        <v>107</v>
      </c>
      <c r="C19">
        <v>8</v>
      </c>
      <c r="D19" t="s">
        <v>60</v>
      </c>
      <c r="E19" s="4" t="s">
        <v>17</v>
      </c>
      <c r="F19" t="s">
        <v>18</v>
      </c>
      <c r="G19" t="s">
        <v>22</v>
      </c>
      <c r="H19" t="s">
        <v>20</v>
      </c>
      <c r="I19">
        <v>0</v>
      </c>
      <c r="J19">
        <v>12</v>
      </c>
      <c r="K19" t="s">
        <v>109</v>
      </c>
      <c r="M19">
        <v>320</v>
      </c>
      <c r="N19">
        <v>1.4</v>
      </c>
      <c r="O19">
        <v>1.4</v>
      </c>
      <c r="P19" t="s">
        <v>94</v>
      </c>
      <c r="Q19">
        <v>0.63</v>
      </c>
      <c r="T19" s="3">
        <f t="shared" si="6"/>
        <v>0.57343999999999995</v>
      </c>
      <c r="U19" s="3">
        <f t="shared" si="1"/>
        <v>5.6560000000000055E-2</v>
      </c>
    </row>
    <row r="20" spans="1:21" x14ac:dyDescent="0.25">
      <c r="A20" t="s">
        <v>106</v>
      </c>
      <c r="B20" t="s">
        <v>107</v>
      </c>
      <c r="C20">
        <v>9</v>
      </c>
      <c r="D20" t="s">
        <v>114</v>
      </c>
      <c r="E20" s="4" t="s">
        <v>17</v>
      </c>
      <c r="F20" t="s">
        <v>18</v>
      </c>
      <c r="G20" t="s">
        <v>19</v>
      </c>
      <c r="H20" t="s">
        <v>20</v>
      </c>
      <c r="I20">
        <v>0</v>
      </c>
      <c r="J20">
        <v>12</v>
      </c>
      <c r="K20" t="s">
        <v>109</v>
      </c>
      <c r="M20">
        <v>320</v>
      </c>
      <c r="N20">
        <v>1.4</v>
      </c>
      <c r="O20">
        <v>1.4</v>
      </c>
      <c r="P20" t="s">
        <v>94</v>
      </c>
      <c r="Q20">
        <v>0.63</v>
      </c>
      <c r="T20" s="3">
        <f t="shared" si="6"/>
        <v>0.57343999999999995</v>
      </c>
      <c r="U20" s="3">
        <f t="shared" si="1"/>
        <v>5.6560000000000055E-2</v>
      </c>
    </row>
    <row r="21" spans="1:21" x14ac:dyDescent="0.25">
      <c r="A21" t="s">
        <v>106</v>
      </c>
      <c r="B21" t="s">
        <v>107</v>
      </c>
      <c r="C21">
        <v>9</v>
      </c>
      <c r="D21" t="s">
        <v>114</v>
      </c>
      <c r="E21" s="4" t="s">
        <v>17</v>
      </c>
      <c r="F21" t="s">
        <v>18</v>
      </c>
      <c r="G21" t="s">
        <v>22</v>
      </c>
      <c r="H21" t="s">
        <v>20</v>
      </c>
      <c r="I21">
        <v>0</v>
      </c>
      <c r="J21">
        <v>12</v>
      </c>
      <c r="K21" t="s">
        <v>109</v>
      </c>
      <c r="M21">
        <v>320</v>
      </c>
      <c r="N21">
        <v>1.4</v>
      </c>
      <c r="O21">
        <v>1.4</v>
      </c>
      <c r="P21" t="s">
        <v>94</v>
      </c>
      <c r="Q21">
        <v>0.63</v>
      </c>
      <c r="T21" s="3">
        <f t="shared" si="6"/>
        <v>0.57343999999999995</v>
      </c>
      <c r="U21" s="3">
        <f t="shared" si="1"/>
        <v>5.6560000000000055E-2</v>
      </c>
    </row>
    <row r="22" spans="1:21" x14ac:dyDescent="0.25">
      <c r="A22" t="s">
        <v>106</v>
      </c>
      <c r="B22" t="s">
        <v>107</v>
      </c>
      <c r="C22">
        <v>10</v>
      </c>
      <c r="D22" t="s">
        <v>26</v>
      </c>
      <c r="E22" s="4" t="s">
        <v>27</v>
      </c>
      <c r="F22" t="s">
        <v>28</v>
      </c>
      <c r="G22" t="s">
        <v>29</v>
      </c>
      <c r="H22" t="s">
        <v>25</v>
      </c>
      <c r="I22">
        <v>0</v>
      </c>
      <c r="J22">
        <v>0</v>
      </c>
      <c r="K22" t="s">
        <v>109</v>
      </c>
      <c r="M22">
        <v>800</v>
      </c>
      <c r="N22">
        <v>1.1299999999999999</v>
      </c>
      <c r="O22">
        <v>1.4</v>
      </c>
      <c r="P22" t="s">
        <v>94</v>
      </c>
      <c r="Q22">
        <v>1.27</v>
      </c>
      <c r="T22" s="3">
        <f>(M22+IF(R22="c",20,0))*1.75*1.4/1000</f>
        <v>1.9599999999999997</v>
      </c>
      <c r="U22" s="3">
        <f t="shared" si="1"/>
        <v>-0.68999999999999972</v>
      </c>
    </row>
    <row r="23" spans="1:21" x14ac:dyDescent="0.25">
      <c r="A23" t="s">
        <v>106</v>
      </c>
      <c r="B23" t="s">
        <v>107</v>
      </c>
      <c r="C23">
        <v>10</v>
      </c>
      <c r="D23" t="s">
        <v>26</v>
      </c>
      <c r="E23" s="4" t="s">
        <v>27</v>
      </c>
      <c r="F23" t="s">
        <v>28</v>
      </c>
      <c r="G23" t="s">
        <v>31</v>
      </c>
      <c r="H23" t="s">
        <v>25</v>
      </c>
      <c r="I23">
        <v>0</v>
      </c>
      <c r="J23">
        <v>0</v>
      </c>
      <c r="K23" t="s">
        <v>109</v>
      </c>
      <c r="M23">
        <v>800</v>
      </c>
      <c r="N23">
        <v>1.1299999999999999</v>
      </c>
      <c r="O23">
        <v>1.4</v>
      </c>
      <c r="P23" t="s">
        <v>94</v>
      </c>
      <c r="Q23">
        <v>1.27</v>
      </c>
      <c r="T23" s="3">
        <f>(M23+IF(R23="c",20,0))*1.75*1.4/1000</f>
        <v>1.9599999999999997</v>
      </c>
      <c r="U23" s="3">
        <f t="shared" si="1"/>
        <v>-0.68999999999999972</v>
      </c>
    </row>
    <row r="24" spans="1:21" x14ac:dyDescent="0.25">
      <c r="A24" t="s">
        <v>106</v>
      </c>
      <c r="B24" t="s">
        <v>107</v>
      </c>
      <c r="C24">
        <v>11</v>
      </c>
      <c r="D24" t="s">
        <v>69</v>
      </c>
      <c r="E24" s="4" t="s">
        <v>17</v>
      </c>
      <c r="F24" t="s">
        <v>18</v>
      </c>
      <c r="G24" t="s">
        <v>19</v>
      </c>
      <c r="H24" t="s">
        <v>20</v>
      </c>
      <c r="I24">
        <v>0</v>
      </c>
      <c r="J24">
        <v>10</v>
      </c>
      <c r="K24" t="s">
        <v>109</v>
      </c>
      <c r="M24">
        <v>60</v>
      </c>
      <c r="N24">
        <v>1.4</v>
      </c>
      <c r="O24">
        <v>1.4</v>
      </c>
      <c r="P24" t="s">
        <v>94</v>
      </c>
      <c r="Q24">
        <v>0.12</v>
      </c>
      <c r="T24" s="3">
        <f t="shared" ref="T24:T31" si="7">((M24+IF(R24="c",(12*25.4/J24),0))*(IF(J24=8,1.21,IF(J24=10,1.25,IF(J24=12,1.28,IF(J24=14,1.32,1)))))*1.4/1000)</f>
        <v>0.105</v>
      </c>
      <c r="U24" s="3">
        <f t="shared" si="1"/>
        <v>1.4999999999999999E-2</v>
      </c>
    </row>
    <row r="25" spans="1:21" x14ac:dyDescent="0.25">
      <c r="A25" t="s">
        <v>106</v>
      </c>
      <c r="B25" t="s">
        <v>107</v>
      </c>
      <c r="C25">
        <v>11</v>
      </c>
      <c r="D25" t="s">
        <v>69</v>
      </c>
      <c r="E25" s="4" t="s">
        <v>17</v>
      </c>
      <c r="F25" t="s">
        <v>18</v>
      </c>
      <c r="G25" t="s">
        <v>22</v>
      </c>
      <c r="H25" t="s">
        <v>20</v>
      </c>
      <c r="I25">
        <v>0</v>
      </c>
      <c r="J25">
        <v>10</v>
      </c>
      <c r="K25" t="s">
        <v>109</v>
      </c>
      <c r="M25">
        <v>60</v>
      </c>
      <c r="N25">
        <v>1.4</v>
      </c>
      <c r="O25">
        <v>1.4</v>
      </c>
      <c r="P25" t="s">
        <v>94</v>
      </c>
      <c r="Q25">
        <v>0.12</v>
      </c>
      <c r="T25" s="3">
        <f t="shared" si="7"/>
        <v>0.105</v>
      </c>
      <c r="U25" s="3">
        <f t="shared" si="1"/>
        <v>1.4999999999999999E-2</v>
      </c>
    </row>
    <row r="26" spans="1:21" x14ac:dyDescent="0.25">
      <c r="A26" t="s">
        <v>106</v>
      </c>
      <c r="B26" t="s">
        <v>107</v>
      </c>
      <c r="C26">
        <v>12</v>
      </c>
      <c r="D26" t="s">
        <v>115</v>
      </c>
      <c r="E26" s="4" t="s">
        <v>17</v>
      </c>
      <c r="F26" t="s">
        <v>18</v>
      </c>
      <c r="G26" t="s">
        <v>19</v>
      </c>
      <c r="H26" t="s">
        <v>25</v>
      </c>
      <c r="I26">
        <v>0</v>
      </c>
      <c r="J26">
        <v>12</v>
      </c>
      <c r="K26" t="s">
        <v>109</v>
      </c>
      <c r="M26">
        <v>150</v>
      </c>
      <c r="N26">
        <v>1.4</v>
      </c>
      <c r="O26">
        <v>1.4</v>
      </c>
      <c r="P26" t="s">
        <v>94</v>
      </c>
      <c r="Q26">
        <v>0.28999999999999998</v>
      </c>
      <c r="T26" s="3">
        <f t="shared" si="7"/>
        <v>0.26879999999999993</v>
      </c>
      <c r="U26" s="3">
        <f t="shared" si="1"/>
        <v>2.1200000000000052E-2</v>
      </c>
    </row>
    <row r="27" spans="1:21" x14ac:dyDescent="0.25">
      <c r="A27" t="s">
        <v>106</v>
      </c>
      <c r="B27" t="s">
        <v>107</v>
      </c>
      <c r="C27">
        <v>12</v>
      </c>
      <c r="D27" t="s">
        <v>115</v>
      </c>
      <c r="E27" s="4" t="s">
        <v>17</v>
      </c>
      <c r="F27" t="s">
        <v>18</v>
      </c>
      <c r="G27" t="s">
        <v>22</v>
      </c>
      <c r="H27" t="s">
        <v>25</v>
      </c>
      <c r="I27">
        <v>0</v>
      </c>
      <c r="J27">
        <v>12</v>
      </c>
      <c r="K27" t="s">
        <v>109</v>
      </c>
      <c r="M27">
        <v>150</v>
      </c>
      <c r="N27">
        <v>1.4</v>
      </c>
      <c r="O27">
        <v>1.4</v>
      </c>
      <c r="P27" t="s">
        <v>94</v>
      </c>
      <c r="Q27">
        <v>0.28999999999999998</v>
      </c>
      <c r="T27" s="3">
        <f t="shared" si="7"/>
        <v>0.26879999999999993</v>
      </c>
      <c r="U27" s="3">
        <f t="shared" si="1"/>
        <v>2.1200000000000052E-2</v>
      </c>
    </row>
    <row r="28" spans="1:21" x14ac:dyDescent="0.25">
      <c r="A28" t="s">
        <v>106</v>
      </c>
      <c r="B28" t="s">
        <v>107</v>
      </c>
      <c r="C28">
        <v>13</v>
      </c>
      <c r="D28" t="s">
        <v>116</v>
      </c>
      <c r="E28" s="4" t="s">
        <v>17</v>
      </c>
      <c r="F28" t="s">
        <v>18</v>
      </c>
      <c r="G28" t="s">
        <v>19</v>
      </c>
      <c r="H28" t="s">
        <v>20</v>
      </c>
      <c r="I28">
        <v>0</v>
      </c>
      <c r="J28">
        <v>10</v>
      </c>
      <c r="K28" t="s">
        <v>117</v>
      </c>
      <c r="M28">
        <v>40</v>
      </c>
      <c r="N28">
        <v>1.4</v>
      </c>
      <c r="O28">
        <v>1.4</v>
      </c>
      <c r="P28" t="s">
        <v>94</v>
      </c>
      <c r="Q28">
        <v>0.08</v>
      </c>
      <c r="T28" s="3">
        <f t="shared" si="7"/>
        <v>7.0000000000000007E-2</v>
      </c>
      <c r="U28" s="3">
        <f t="shared" si="1"/>
        <v>9.999999999999995E-3</v>
      </c>
    </row>
    <row r="29" spans="1:21" x14ac:dyDescent="0.25">
      <c r="A29" t="s">
        <v>106</v>
      </c>
      <c r="B29" t="s">
        <v>107</v>
      </c>
      <c r="C29">
        <v>13</v>
      </c>
      <c r="D29" t="s">
        <v>116</v>
      </c>
      <c r="E29" s="4" t="s">
        <v>17</v>
      </c>
      <c r="F29" t="s">
        <v>18</v>
      </c>
      <c r="G29" t="s">
        <v>22</v>
      </c>
      <c r="H29" t="s">
        <v>20</v>
      </c>
      <c r="I29">
        <v>0</v>
      </c>
      <c r="J29">
        <v>10</v>
      </c>
      <c r="K29" t="s">
        <v>117</v>
      </c>
      <c r="M29">
        <v>40</v>
      </c>
      <c r="N29">
        <v>1.4</v>
      </c>
      <c r="O29">
        <v>1.4</v>
      </c>
      <c r="P29" t="s">
        <v>94</v>
      </c>
      <c r="Q29">
        <v>0.08</v>
      </c>
      <c r="T29" s="3">
        <f t="shared" si="7"/>
        <v>7.0000000000000007E-2</v>
      </c>
      <c r="U29" s="3">
        <f t="shared" si="1"/>
        <v>9.999999999999995E-3</v>
      </c>
    </row>
    <row r="30" spans="1:21" x14ac:dyDescent="0.25">
      <c r="A30" t="s">
        <v>106</v>
      </c>
      <c r="B30" t="s">
        <v>107</v>
      </c>
      <c r="C30">
        <v>14</v>
      </c>
      <c r="D30" t="s">
        <v>118</v>
      </c>
      <c r="E30" s="4" t="s">
        <v>17</v>
      </c>
      <c r="F30" t="s">
        <v>18</v>
      </c>
      <c r="G30" t="s">
        <v>19</v>
      </c>
      <c r="H30" t="s">
        <v>25</v>
      </c>
      <c r="I30">
        <v>0</v>
      </c>
      <c r="J30">
        <v>12</v>
      </c>
      <c r="K30" t="s">
        <v>117</v>
      </c>
      <c r="M30">
        <v>80</v>
      </c>
      <c r="N30">
        <v>1.4</v>
      </c>
      <c r="O30">
        <v>1.4</v>
      </c>
      <c r="P30" t="s">
        <v>94</v>
      </c>
      <c r="Q30">
        <v>0.16</v>
      </c>
      <c r="T30" s="3">
        <f t="shared" si="7"/>
        <v>0.14335999999999999</v>
      </c>
      <c r="U30" s="3">
        <f t="shared" si="1"/>
        <v>1.6640000000000016E-2</v>
      </c>
    </row>
    <row r="31" spans="1:21" x14ac:dyDescent="0.25">
      <c r="A31" t="s">
        <v>106</v>
      </c>
      <c r="B31" t="s">
        <v>107</v>
      </c>
      <c r="C31">
        <v>14</v>
      </c>
      <c r="D31" t="s">
        <v>118</v>
      </c>
      <c r="E31" s="4" t="s">
        <v>17</v>
      </c>
      <c r="F31" t="s">
        <v>18</v>
      </c>
      <c r="G31" t="s">
        <v>22</v>
      </c>
      <c r="H31" t="s">
        <v>25</v>
      </c>
      <c r="I31">
        <v>0</v>
      </c>
      <c r="J31">
        <v>12</v>
      </c>
      <c r="K31" t="s">
        <v>117</v>
      </c>
      <c r="M31">
        <v>80</v>
      </c>
      <c r="N31">
        <v>1.4</v>
      </c>
      <c r="O31">
        <v>1.4</v>
      </c>
      <c r="P31" t="s">
        <v>94</v>
      </c>
      <c r="Q31">
        <v>0.16</v>
      </c>
      <c r="T31" s="3">
        <f t="shared" si="7"/>
        <v>0.14335999999999999</v>
      </c>
      <c r="U31" s="3">
        <f t="shared" si="1"/>
        <v>1.6640000000000016E-2</v>
      </c>
    </row>
    <row r="32" spans="1:21" x14ac:dyDescent="0.25">
      <c r="A32" t="s">
        <v>106</v>
      </c>
      <c r="B32" t="s">
        <v>107</v>
      </c>
      <c r="C32">
        <v>15</v>
      </c>
      <c r="D32" t="s">
        <v>119</v>
      </c>
      <c r="E32" s="4" t="s">
        <v>42</v>
      </c>
      <c r="F32" t="s">
        <v>43</v>
      </c>
      <c r="G32" t="s">
        <v>45</v>
      </c>
      <c r="H32" t="s">
        <v>20</v>
      </c>
      <c r="I32">
        <v>3</v>
      </c>
      <c r="J32">
        <v>20</v>
      </c>
      <c r="K32" t="s">
        <v>117</v>
      </c>
      <c r="M32">
        <v>80</v>
      </c>
      <c r="N32">
        <v>0.61</v>
      </c>
      <c r="O32">
        <v>1.4</v>
      </c>
      <c r="P32" t="s">
        <v>95</v>
      </c>
      <c r="Q32">
        <v>0.23</v>
      </c>
      <c r="T32" s="3">
        <f>((SQRT(POWER(I32,2)+POWER(25.4/J32,2))*(M32*J32/25.4))+IF(R32="c",((SQRT(POWER(I32,2)+POWER(25.4/J32,2))*(13*J32/25.4))*4),0))*1.271*1.4/1000</f>
        <v>0.3651546944461182</v>
      </c>
      <c r="U32" s="3">
        <f t="shared" si="1"/>
        <v>-0.13515469444611819</v>
      </c>
    </row>
    <row r="33" spans="1:21" x14ac:dyDescent="0.25">
      <c r="A33" t="s">
        <v>106</v>
      </c>
      <c r="B33" t="s">
        <v>107</v>
      </c>
      <c r="C33">
        <v>15</v>
      </c>
      <c r="D33" t="s">
        <v>119</v>
      </c>
      <c r="E33" s="4" t="s">
        <v>42</v>
      </c>
      <c r="F33" t="s">
        <v>43</v>
      </c>
      <c r="G33" t="s">
        <v>44</v>
      </c>
      <c r="H33" t="s">
        <v>20</v>
      </c>
      <c r="I33">
        <v>3</v>
      </c>
      <c r="J33">
        <v>20</v>
      </c>
      <c r="K33" t="s">
        <v>117</v>
      </c>
      <c r="M33">
        <v>80</v>
      </c>
      <c r="N33">
        <v>0.61</v>
      </c>
      <c r="O33">
        <v>1.4</v>
      </c>
      <c r="P33" t="s">
        <v>95</v>
      </c>
      <c r="Q33">
        <v>0.23</v>
      </c>
      <c r="T33" s="3">
        <f>((SQRT(POWER(I33,2)+POWER(25.4/J33,2))*(M33*J33/25.4))+IF(R33="c",((SQRT(POWER(I33,2)+POWER(25.4/J33,2))*(13*J33/25.4))*4),0))*1.271*1.4/1000</f>
        <v>0.3651546944461182</v>
      </c>
      <c r="U33" s="3">
        <f t="shared" si="1"/>
        <v>-0.13515469444611819</v>
      </c>
    </row>
    <row r="34" spans="1:21" x14ac:dyDescent="0.25">
      <c r="A34" t="s">
        <v>106</v>
      </c>
      <c r="B34" t="s">
        <v>107</v>
      </c>
      <c r="C34">
        <v>16</v>
      </c>
      <c r="D34" t="s">
        <v>120</v>
      </c>
      <c r="E34" s="4" t="s">
        <v>17</v>
      </c>
      <c r="F34" t="s">
        <v>18</v>
      </c>
      <c r="G34" t="s">
        <v>19</v>
      </c>
      <c r="H34" t="s">
        <v>20</v>
      </c>
      <c r="I34">
        <v>0</v>
      </c>
      <c r="J34">
        <v>12</v>
      </c>
      <c r="K34" t="s">
        <v>117</v>
      </c>
      <c r="M34">
        <v>600</v>
      </c>
      <c r="N34">
        <v>1.4</v>
      </c>
      <c r="O34">
        <v>1.4</v>
      </c>
      <c r="P34" t="s">
        <v>94</v>
      </c>
      <c r="Q34">
        <v>1.18</v>
      </c>
      <c r="T34" s="3">
        <f t="shared" ref="T34:T35" si="8">((M34+IF(R34="c",(12*25.4/J34),0))*(IF(J34=8,1.21,IF(J34=10,1.25,IF(J34=12,1.28,IF(J34=14,1.32,1)))))*1.4/1000)</f>
        <v>1.0751999999999997</v>
      </c>
      <c r="U34" s="3">
        <f t="shared" si="1"/>
        <v>0.10480000000000023</v>
      </c>
    </row>
    <row r="35" spans="1:21" x14ac:dyDescent="0.25">
      <c r="A35" t="s">
        <v>106</v>
      </c>
      <c r="B35" t="s">
        <v>107</v>
      </c>
      <c r="C35">
        <v>17</v>
      </c>
      <c r="D35" t="s">
        <v>121</v>
      </c>
      <c r="E35" s="4" t="s">
        <v>17</v>
      </c>
      <c r="F35" t="s">
        <v>18</v>
      </c>
      <c r="G35" t="s">
        <v>22</v>
      </c>
      <c r="H35" t="s">
        <v>20</v>
      </c>
      <c r="I35">
        <v>0</v>
      </c>
      <c r="J35">
        <v>12</v>
      </c>
      <c r="K35" t="s">
        <v>117</v>
      </c>
      <c r="M35">
        <v>600</v>
      </c>
      <c r="N35">
        <v>1.4</v>
      </c>
      <c r="O35">
        <v>1.4</v>
      </c>
      <c r="P35" t="s">
        <v>94</v>
      </c>
      <c r="Q35">
        <v>1.18</v>
      </c>
      <c r="T35" s="3">
        <f t="shared" si="8"/>
        <v>1.0751999999999997</v>
      </c>
      <c r="U35" s="3">
        <f t="shared" si="1"/>
        <v>0.10480000000000023</v>
      </c>
    </row>
    <row r="36" spans="1:21" x14ac:dyDescent="0.25">
      <c r="A36" t="s">
        <v>106</v>
      </c>
      <c r="B36" t="s">
        <v>107</v>
      </c>
      <c r="C36">
        <v>18</v>
      </c>
      <c r="D36" t="s">
        <v>76</v>
      </c>
      <c r="E36" s="4" t="s">
        <v>42</v>
      </c>
      <c r="F36" t="s">
        <v>43</v>
      </c>
      <c r="G36" t="s">
        <v>44</v>
      </c>
      <c r="H36" t="s">
        <v>20</v>
      </c>
      <c r="I36">
        <v>3</v>
      </c>
      <c r="J36">
        <v>20</v>
      </c>
      <c r="K36" t="s">
        <v>117</v>
      </c>
      <c r="M36">
        <v>40</v>
      </c>
      <c r="N36">
        <v>0.61</v>
      </c>
      <c r="O36">
        <v>1.4</v>
      </c>
      <c r="P36" t="s">
        <v>95</v>
      </c>
      <c r="Q36">
        <v>0.11</v>
      </c>
      <c r="T36" s="3">
        <f>((SQRT(POWER(I36,2)+POWER(25.4/J36,2))*(M36*J36/25.4))+IF(R36="c",((SQRT(POWER(I36,2)+POWER(25.4/J36,2))*(13*J36/25.4))*4),0))*1.271*1.4/1000</f>
        <v>0.1825773472230591</v>
      </c>
      <c r="U36" s="3">
        <f t="shared" si="1"/>
        <v>-7.2577347223059099E-2</v>
      </c>
    </row>
    <row r="37" spans="1:21" x14ac:dyDescent="0.25">
      <c r="A37" t="s">
        <v>106</v>
      </c>
      <c r="B37" t="s">
        <v>107</v>
      </c>
      <c r="C37">
        <v>16</v>
      </c>
      <c r="D37" t="s">
        <v>120</v>
      </c>
      <c r="E37" s="4" t="s">
        <v>17</v>
      </c>
      <c r="F37" t="s">
        <v>18</v>
      </c>
      <c r="G37" t="s">
        <v>22</v>
      </c>
      <c r="H37" t="s">
        <v>20</v>
      </c>
      <c r="I37">
        <v>0</v>
      </c>
      <c r="J37">
        <v>12</v>
      </c>
      <c r="K37" t="s">
        <v>117</v>
      </c>
      <c r="M37">
        <v>600</v>
      </c>
      <c r="N37">
        <v>1.4</v>
      </c>
      <c r="O37">
        <v>1.4</v>
      </c>
      <c r="P37" t="s">
        <v>94</v>
      </c>
      <c r="Q37">
        <v>1.18</v>
      </c>
      <c r="T37" s="3">
        <f>((M37+IF(R37="c",(12*25.4/J37),0))*(IF(J37=8,1.21,IF(J37=10,1.25,IF(J37=12,1.28,IF(J37=14,1.32,1)))))*1.4/1000)</f>
        <v>1.0751999999999997</v>
      </c>
      <c r="U37" s="3">
        <f t="shared" si="1"/>
        <v>0.10480000000000023</v>
      </c>
    </row>
    <row r="38" spans="1:21" x14ac:dyDescent="0.25">
      <c r="A38" t="s">
        <v>106</v>
      </c>
      <c r="B38" t="s">
        <v>107</v>
      </c>
      <c r="C38">
        <v>19</v>
      </c>
      <c r="D38" t="s">
        <v>77</v>
      </c>
      <c r="E38" s="4" t="s">
        <v>42</v>
      </c>
      <c r="F38" t="s">
        <v>43</v>
      </c>
      <c r="G38" t="s">
        <v>44</v>
      </c>
      <c r="H38" t="s">
        <v>20</v>
      </c>
      <c r="I38">
        <v>3</v>
      </c>
      <c r="J38">
        <v>20</v>
      </c>
      <c r="K38" t="s">
        <v>117</v>
      </c>
      <c r="M38">
        <v>540</v>
      </c>
      <c r="N38">
        <v>0.61</v>
      </c>
      <c r="O38">
        <v>1.4</v>
      </c>
      <c r="P38" t="s">
        <v>95</v>
      </c>
      <c r="Q38">
        <v>1.55</v>
      </c>
      <c r="T38" s="3">
        <f>((SQRT(POWER(I38,2)+POWER(25.4/J38,2))*(M38*J38/25.4))+IF(R38="c",((SQRT(POWER(I38,2)+POWER(25.4/J38,2))*(13*J38/25.4))*4),0))*1.271*1.4/1000</f>
        <v>2.4647941875112975</v>
      </c>
      <c r="U38" s="3">
        <f t="shared" si="1"/>
        <v>-0.91479418751129749</v>
      </c>
    </row>
    <row r="39" spans="1:21" x14ac:dyDescent="0.25">
      <c r="A39" t="s">
        <v>106</v>
      </c>
      <c r="B39" t="s">
        <v>107</v>
      </c>
      <c r="C39">
        <v>17</v>
      </c>
      <c r="D39" t="s">
        <v>121</v>
      </c>
      <c r="E39" s="4" t="s">
        <v>17</v>
      </c>
      <c r="F39" t="s">
        <v>18</v>
      </c>
      <c r="G39" t="s">
        <v>19</v>
      </c>
      <c r="H39" t="s">
        <v>20</v>
      </c>
      <c r="I39">
        <v>0</v>
      </c>
      <c r="J39">
        <v>12</v>
      </c>
      <c r="K39" t="s">
        <v>117</v>
      </c>
      <c r="M39">
        <v>600</v>
      </c>
      <c r="N39">
        <v>1.4</v>
      </c>
      <c r="O39">
        <v>1.4</v>
      </c>
      <c r="P39" t="s">
        <v>94</v>
      </c>
      <c r="Q39">
        <v>1.18</v>
      </c>
      <c r="T39" s="3">
        <f>((M39+IF(R39="c",(12*25.4/J39),0))*(IF(J39=8,1.21,IF(J39=10,1.25,IF(J39=12,1.28,IF(J39=14,1.32,1)))))*1.4/1000)</f>
        <v>1.0751999999999997</v>
      </c>
      <c r="U39" s="3">
        <f t="shared" si="1"/>
        <v>0.10480000000000023</v>
      </c>
    </row>
    <row r="40" spans="1:21" x14ac:dyDescent="0.25">
      <c r="A40" t="s">
        <v>106</v>
      </c>
      <c r="B40" t="s">
        <v>107</v>
      </c>
      <c r="C40">
        <v>18</v>
      </c>
      <c r="D40" t="s">
        <v>76</v>
      </c>
      <c r="E40" s="4" t="s">
        <v>42</v>
      </c>
      <c r="F40" t="s">
        <v>43</v>
      </c>
      <c r="G40" t="s">
        <v>45</v>
      </c>
      <c r="H40" t="s">
        <v>20</v>
      </c>
      <c r="I40">
        <v>3</v>
      </c>
      <c r="J40">
        <v>20</v>
      </c>
      <c r="K40" t="s">
        <v>117</v>
      </c>
      <c r="M40">
        <v>40</v>
      </c>
      <c r="N40">
        <v>0.61</v>
      </c>
      <c r="O40">
        <v>1.4</v>
      </c>
      <c r="P40" t="s">
        <v>95</v>
      </c>
      <c r="Q40">
        <v>0.11</v>
      </c>
      <c r="T40" s="3">
        <f t="shared" ref="T40:T43" si="9">((SQRT(POWER(I40,2)+POWER(25.4/J40,2))*(M40*J40/25.4))+IF(R40="c",((SQRT(POWER(I40,2)+POWER(25.4/J40,2))*(13*J40/25.4))*4),0))*1.271*1.4/1000</f>
        <v>0.1825773472230591</v>
      </c>
      <c r="U40" s="3">
        <f t="shared" si="1"/>
        <v>-7.2577347223059099E-2</v>
      </c>
    </row>
    <row r="41" spans="1:21" x14ac:dyDescent="0.25">
      <c r="A41" t="s">
        <v>106</v>
      </c>
      <c r="B41" t="s">
        <v>107</v>
      </c>
      <c r="C41">
        <v>19</v>
      </c>
      <c r="D41" t="s">
        <v>77</v>
      </c>
      <c r="E41" s="4" t="s">
        <v>42</v>
      </c>
      <c r="F41" t="s">
        <v>43</v>
      </c>
      <c r="G41" t="s">
        <v>45</v>
      </c>
      <c r="H41" t="s">
        <v>20</v>
      </c>
      <c r="I41">
        <v>3</v>
      </c>
      <c r="J41">
        <v>20</v>
      </c>
      <c r="K41" t="s">
        <v>117</v>
      </c>
      <c r="M41">
        <v>540</v>
      </c>
      <c r="N41">
        <v>0.61</v>
      </c>
      <c r="O41">
        <v>1.4</v>
      </c>
      <c r="P41" t="s">
        <v>95</v>
      </c>
      <c r="Q41">
        <v>1.55</v>
      </c>
      <c r="T41" s="3">
        <f t="shared" si="9"/>
        <v>2.4647941875112975</v>
      </c>
      <c r="U41" s="3">
        <f t="shared" si="1"/>
        <v>-0.91479418751129749</v>
      </c>
    </row>
    <row r="42" spans="1:21" x14ac:dyDescent="0.25">
      <c r="A42" t="s">
        <v>106</v>
      </c>
      <c r="B42" t="s">
        <v>107</v>
      </c>
      <c r="C42">
        <v>20</v>
      </c>
      <c r="D42" t="s">
        <v>122</v>
      </c>
      <c r="E42" s="4" t="s">
        <v>42</v>
      </c>
      <c r="F42" t="s">
        <v>43</v>
      </c>
      <c r="G42" t="s">
        <v>44</v>
      </c>
      <c r="H42" t="s">
        <v>25</v>
      </c>
      <c r="I42">
        <v>3</v>
      </c>
      <c r="J42">
        <v>40</v>
      </c>
      <c r="K42" t="s">
        <v>117</v>
      </c>
      <c r="M42">
        <v>200</v>
      </c>
      <c r="N42">
        <v>0.61</v>
      </c>
      <c r="O42">
        <v>1.4</v>
      </c>
      <c r="P42" t="s">
        <v>95</v>
      </c>
      <c r="Q42">
        <v>0.98</v>
      </c>
      <c r="T42" s="3">
        <f t="shared" si="9"/>
        <v>1.7185741324426329</v>
      </c>
      <c r="U42" s="3">
        <f t="shared" si="1"/>
        <v>-0.73857413244263292</v>
      </c>
    </row>
    <row r="43" spans="1:21" x14ac:dyDescent="0.25">
      <c r="A43" t="s">
        <v>106</v>
      </c>
      <c r="B43" t="s">
        <v>107</v>
      </c>
      <c r="C43">
        <v>20</v>
      </c>
      <c r="D43" t="s">
        <v>122</v>
      </c>
      <c r="E43" s="4" t="s">
        <v>42</v>
      </c>
      <c r="F43" t="s">
        <v>43</v>
      </c>
      <c r="G43" t="s">
        <v>45</v>
      </c>
      <c r="H43" t="s">
        <v>25</v>
      </c>
      <c r="I43">
        <v>3</v>
      </c>
      <c r="J43">
        <v>40</v>
      </c>
      <c r="K43" t="s">
        <v>117</v>
      </c>
      <c r="M43">
        <v>200</v>
      </c>
      <c r="N43">
        <v>0.61</v>
      </c>
      <c r="O43">
        <v>1.4</v>
      </c>
      <c r="P43" t="s">
        <v>95</v>
      </c>
      <c r="Q43">
        <v>0.98</v>
      </c>
      <c r="T43" s="3">
        <f t="shared" si="9"/>
        <v>1.7185741324426329</v>
      </c>
      <c r="U43" s="3">
        <f t="shared" si="1"/>
        <v>-0.73857413244263292</v>
      </c>
    </row>
    <row r="44" spans="1:21" x14ac:dyDescent="0.25">
      <c r="A44" t="s">
        <v>106</v>
      </c>
      <c r="B44" t="s">
        <v>107</v>
      </c>
      <c r="C44">
        <v>21</v>
      </c>
      <c r="D44" t="s">
        <v>123</v>
      </c>
      <c r="E44" s="4" t="s">
        <v>17</v>
      </c>
      <c r="F44" t="s">
        <v>18</v>
      </c>
      <c r="G44" t="s">
        <v>19</v>
      </c>
      <c r="H44" t="s">
        <v>25</v>
      </c>
      <c r="I44">
        <v>0</v>
      </c>
      <c r="J44">
        <v>10</v>
      </c>
      <c r="K44" t="s">
        <v>117</v>
      </c>
      <c r="M44">
        <v>600</v>
      </c>
      <c r="N44">
        <v>1.4</v>
      </c>
      <c r="O44">
        <v>1.4</v>
      </c>
      <c r="P44" t="s">
        <v>94</v>
      </c>
      <c r="Q44">
        <v>1.18</v>
      </c>
      <c r="T44" s="3">
        <f t="shared" ref="T44:T47" si="10">((M44+IF(R44="c",(12*25.4/J44),0))*(IF(J44=8,1.21,IF(J44=10,1.25,IF(J44=12,1.28,IF(J44=14,1.32,1)))))*1.4/1000)</f>
        <v>1.05</v>
      </c>
      <c r="U44" s="3">
        <f t="shared" si="1"/>
        <v>0.12999999999999989</v>
      </c>
    </row>
    <row r="45" spans="1:21" x14ac:dyDescent="0.25">
      <c r="A45" t="s">
        <v>106</v>
      </c>
      <c r="B45" t="s">
        <v>107</v>
      </c>
      <c r="C45">
        <v>21</v>
      </c>
      <c r="D45" t="s">
        <v>123</v>
      </c>
      <c r="E45" s="4" t="s">
        <v>17</v>
      </c>
      <c r="F45" t="s">
        <v>18</v>
      </c>
      <c r="G45" t="s">
        <v>22</v>
      </c>
      <c r="H45" t="s">
        <v>25</v>
      </c>
      <c r="I45">
        <v>0</v>
      </c>
      <c r="J45">
        <v>10</v>
      </c>
      <c r="K45" t="s">
        <v>117</v>
      </c>
      <c r="M45">
        <v>600</v>
      </c>
      <c r="N45">
        <v>1.4</v>
      </c>
      <c r="O45">
        <v>1.4</v>
      </c>
      <c r="P45" t="s">
        <v>94</v>
      </c>
      <c r="Q45">
        <v>1.18</v>
      </c>
      <c r="T45" s="3">
        <f t="shared" si="10"/>
        <v>1.05</v>
      </c>
      <c r="U45" s="3">
        <f t="shared" si="1"/>
        <v>0.12999999999999989</v>
      </c>
    </row>
    <row r="46" spans="1:21" x14ac:dyDescent="0.25">
      <c r="A46" t="s">
        <v>106</v>
      </c>
      <c r="B46" t="s">
        <v>107</v>
      </c>
      <c r="C46">
        <v>22</v>
      </c>
      <c r="D46" t="s">
        <v>124</v>
      </c>
      <c r="E46" s="4" t="s">
        <v>17</v>
      </c>
      <c r="F46" t="s">
        <v>18</v>
      </c>
      <c r="G46" t="s">
        <v>19</v>
      </c>
      <c r="H46" t="s">
        <v>20</v>
      </c>
      <c r="I46">
        <v>0</v>
      </c>
      <c r="J46">
        <v>10</v>
      </c>
      <c r="K46" t="s">
        <v>117</v>
      </c>
      <c r="M46">
        <v>80</v>
      </c>
      <c r="N46">
        <v>1.4</v>
      </c>
      <c r="O46">
        <v>1.4</v>
      </c>
      <c r="P46" t="s">
        <v>94</v>
      </c>
      <c r="Q46">
        <v>0.16</v>
      </c>
      <c r="T46" s="3">
        <f t="shared" si="10"/>
        <v>0.14000000000000001</v>
      </c>
      <c r="U46" s="3">
        <f t="shared" si="1"/>
        <v>1.999999999999999E-2</v>
      </c>
    </row>
    <row r="47" spans="1:21" x14ac:dyDescent="0.25">
      <c r="A47" t="s">
        <v>106</v>
      </c>
      <c r="B47" t="s">
        <v>107</v>
      </c>
      <c r="C47">
        <v>22</v>
      </c>
      <c r="D47" t="s">
        <v>124</v>
      </c>
      <c r="E47" s="4" t="s">
        <v>17</v>
      </c>
      <c r="F47" t="s">
        <v>18</v>
      </c>
      <c r="G47" t="s">
        <v>22</v>
      </c>
      <c r="H47" t="s">
        <v>20</v>
      </c>
      <c r="I47">
        <v>0</v>
      </c>
      <c r="J47">
        <v>10</v>
      </c>
      <c r="K47" t="s">
        <v>117</v>
      </c>
      <c r="M47">
        <v>80</v>
      </c>
      <c r="N47">
        <v>1.4</v>
      </c>
      <c r="O47">
        <v>1.4</v>
      </c>
      <c r="P47" t="s">
        <v>94</v>
      </c>
      <c r="Q47">
        <v>0.16</v>
      </c>
      <c r="T47" s="3">
        <f t="shared" si="10"/>
        <v>0.14000000000000001</v>
      </c>
      <c r="U47" s="3">
        <f t="shared" si="1"/>
        <v>1.999999999999999E-2</v>
      </c>
    </row>
    <row r="48" spans="1:21" x14ac:dyDescent="0.25">
      <c r="A48" t="s">
        <v>106</v>
      </c>
      <c r="B48" t="s">
        <v>107</v>
      </c>
      <c r="C48">
        <v>23</v>
      </c>
      <c r="D48" t="s">
        <v>125</v>
      </c>
      <c r="E48" s="4" t="s">
        <v>126</v>
      </c>
      <c r="F48" t="s">
        <v>48</v>
      </c>
      <c r="G48" t="s">
        <v>49</v>
      </c>
      <c r="H48" t="s">
        <v>20</v>
      </c>
      <c r="I48">
        <v>0</v>
      </c>
      <c r="J48">
        <v>12</v>
      </c>
      <c r="K48" t="s">
        <v>117</v>
      </c>
      <c r="M48">
        <v>600</v>
      </c>
      <c r="N48">
        <v>1.43</v>
      </c>
      <c r="O48">
        <v>1.4</v>
      </c>
      <c r="P48" t="s">
        <v>94</v>
      </c>
      <c r="Q48">
        <v>1.2</v>
      </c>
      <c r="T48" s="3">
        <f>(M48+IF(R48="c",(12*25.4/J48),0))*(IF(S48="DÀY",2.75,1.95))*1.4/1000</f>
        <v>1.6379999999999999</v>
      </c>
      <c r="U48" s="3">
        <f t="shared" si="1"/>
        <v>-0.43799999999999994</v>
      </c>
    </row>
    <row r="49" spans="1:21" x14ac:dyDescent="0.25">
      <c r="A49" t="s">
        <v>106</v>
      </c>
      <c r="B49" t="s">
        <v>107</v>
      </c>
      <c r="C49">
        <v>23</v>
      </c>
      <c r="D49" t="s">
        <v>125</v>
      </c>
      <c r="E49" s="4" t="s">
        <v>126</v>
      </c>
      <c r="F49" t="s">
        <v>48</v>
      </c>
      <c r="G49" t="s">
        <v>50</v>
      </c>
      <c r="H49" t="s">
        <v>20</v>
      </c>
      <c r="I49">
        <v>0</v>
      </c>
      <c r="J49">
        <v>12</v>
      </c>
      <c r="K49" t="s">
        <v>117</v>
      </c>
      <c r="M49">
        <v>600</v>
      </c>
      <c r="N49">
        <v>1.43</v>
      </c>
      <c r="O49">
        <v>1.4</v>
      </c>
      <c r="P49" t="s">
        <v>94</v>
      </c>
      <c r="Q49">
        <v>1.2</v>
      </c>
      <c r="T49" s="3">
        <f t="shared" ref="T49:T51" si="11">(M49+IF(R49="c",(12*25.4/J49),0))*(IF(S49="DÀY",2.75,1.95))*1.4/1000</f>
        <v>1.6379999999999999</v>
      </c>
      <c r="U49" s="3">
        <f t="shared" si="1"/>
        <v>-0.43799999999999994</v>
      </c>
    </row>
    <row r="50" spans="1:21" x14ac:dyDescent="0.25">
      <c r="A50" t="s">
        <v>106</v>
      </c>
      <c r="B50" t="s">
        <v>107</v>
      </c>
      <c r="C50">
        <v>23</v>
      </c>
      <c r="D50" t="s">
        <v>125</v>
      </c>
      <c r="E50" s="4" t="s">
        <v>126</v>
      </c>
      <c r="F50" t="s">
        <v>48</v>
      </c>
      <c r="G50" t="s">
        <v>51</v>
      </c>
      <c r="H50" t="s">
        <v>20</v>
      </c>
      <c r="I50">
        <v>0</v>
      </c>
      <c r="J50">
        <v>12</v>
      </c>
      <c r="K50" t="s">
        <v>117</v>
      </c>
      <c r="M50">
        <v>600</v>
      </c>
      <c r="N50">
        <v>1.43</v>
      </c>
      <c r="O50">
        <v>1.4</v>
      </c>
      <c r="P50" t="s">
        <v>94</v>
      </c>
      <c r="Q50">
        <v>1.2</v>
      </c>
      <c r="T50" s="3">
        <f t="shared" si="11"/>
        <v>1.6379999999999999</v>
      </c>
      <c r="U50" s="3">
        <f t="shared" si="1"/>
        <v>-0.43799999999999994</v>
      </c>
    </row>
    <row r="51" spans="1:21" x14ac:dyDescent="0.25">
      <c r="A51" t="s">
        <v>106</v>
      </c>
      <c r="B51" t="s">
        <v>107</v>
      </c>
      <c r="C51">
        <v>23</v>
      </c>
      <c r="D51" t="s">
        <v>125</v>
      </c>
      <c r="E51" s="4" t="s">
        <v>126</v>
      </c>
      <c r="F51" t="s">
        <v>48</v>
      </c>
      <c r="G51" t="s">
        <v>52</v>
      </c>
      <c r="H51" t="s">
        <v>20</v>
      </c>
      <c r="I51">
        <v>0</v>
      </c>
      <c r="J51">
        <v>12</v>
      </c>
      <c r="K51" t="s">
        <v>117</v>
      </c>
      <c r="M51">
        <v>600</v>
      </c>
      <c r="N51">
        <v>1.43</v>
      </c>
      <c r="O51">
        <v>1.4</v>
      </c>
      <c r="P51" t="s">
        <v>94</v>
      </c>
      <c r="Q51">
        <v>1.2</v>
      </c>
      <c r="T51" s="3">
        <f t="shared" si="11"/>
        <v>1.6379999999999999</v>
      </c>
      <c r="U51" s="3">
        <f t="shared" si="1"/>
        <v>-0.43799999999999994</v>
      </c>
    </row>
    <row r="52" spans="1:21" x14ac:dyDescent="0.25">
      <c r="A52" t="s">
        <v>106</v>
      </c>
      <c r="B52" t="s">
        <v>107</v>
      </c>
      <c r="C52">
        <v>24</v>
      </c>
      <c r="D52" t="s">
        <v>127</v>
      </c>
      <c r="E52" s="4" t="s">
        <v>17</v>
      </c>
      <c r="F52" t="s">
        <v>18</v>
      </c>
      <c r="G52" t="s">
        <v>19</v>
      </c>
      <c r="H52" t="s">
        <v>20</v>
      </c>
      <c r="I52">
        <v>0</v>
      </c>
      <c r="J52">
        <v>12</v>
      </c>
      <c r="K52" t="s">
        <v>117</v>
      </c>
      <c r="M52">
        <v>80</v>
      </c>
      <c r="N52">
        <v>1.4</v>
      </c>
      <c r="O52">
        <v>1.4</v>
      </c>
      <c r="P52" t="s">
        <v>94</v>
      </c>
      <c r="Q52">
        <v>0.16</v>
      </c>
      <c r="T52" s="3">
        <f t="shared" ref="T52:T53" si="12">((M52+IF(R52="c",(12*25.4/J52),0))*(IF(J52=8,1.21,IF(J52=10,1.25,IF(J52=12,1.28,IF(J52=14,1.32,1)))))*1.4/1000)</f>
        <v>0.14335999999999999</v>
      </c>
      <c r="U52" s="3">
        <f t="shared" si="1"/>
        <v>1.6640000000000016E-2</v>
      </c>
    </row>
    <row r="53" spans="1:21" x14ac:dyDescent="0.25">
      <c r="A53" t="s">
        <v>106</v>
      </c>
      <c r="B53" t="s">
        <v>107</v>
      </c>
      <c r="C53">
        <v>24</v>
      </c>
      <c r="D53" t="s">
        <v>127</v>
      </c>
      <c r="E53" s="4" t="s">
        <v>17</v>
      </c>
      <c r="F53" t="s">
        <v>18</v>
      </c>
      <c r="G53" t="s">
        <v>22</v>
      </c>
      <c r="H53" t="s">
        <v>20</v>
      </c>
      <c r="I53">
        <v>0</v>
      </c>
      <c r="J53">
        <v>12</v>
      </c>
      <c r="K53" t="s">
        <v>117</v>
      </c>
      <c r="M53">
        <v>80</v>
      </c>
      <c r="N53">
        <v>1.4</v>
      </c>
      <c r="O53">
        <v>1.4</v>
      </c>
      <c r="P53" t="s">
        <v>94</v>
      </c>
      <c r="Q53">
        <v>0.16</v>
      </c>
      <c r="T53" s="3">
        <f t="shared" si="12"/>
        <v>0.14335999999999999</v>
      </c>
      <c r="U53" s="3">
        <f t="shared" si="1"/>
        <v>1.6640000000000016E-2</v>
      </c>
    </row>
    <row r="54" spans="1:21" x14ac:dyDescent="0.25">
      <c r="A54" t="s">
        <v>106</v>
      </c>
      <c r="B54" t="s">
        <v>107</v>
      </c>
      <c r="C54">
        <v>25</v>
      </c>
      <c r="D54" t="s">
        <v>128</v>
      </c>
      <c r="E54" s="4" t="s">
        <v>42</v>
      </c>
      <c r="F54" t="s">
        <v>43</v>
      </c>
      <c r="G54" t="s">
        <v>44</v>
      </c>
      <c r="H54" t="s">
        <v>20</v>
      </c>
      <c r="I54">
        <v>3</v>
      </c>
      <c r="J54">
        <v>20</v>
      </c>
      <c r="K54" t="s">
        <v>117</v>
      </c>
      <c r="M54">
        <v>600</v>
      </c>
      <c r="N54">
        <v>0.61</v>
      </c>
      <c r="O54">
        <v>1.4</v>
      </c>
      <c r="P54" t="s">
        <v>95</v>
      </c>
      <c r="Q54">
        <v>1.72</v>
      </c>
      <c r="T54" s="3">
        <f t="shared" ref="T54:T59" si="13">((SQRT(POWER(I54,2)+POWER(25.4/J54,2))*(M54*J54/25.4))+IF(R54="c",((SQRT(POWER(I54,2)+POWER(25.4/J54,2))*(13*J54/25.4))*4),0))*1.271*1.4/1000</f>
        <v>2.7386602083458862</v>
      </c>
      <c r="U54" s="3">
        <f t="shared" si="1"/>
        <v>-1.0186602083458862</v>
      </c>
    </row>
    <row r="55" spans="1:21" x14ac:dyDescent="0.25">
      <c r="A55" t="s">
        <v>106</v>
      </c>
      <c r="B55" t="s">
        <v>107</v>
      </c>
      <c r="C55">
        <v>25</v>
      </c>
      <c r="D55" t="s">
        <v>128</v>
      </c>
      <c r="E55" s="4" t="s">
        <v>42</v>
      </c>
      <c r="F55" t="s">
        <v>43</v>
      </c>
      <c r="G55" t="s">
        <v>45</v>
      </c>
      <c r="H55" t="s">
        <v>20</v>
      </c>
      <c r="I55">
        <v>3</v>
      </c>
      <c r="J55">
        <v>20</v>
      </c>
      <c r="K55" t="s">
        <v>117</v>
      </c>
      <c r="M55">
        <v>600</v>
      </c>
      <c r="N55">
        <v>0.61</v>
      </c>
      <c r="O55">
        <v>1.4</v>
      </c>
      <c r="P55" t="s">
        <v>95</v>
      </c>
      <c r="Q55">
        <v>1.72</v>
      </c>
      <c r="T55" s="3">
        <f t="shared" si="13"/>
        <v>2.7386602083458862</v>
      </c>
      <c r="U55" s="3">
        <f t="shared" si="1"/>
        <v>-1.0186602083458862</v>
      </c>
    </row>
    <row r="56" spans="1:21" x14ac:dyDescent="0.25">
      <c r="A56" t="s">
        <v>106</v>
      </c>
      <c r="B56" t="s">
        <v>107</v>
      </c>
      <c r="C56">
        <v>26</v>
      </c>
      <c r="D56" t="s">
        <v>129</v>
      </c>
      <c r="E56" s="4" t="s">
        <v>42</v>
      </c>
      <c r="F56" t="s">
        <v>43</v>
      </c>
      <c r="G56" t="s">
        <v>44</v>
      </c>
      <c r="H56" t="s">
        <v>20</v>
      </c>
      <c r="I56">
        <v>3</v>
      </c>
      <c r="J56">
        <v>20</v>
      </c>
      <c r="K56" t="s">
        <v>117</v>
      </c>
      <c r="M56">
        <v>40</v>
      </c>
      <c r="N56">
        <v>0.61</v>
      </c>
      <c r="O56">
        <v>1.4</v>
      </c>
      <c r="P56" t="s">
        <v>95</v>
      </c>
      <c r="Q56">
        <v>0.11</v>
      </c>
      <c r="T56" s="3">
        <f t="shared" si="13"/>
        <v>0.1825773472230591</v>
      </c>
      <c r="U56" s="3">
        <f t="shared" si="1"/>
        <v>-7.2577347223059099E-2</v>
      </c>
    </row>
    <row r="57" spans="1:21" x14ac:dyDescent="0.25">
      <c r="A57" t="s">
        <v>106</v>
      </c>
      <c r="B57" t="s">
        <v>107</v>
      </c>
      <c r="C57">
        <v>27</v>
      </c>
      <c r="D57" t="s">
        <v>130</v>
      </c>
      <c r="E57" s="4" t="s">
        <v>42</v>
      </c>
      <c r="F57" t="s">
        <v>43</v>
      </c>
      <c r="G57" t="s">
        <v>44</v>
      </c>
      <c r="H57" t="s">
        <v>25</v>
      </c>
      <c r="I57">
        <v>3</v>
      </c>
      <c r="J57">
        <v>40</v>
      </c>
      <c r="K57" t="s">
        <v>109</v>
      </c>
      <c r="M57">
        <v>540</v>
      </c>
      <c r="N57">
        <v>0.61</v>
      </c>
      <c r="O57">
        <v>1.4</v>
      </c>
      <c r="P57" t="s">
        <v>95</v>
      </c>
      <c r="Q57">
        <v>2.64</v>
      </c>
      <c r="T57" s="3">
        <f t="shared" si="13"/>
        <v>4.6401501575951087</v>
      </c>
      <c r="U57" s="3">
        <f t="shared" si="1"/>
        <v>-2.0001501575951086</v>
      </c>
    </row>
    <row r="58" spans="1:21" x14ac:dyDescent="0.25">
      <c r="A58" t="s">
        <v>106</v>
      </c>
      <c r="B58" t="s">
        <v>107</v>
      </c>
      <c r="C58">
        <v>26</v>
      </c>
      <c r="D58" t="s">
        <v>129</v>
      </c>
      <c r="E58" s="4" t="s">
        <v>42</v>
      </c>
      <c r="F58" t="s">
        <v>43</v>
      </c>
      <c r="G58" t="s">
        <v>45</v>
      </c>
      <c r="H58" t="s">
        <v>20</v>
      </c>
      <c r="I58">
        <v>3</v>
      </c>
      <c r="J58">
        <v>20</v>
      </c>
      <c r="K58" t="s">
        <v>117</v>
      </c>
      <c r="M58">
        <v>40</v>
      </c>
      <c r="N58">
        <v>0.61</v>
      </c>
      <c r="O58">
        <v>1.4</v>
      </c>
      <c r="P58" t="s">
        <v>95</v>
      </c>
      <c r="Q58">
        <v>0.11</v>
      </c>
      <c r="T58" s="3">
        <f t="shared" si="13"/>
        <v>0.1825773472230591</v>
      </c>
      <c r="U58" s="3">
        <f t="shared" si="1"/>
        <v>-7.2577347223059099E-2</v>
      </c>
    </row>
    <row r="59" spans="1:21" x14ac:dyDescent="0.25">
      <c r="A59" t="s">
        <v>106</v>
      </c>
      <c r="B59" t="s">
        <v>107</v>
      </c>
      <c r="C59">
        <v>27</v>
      </c>
      <c r="D59" t="s">
        <v>130</v>
      </c>
      <c r="E59" s="4" t="s">
        <v>42</v>
      </c>
      <c r="F59" t="s">
        <v>43</v>
      </c>
      <c r="G59" t="s">
        <v>45</v>
      </c>
      <c r="H59" t="s">
        <v>25</v>
      </c>
      <c r="I59">
        <v>3</v>
      </c>
      <c r="J59">
        <v>40</v>
      </c>
      <c r="K59" t="s">
        <v>109</v>
      </c>
      <c r="M59">
        <v>540</v>
      </c>
      <c r="N59">
        <v>0.61</v>
      </c>
      <c r="O59">
        <v>1.4</v>
      </c>
      <c r="P59" t="s">
        <v>95</v>
      </c>
      <c r="Q59">
        <v>2.64</v>
      </c>
      <c r="T59" s="3">
        <f t="shared" si="13"/>
        <v>4.6401501575951087</v>
      </c>
      <c r="U59" s="3">
        <f t="shared" si="1"/>
        <v>-2.0001501575951086</v>
      </c>
    </row>
    <row r="60" spans="1:21" x14ac:dyDescent="0.25">
      <c r="A60" t="s">
        <v>106</v>
      </c>
      <c r="B60" t="s">
        <v>107</v>
      </c>
      <c r="C60">
        <v>28</v>
      </c>
      <c r="D60" t="s">
        <v>131</v>
      </c>
      <c r="E60" s="4" t="s">
        <v>132</v>
      </c>
      <c r="F60" t="s">
        <v>48</v>
      </c>
      <c r="G60" t="s">
        <v>49</v>
      </c>
      <c r="H60" t="s">
        <v>25</v>
      </c>
      <c r="I60">
        <v>0</v>
      </c>
      <c r="J60">
        <v>12</v>
      </c>
      <c r="K60" t="s">
        <v>117</v>
      </c>
      <c r="M60">
        <v>20</v>
      </c>
      <c r="N60">
        <v>1.43</v>
      </c>
      <c r="O60">
        <v>1.4</v>
      </c>
      <c r="P60" t="s">
        <v>94</v>
      </c>
      <c r="Q60">
        <v>0.04</v>
      </c>
      <c r="T60" s="3">
        <f t="shared" ref="T60:T63" si="14">(M60+IF(R60="c",(12*25.4/J60),0))*(IF(S60="DÀY",2.75,1.95))*1.4/1000</f>
        <v>5.4599999999999996E-2</v>
      </c>
      <c r="U60" s="3">
        <f t="shared" si="1"/>
        <v>-1.4599999999999995E-2</v>
      </c>
    </row>
    <row r="61" spans="1:21" x14ac:dyDescent="0.25">
      <c r="A61" t="s">
        <v>106</v>
      </c>
      <c r="B61" t="s">
        <v>107</v>
      </c>
      <c r="C61">
        <v>28</v>
      </c>
      <c r="D61" t="s">
        <v>131</v>
      </c>
      <c r="E61" s="4" t="s">
        <v>132</v>
      </c>
      <c r="F61" t="s">
        <v>48</v>
      </c>
      <c r="G61" t="s">
        <v>50</v>
      </c>
      <c r="H61" t="s">
        <v>25</v>
      </c>
      <c r="I61">
        <v>0</v>
      </c>
      <c r="J61">
        <v>12</v>
      </c>
      <c r="K61" t="s">
        <v>117</v>
      </c>
      <c r="M61">
        <v>20</v>
      </c>
      <c r="N61">
        <v>1.43</v>
      </c>
      <c r="O61">
        <v>1.4</v>
      </c>
      <c r="P61" t="s">
        <v>94</v>
      </c>
      <c r="Q61">
        <v>0.04</v>
      </c>
      <c r="T61" s="3">
        <f t="shared" si="14"/>
        <v>5.4599999999999996E-2</v>
      </c>
      <c r="U61" s="3">
        <f t="shared" si="1"/>
        <v>-1.4599999999999995E-2</v>
      </c>
    </row>
    <row r="62" spans="1:21" x14ac:dyDescent="0.25">
      <c r="A62" t="s">
        <v>106</v>
      </c>
      <c r="B62" t="s">
        <v>107</v>
      </c>
      <c r="C62">
        <v>28</v>
      </c>
      <c r="D62" t="s">
        <v>131</v>
      </c>
      <c r="E62" s="4" t="s">
        <v>132</v>
      </c>
      <c r="F62" t="s">
        <v>48</v>
      </c>
      <c r="G62" t="s">
        <v>51</v>
      </c>
      <c r="H62" t="s">
        <v>25</v>
      </c>
      <c r="I62">
        <v>0</v>
      </c>
      <c r="J62">
        <v>12</v>
      </c>
      <c r="K62" t="s">
        <v>117</v>
      </c>
      <c r="M62">
        <v>20</v>
      </c>
      <c r="N62">
        <v>1.43</v>
      </c>
      <c r="O62">
        <v>1.4</v>
      </c>
      <c r="P62" t="s">
        <v>94</v>
      </c>
      <c r="Q62">
        <v>0.04</v>
      </c>
      <c r="T62" s="3">
        <f t="shared" si="14"/>
        <v>5.4599999999999996E-2</v>
      </c>
      <c r="U62" s="3">
        <f t="shared" si="1"/>
        <v>-1.4599999999999995E-2</v>
      </c>
    </row>
    <row r="63" spans="1:21" x14ac:dyDescent="0.25">
      <c r="A63" t="s">
        <v>106</v>
      </c>
      <c r="B63" t="s">
        <v>107</v>
      </c>
      <c r="C63">
        <v>28</v>
      </c>
      <c r="D63" t="s">
        <v>131</v>
      </c>
      <c r="E63" s="4" t="s">
        <v>132</v>
      </c>
      <c r="F63" t="s">
        <v>48</v>
      </c>
      <c r="G63" t="s">
        <v>52</v>
      </c>
      <c r="H63" t="s">
        <v>25</v>
      </c>
      <c r="I63">
        <v>0</v>
      </c>
      <c r="J63">
        <v>12</v>
      </c>
      <c r="K63" t="s">
        <v>117</v>
      </c>
      <c r="M63">
        <v>20</v>
      </c>
      <c r="N63">
        <v>1.43</v>
      </c>
      <c r="O63">
        <v>1.4</v>
      </c>
      <c r="P63" t="s">
        <v>94</v>
      </c>
      <c r="Q63">
        <v>0.04</v>
      </c>
      <c r="T63" s="3">
        <f t="shared" si="14"/>
        <v>5.4599999999999996E-2</v>
      </c>
      <c r="U63" s="3">
        <f t="shared" si="1"/>
        <v>-1.4599999999999995E-2</v>
      </c>
    </row>
    <row r="64" spans="1:21" x14ac:dyDescent="0.25">
      <c r="A64" t="s">
        <v>106</v>
      </c>
      <c r="B64" t="s">
        <v>107</v>
      </c>
      <c r="C64">
        <v>30</v>
      </c>
      <c r="D64" t="s">
        <v>133</v>
      </c>
      <c r="I64">
        <v>0</v>
      </c>
      <c r="J64">
        <v>0</v>
      </c>
      <c r="M64">
        <v>20</v>
      </c>
      <c r="N64" t="s">
        <v>93</v>
      </c>
      <c r="O64" t="s">
        <v>93</v>
      </c>
      <c r="Q64">
        <v>0</v>
      </c>
      <c r="U64" s="3">
        <f t="shared" si="1"/>
        <v>0</v>
      </c>
    </row>
    <row r="65" spans="1:21" x14ac:dyDescent="0.25">
      <c r="A65" t="s">
        <v>106</v>
      </c>
      <c r="B65" t="s">
        <v>107</v>
      </c>
      <c r="C65">
        <v>29</v>
      </c>
      <c r="D65" t="s">
        <v>134</v>
      </c>
      <c r="E65" s="4" t="s">
        <v>81</v>
      </c>
      <c r="F65" t="s">
        <v>82</v>
      </c>
      <c r="G65" t="s">
        <v>83</v>
      </c>
      <c r="H65" t="s">
        <v>25</v>
      </c>
      <c r="I65">
        <v>2</v>
      </c>
      <c r="J65">
        <v>10</v>
      </c>
      <c r="K65" t="s">
        <v>117</v>
      </c>
      <c r="M65">
        <v>0</v>
      </c>
      <c r="N65">
        <v>148</v>
      </c>
      <c r="O65">
        <v>1.4</v>
      </c>
      <c r="P65" t="s">
        <v>94</v>
      </c>
      <c r="Q65">
        <v>0</v>
      </c>
      <c r="U65" s="3">
        <f t="shared" si="1"/>
        <v>0</v>
      </c>
    </row>
    <row r="66" spans="1:21" x14ac:dyDescent="0.25">
      <c r="A66" t="s">
        <v>106</v>
      </c>
      <c r="B66" t="s">
        <v>107</v>
      </c>
      <c r="C66">
        <v>29</v>
      </c>
      <c r="D66" t="s">
        <v>134</v>
      </c>
      <c r="E66" s="4" t="s">
        <v>81</v>
      </c>
      <c r="F66" t="s">
        <v>82</v>
      </c>
      <c r="G66" t="s">
        <v>84</v>
      </c>
      <c r="H66" t="s">
        <v>25</v>
      </c>
      <c r="I66">
        <v>2</v>
      </c>
      <c r="J66">
        <v>10</v>
      </c>
      <c r="K66" t="s">
        <v>117</v>
      </c>
      <c r="M66">
        <v>0</v>
      </c>
      <c r="N66">
        <v>148</v>
      </c>
      <c r="O66">
        <v>1.4</v>
      </c>
      <c r="P66" t="s">
        <v>94</v>
      </c>
      <c r="Q66">
        <v>0</v>
      </c>
      <c r="U66" s="3">
        <f t="shared" si="1"/>
        <v>0</v>
      </c>
    </row>
    <row r="67" spans="1:21" x14ac:dyDescent="0.25">
      <c r="A67" t="s">
        <v>106</v>
      </c>
      <c r="B67" t="s">
        <v>107</v>
      </c>
      <c r="C67">
        <v>31</v>
      </c>
      <c r="D67" t="s">
        <v>135</v>
      </c>
      <c r="E67" s="4" t="s">
        <v>81</v>
      </c>
      <c r="F67" t="s">
        <v>82</v>
      </c>
      <c r="G67" t="s">
        <v>83</v>
      </c>
      <c r="H67" t="s">
        <v>25</v>
      </c>
      <c r="I67">
        <v>2</v>
      </c>
      <c r="J67">
        <v>10</v>
      </c>
      <c r="K67" t="s">
        <v>117</v>
      </c>
      <c r="M67">
        <v>40</v>
      </c>
      <c r="N67">
        <v>148</v>
      </c>
      <c r="O67">
        <v>1.4</v>
      </c>
      <c r="P67" t="s">
        <v>94</v>
      </c>
      <c r="Q67">
        <v>8.2899999999999991</v>
      </c>
      <c r="U67" s="3">
        <f t="shared" ref="U67:U80" si="15">Q67-T67</f>
        <v>8.2899999999999991</v>
      </c>
    </row>
    <row r="68" spans="1:21" x14ac:dyDescent="0.25">
      <c r="A68" t="s">
        <v>106</v>
      </c>
      <c r="B68" t="s">
        <v>107</v>
      </c>
      <c r="C68">
        <v>31</v>
      </c>
      <c r="D68" t="s">
        <v>135</v>
      </c>
      <c r="E68" s="4" t="s">
        <v>81</v>
      </c>
      <c r="F68" t="s">
        <v>82</v>
      </c>
      <c r="G68" t="s">
        <v>84</v>
      </c>
      <c r="H68" t="s">
        <v>25</v>
      </c>
      <c r="I68">
        <v>2</v>
      </c>
      <c r="J68">
        <v>10</v>
      </c>
      <c r="K68" t="s">
        <v>117</v>
      </c>
      <c r="M68">
        <v>40</v>
      </c>
      <c r="N68">
        <v>148</v>
      </c>
      <c r="O68">
        <v>1.4</v>
      </c>
      <c r="P68" t="s">
        <v>94</v>
      </c>
      <c r="Q68">
        <v>8.2899999999999991</v>
      </c>
      <c r="U68" s="3">
        <f t="shared" si="15"/>
        <v>8.2899999999999991</v>
      </c>
    </row>
    <row r="69" spans="1:21" x14ac:dyDescent="0.25">
      <c r="A69" t="s">
        <v>106</v>
      </c>
      <c r="B69" t="s">
        <v>107</v>
      </c>
      <c r="C69">
        <v>32</v>
      </c>
      <c r="D69" t="s">
        <v>136</v>
      </c>
      <c r="E69" s="4" t="s">
        <v>17</v>
      </c>
      <c r="F69" t="s">
        <v>18</v>
      </c>
      <c r="G69" t="s">
        <v>19</v>
      </c>
      <c r="H69" t="s">
        <v>25</v>
      </c>
      <c r="I69">
        <v>0</v>
      </c>
      <c r="J69">
        <v>12</v>
      </c>
      <c r="K69" t="s">
        <v>109</v>
      </c>
      <c r="M69">
        <v>40</v>
      </c>
      <c r="N69">
        <v>1.4</v>
      </c>
      <c r="O69">
        <v>1.4</v>
      </c>
      <c r="P69" t="s">
        <v>94</v>
      </c>
      <c r="Q69">
        <v>0.08</v>
      </c>
      <c r="T69" s="3">
        <f t="shared" ref="T69:T70" si="16">((M69+IF(R69="c",(12*25.4/J69),0))*(IF(J69=8,1.21,IF(J69=10,1.25,IF(J69=12,1.28,IF(J69=14,1.32,1)))))*1.4/1000)</f>
        <v>7.1679999999999994E-2</v>
      </c>
      <c r="U69" s="3">
        <f t="shared" si="15"/>
        <v>8.3200000000000079E-3</v>
      </c>
    </row>
    <row r="70" spans="1:21" x14ac:dyDescent="0.25">
      <c r="A70" t="s">
        <v>106</v>
      </c>
      <c r="B70" t="s">
        <v>107</v>
      </c>
      <c r="C70">
        <v>32</v>
      </c>
      <c r="D70" t="s">
        <v>136</v>
      </c>
      <c r="E70" s="4" t="s">
        <v>17</v>
      </c>
      <c r="F70" t="s">
        <v>18</v>
      </c>
      <c r="G70" t="s">
        <v>22</v>
      </c>
      <c r="H70" t="s">
        <v>25</v>
      </c>
      <c r="I70">
        <v>0</v>
      </c>
      <c r="J70">
        <v>12</v>
      </c>
      <c r="K70" t="s">
        <v>109</v>
      </c>
      <c r="M70">
        <v>40</v>
      </c>
      <c r="N70">
        <v>1.4</v>
      </c>
      <c r="O70">
        <v>1.4</v>
      </c>
      <c r="P70" t="s">
        <v>94</v>
      </c>
      <c r="Q70">
        <v>0.08</v>
      </c>
      <c r="T70" s="3">
        <f t="shared" si="16"/>
        <v>7.1679999999999994E-2</v>
      </c>
      <c r="U70" s="3">
        <f t="shared" si="15"/>
        <v>8.3200000000000079E-3</v>
      </c>
    </row>
    <row r="71" spans="1:21" x14ac:dyDescent="0.25">
      <c r="A71" t="s">
        <v>106</v>
      </c>
      <c r="B71" t="s">
        <v>107</v>
      </c>
      <c r="C71">
        <v>33</v>
      </c>
      <c r="D71" t="s">
        <v>80</v>
      </c>
      <c r="E71" s="4" t="s">
        <v>42</v>
      </c>
      <c r="F71" t="s">
        <v>43</v>
      </c>
      <c r="G71" t="s">
        <v>44</v>
      </c>
      <c r="H71" t="s">
        <v>25</v>
      </c>
      <c r="I71">
        <v>3</v>
      </c>
      <c r="J71">
        <v>40</v>
      </c>
      <c r="K71" t="s">
        <v>109</v>
      </c>
      <c r="M71">
        <v>200</v>
      </c>
      <c r="N71">
        <v>0.61</v>
      </c>
      <c r="O71">
        <v>1.4</v>
      </c>
      <c r="P71" t="s">
        <v>95</v>
      </c>
      <c r="Q71">
        <v>0.98</v>
      </c>
      <c r="T71" s="3">
        <f t="shared" ref="T71:T72" si="17">((SQRT(POWER(I71,2)+POWER(25.4/J71,2))*(M71*J71/25.4))+IF(R71="c",((SQRT(POWER(I71,2)+POWER(25.4/J71,2))*(13*J71/25.4))*4),0))*1.271*1.4/1000</f>
        <v>1.7185741324426329</v>
      </c>
      <c r="U71" s="3">
        <f t="shared" si="15"/>
        <v>-0.73857413244263292</v>
      </c>
    </row>
    <row r="72" spans="1:21" x14ac:dyDescent="0.25">
      <c r="A72" t="s">
        <v>106</v>
      </c>
      <c r="B72" t="s">
        <v>107</v>
      </c>
      <c r="C72">
        <v>33</v>
      </c>
      <c r="D72" t="s">
        <v>80</v>
      </c>
      <c r="E72" s="4" t="s">
        <v>42</v>
      </c>
      <c r="F72" t="s">
        <v>43</v>
      </c>
      <c r="G72" t="s">
        <v>45</v>
      </c>
      <c r="H72" t="s">
        <v>25</v>
      </c>
      <c r="I72">
        <v>3</v>
      </c>
      <c r="J72">
        <v>40</v>
      </c>
      <c r="K72" t="s">
        <v>109</v>
      </c>
      <c r="M72">
        <v>200</v>
      </c>
      <c r="N72">
        <v>0.61</v>
      </c>
      <c r="O72">
        <v>1.4</v>
      </c>
      <c r="P72" t="s">
        <v>95</v>
      </c>
      <c r="Q72">
        <v>0.98</v>
      </c>
      <c r="T72" s="3">
        <f t="shared" si="17"/>
        <v>1.7185741324426329</v>
      </c>
      <c r="U72" s="3">
        <f t="shared" si="15"/>
        <v>-0.73857413244263292</v>
      </c>
    </row>
    <row r="73" spans="1:21" x14ac:dyDescent="0.25">
      <c r="A73" t="s">
        <v>106</v>
      </c>
      <c r="B73" t="s">
        <v>107</v>
      </c>
      <c r="C73">
        <v>34</v>
      </c>
      <c r="D73" t="s">
        <v>88</v>
      </c>
      <c r="E73" s="4" t="s">
        <v>89</v>
      </c>
      <c r="F73" t="s">
        <v>90</v>
      </c>
      <c r="G73" t="s">
        <v>91</v>
      </c>
      <c r="I73">
        <v>0</v>
      </c>
      <c r="J73">
        <v>0</v>
      </c>
      <c r="K73" t="s">
        <v>117</v>
      </c>
      <c r="M73">
        <v>640</v>
      </c>
      <c r="N73">
        <v>1968.3</v>
      </c>
      <c r="O73">
        <v>1.4</v>
      </c>
      <c r="P73" t="s">
        <v>94</v>
      </c>
      <c r="Q73">
        <v>1763.6</v>
      </c>
      <c r="U73" s="3">
        <f t="shared" si="15"/>
        <v>1763.6</v>
      </c>
    </row>
    <row r="74" spans="1:21" x14ac:dyDescent="0.25">
      <c r="A74" t="s">
        <v>106</v>
      </c>
      <c r="B74" t="s">
        <v>107</v>
      </c>
      <c r="C74">
        <v>34</v>
      </c>
      <c r="D74" t="s">
        <v>88</v>
      </c>
      <c r="E74" s="4" t="s">
        <v>89</v>
      </c>
      <c r="F74" t="s">
        <v>90</v>
      </c>
      <c r="G74" t="s">
        <v>92</v>
      </c>
      <c r="I74">
        <v>0</v>
      </c>
      <c r="J74">
        <v>0</v>
      </c>
      <c r="K74" t="s">
        <v>117</v>
      </c>
      <c r="M74">
        <v>640</v>
      </c>
      <c r="N74">
        <v>1230</v>
      </c>
      <c r="O74">
        <v>1.4</v>
      </c>
      <c r="P74" t="s">
        <v>94</v>
      </c>
      <c r="Q74">
        <v>1102.08</v>
      </c>
      <c r="U74" s="3">
        <f t="shared" si="15"/>
        <v>1102.08</v>
      </c>
    </row>
    <row r="75" spans="1:21" x14ac:dyDescent="0.25">
      <c r="A75" t="s">
        <v>106</v>
      </c>
      <c r="B75" t="s">
        <v>107</v>
      </c>
      <c r="C75">
        <v>35</v>
      </c>
      <c r="D75" t="s">
        <v>137</v>
      </c>
      <c r="E75" s="4" t="s">
        <v>34</v>
      </c>
      <c r="F75" t="s">
        <v>35</v>
      </c>
      <c r="G75" t="s">
        <v>36</v>
      </c>
      <c r="H75" t="s">
        <v>37</v>
      </c>
      <c r="I75">
        <v>5</v>
      </c>
      <c r="J75">
        <v>22</v>
      </c>
      <c r="K75" t="s">
        <v>109</v>
      </c>
      <c r="M75">
        <v>20</v>
      </c>
      <c r="N75">
        <v>2.78</v>
      </c>
      <c r="O75">
        <v>1.4</v>
      </c>
      <c r="P75" t="s">
        <v>94</v>
      </c>
      <c r="Q75">
        <v>0.08</v>
      </c>
      <c r="T75" s="3">
        <f t="shared" ref="T75" si="18">((M75*(IF(S75="DÀY",2.45,2.2))*1.4/1000))</f>
        <v>6.1599999999999995E-2</v>
      </c>
      <c r="U75" s="3">
        <f t="shared" si="15"/>
        <v>1.8400000000000007E-2</v>
      </c>
    </row>
    <row r="76" spans="1:21" x14ac:dyDescent="0.25">
      <c r="A76" t="s">
        <v>106</v>
      </c>
      <c r="B76" t="s">
        <v>107</v>
      </c>
      <c r="C76">
        <v>35</v>
      </c>
      <c r="D76" t="s">
        <v>137</v>
      </c>
      <c r="E76" s="4" t="s">
        <v>34</v>
      </c>
      <c r="F76" t="s">
        <v>35</v>
      </c>
      <c r="G76" t="s">
        <v>38</v>
      </c>
      <c r="H76" t="s">
        <v>39</v>
      </c>
      <c r="I76">
        <v>5</v>
      </c>
      <c r="J76">
        <v>22</v>
      </c>
      <c r="K76" t="s">
        <v>109</v>
      </c>
      <c r="M76">
        <v>20</v>
      </c>
      <c r="N76">
        <v>2.17</v>
      </c>
      <c r="O76">
        <v>1.4</v>
      </c>
      <c r="P76" t="s">
        <v>95</v>
      </c>
      <c r="Q76">
        <v>0.32</v>
      </c>
      <c r="T76" s="3">
        <f t="shared" ref="T76:T77" si="19">SUM(I76,I76,(25.4/J76))*(M76*J76/25.4)*(IF(S76="DÀY",1.2,1.01)*1.4/1000)</f>
        <v>0.27322488188976379</v>
      </c>
      <c r="U76" s="3">
        <f t="shared" si="15"/>
        <v>4.6775118110236213E-2</v>
      </c>
    </row>
    <row r="77" spans="1:21" x14ac:dyDescent="0.25">
      <c r="A77" t="s">
        <v>106</v>
      </c>
      <c r="B77" t="s">
        <v>107</v>
      </c>
      <c r="C77">
        <v>35</v>
      </c>
      <c r="D77" t="s">
        <v>137</v>
      </c>
      <c r="E77" s="4" t="s">
        <v>34</v>
      </c>
      <c r="F77" t="s">
        <v>35</v>
      </c>
      <c r="G77" t="s">
        <v>40</v>
      </c>
      <c r="H77" t="s">
        <v>39</v>
      </c>
      <c r="I77">
        <v>5</v>
      </c>
      <c r="J77">
        <v>22</v>
      </c>
      <c r="K77" t="s">
        <v>109</v>
      </c>
      <c r="M77">
        <v>20</v>
      </c>
      <c r="N77">
        <v>2.17</v>
      </c>
      <c r="O77">
        <v>1.4</v>
      </c>
      <c r="P77" t="s">
        <v>95</v>
      </c>
      <c r="Q77">
        <v>0.32</v>
      </c>
      <c r="T77" s="3">
        <f t="shared" si="19"/>
        <v>0.27322488188976379</v>
      </c>
      <c r="U77" s="3">
        <f t="shared" si="15"/>
        <v>4.6775118110236213E-2</v>
      </c>
    </row>
    <row r="78" spans="1:21" x14ac:dyDescent="0.25">
      <c r="A78" t="s">
        <v>106</v>
      </c>
      <c r="B78" t="s">
        <v>107</v>
      </c>
      <c r="C78">
        <v>36</v>
      </c>
      <c r="D78" t="s">
        <v>138</v>
      </c>
      <c r="E78" s="4" t="s">
        <v>81</v>
      </c>
      <c r="F78" t="s">
        <v>82</v>
      </c>
      <c r="G78" t="s">
        <v>83</v>
      </c>
      <c r="H78" t="s">
        <v>25</v>
      </c>
      <c r="I78">
        <v>2</v>
      </c>
      <c r="J78">
        <v>7</v>
      </c>
      <c r="K78" t="s">
        <v>109</v>
      </c>
      <c r="M78">
        <v>0</v>
      </c>
      <c r="N78">
        <v>148</v>
      </c>
      <c r="O78">
        <v>1.4</v>
      </c>
      <c r="P78" t="s">
        <v>94</v>
      </c>
      <c r="Q78">
        <v>0</v>
      </c>
      <c r="U78" s="3">
        <f t="shared" si="15"/>
        <v>0</v>
      </c>
    </row>
    <row r="79" spans="1:21" x14ac:dyDescent="0.25">
      <c r="A79" t="s">
        <v>106</v>
      </c>
      <c r="B79" t="s">
        <v>107</v>
      </c>
      <c r="C79">
        <v>37</v>
      </c>
      <c r="D79" t="s">
        <v>139</v>
      </c>
      <c r="I79">
        <v>0</v>
      </c>
      <c r="J79">
        <v>0</v>
      </c>
      <c r="M79">
        <v>0</v>
      </c>
      <c r="N79" t="s">
        <v>93</v>
      </c>
      <c r="O79" t="s">
        <v>93</v>
      </c>
      <c r="Q79">
        <v>0</v>
      </c>
      <c r="U79" s="3">
        <f t="shared" si="15"/>
        <v>0</v>
      </c>
    </row>
    <row r="80" spans="1:21" x14ac:dyDescent="0.25">
      <c r="A80" t="s">
        <v>106</v>
      </c>
      <c r="B80" t="s">
        <v>107</v>
      </c>
      <c r="C80">
        <v>36</v>
      </c>
      <c r="D80" t="s">
        <v>138</v>
      </c>
      <c r="E80" s="4" t="s">
        <v>81</v>
      </c>
      <c r="F80" t="s">
        <v>82</v>
      </c>
      <c r="G80" t="s">
        <v>84</v>
      </c>
      <c r="H80" t="s">
        <v>25</v>
      </c>
      <c r="I80">
        <v>2</v>
      </c>
      <c r="J80">
        <v>7</v>
      </c>
      <c r="K80" t="s">
        <v>109</v>
      </c>
      <c r="M80">
        <v>0</v>
      </c>
      <c r="N80">
        <v>148</v>
      </c>
      <c r="O80">
        <v>1.4</v>
      </c>
      <c r="P80" t="s">
        <v>94</v>
      </c>
      <c r="Q80">
        <v>0</v>
      </c>
      <c r="U80" s="3">
        <f t="shared" si="15"/>
        <v>0</v>
      </c>
    </row>
  </sheetData>
  <autoFilter ref="A1:U8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250" zoomScaleNormal="250" workbookViewId="0">
      <selection activeCell="A2" sqref="A2:A5"/>
    </sheetView>
  </sheetViews>
  <sheetFormatPr defaultRowHeight="15" x14ac:dyDescent="0.25"/>
  <cols>
    <col min="1" max="1" width="24.42578125" bestFit="1" customWidth="1"/>
    <col min="2" max="2" width="21.140625" bestFit="1" customWidth="1"/>
  </cols>
  <sheetData>
    <row r="1" spans="1:2" x14ac:dyDescent="0.25">
      <c r="A1" s="6" t="s">
        <v>140</v>
      </c>
      <c r="B1" s="6" t="s">
        <v>141</v>
      </c>
    </row>
    <row r="2" spans="1:2" x14ac:dyDescent="0.25">
      <c r="A2" t="s">
        <v>28</v>
      </c>
      <c r="B2" s="7" t="s">
        <v>142</v>
      </c>
    </row>
    <row r="3" spans="1:2" x14ac:dyDescent="0.25">
      <c r="A3" t="s">
        <v>43</v>
      </c>
      <c r="B3" s="7"/>
    </row>
    <row r="4" spans="1:2" x14ac:dyDescent="0.25">
      <c r="A4" t="s">
        <v>48</v>
      </c>
      <c r="B4" s="7"/>
    </row>
    <row r="5" spans="1:2" x14ac:dyDescent="0.25">
      <c r="A5" t="s">
        <v>73</v>
      </c>
      <c r="B5" s="7"/>
    </row>
    <row r="6" spans="1:2" x14ac:dyDescent="0.25">
      <c r="B6" s="5"/>
    </row>
  </sheetData>
  <mergeCells count="1">
    <mergeCell ref="B2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JB3710 (So sánh CT)</vt:lpstr>
      <vt:lpstr>KB2002 (So sánh CT)</vt:lpstr>
      <vt:lpstr>Tổng kết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Quynh</dc:creator>
  <cp:lastModifiedBy>Nguyen Hoa</cp:lastModifiedBy>
  <dcterms:created xsi:type="dcterms:W3CDTF">2022-02-28T12:19:09Z</dcterms:created>
  <dcterms:modified xsi:type="dcterms:W3CDTF">2022-03-15T09:27:35Z</dcterms:modified>
</cp:coreProperties>
</file>