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oadmap Tracker" sheetId="1" state="visible" r:id="rId1"/>
    <sheet xmlns:r="http://schemas.openxmlformats.org/officeDocument/2006/relationships" name="Pillar Summary" sheetId="2" state="visible" r:id="rId2"/>
    <sheet xmlns:r="http://schemas.openxmlformats.org/officeDocument/2006/relationships" name="Quarterly Goals" sheetId="3" state="visible" r:id="rId3"/>
    <sheet xmlns:r="http://schemas.openxmlformats.org/officeDocument/2006/relationships" name="Net Worth &amp; Cash Flow" sheetId="4" state="visible" r:id="rId4"/>
    <sheet xmlns:r="http://schemas.openxmlformats.org/officeDocument/2006/relationships" name="Net Worth Tracker" sheetId="5" state="visible" r:id="rId5"/>
    <sheet xmlns:r="http://schemas.openxmlformats.org/officeDocument/2006/relationships" name="Debt Timelin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m yyyy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FFDDEBF7"/>
        <bgColor rgb="FFDDEBF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2" borderId="2" applyAlignment="1" pivotButton="0" quotePrefix="0" xfId="0">
      <alignment vertical="top" wrapText="1"/>
    </xf>
    <xf numFmtId="0" fontId="0" fillId="0" borderId="2" applyAlignment="1" pivotButton="0" quotePrefix="0" xfId="0">
      <alignment vertical="top" wrapText="1"/>
    </xf>
    <xf numFmtId="0" fontId="3" fillId="0" borderId="0" pivotButton="0" quotePrefix="0" xfId="0"/>
    <xf numFmtId="0" fontId="3" fillId="2" borderId="2" pivotButton="0" quotePrefix="0" xfId="0"/>
    <xf numFmtId="0" fontId="0" fillId="0" borderId="2" pivotButton="0" quotePrefix="0" xfId="0"/>
    <xf numFmtId="3" fontId="0" fillId="2" borderId="2" pivotButton="0" quotePrefix="0" xfId="0"/>
    <xf numFmtId="10" fontId="0" fillId="0" borderId="2" pivotButton="0" quotePrefix="0" xfId="0"/>
    <xf numFmtId="10" fontId="0" fillId="2" borderId="2" pivotButton="0" quotePrefix="0" xfId="0"/>
    <xf numFmtId="9" fontId="0" fillId="2" borderId="2" pivotButton="0" quotePrefix="0" xfId="0"/>
    <xf numFmtId="0" fontId="0" fillId="2" borderId="2" pivotButton="0" quotePrefix="0" xfId="0"/>
    <xf numFmtId="3" fontId="0" fillId="0" borderId="0" pivotButton="0" quotePrefix="0" xfId="0"/>
    <xf numFmtId="0" fontId="0" fillId="2" borderId="0" pivotButton="0" quotePrefix="0" xfId="0"/>
    <xf numFmtId="164" fontId="0" fillId="0" borderId="2" pivotButton="0" quotePrefix="0" xfId="0"/>
    <xf numFmtId="0" fontId="3" fillId="2" borderId="0" pivotButton="0" quotePrefix="0" xfId="0"/>
    <xf numFmtId="3" fontId="3" fillId="2" borderId="2" pivotButton="0" quotePrefix="0" xfId="0"/>
    <xf numFmtId="3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Progress by Pillar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'Pillar 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'Pillar Summary'!$A$2:$A$8</f>
            </numRef>
          </cat>
          <val>
            <numRef>
              <f>'Pillar Summary'!$B$2:$B$8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Pillars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Progress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Progress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'Pillar 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'Pillar Summary'!$A$2:$A$8</f>
            </numRef>
          </cat>
          <val>
            <numRef>
              <f>'Pillar Summary'!$B$2:$B$8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Wedding Budget vs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 Worth &amp; Cash Flow'!B21</f>
            </strRef>
          </tx>
          <spPr>
            <a:ln xmlns:a="http://schemas.openxmlformats.org/drawingml/2006/main">
              <a:prstDash val="solid"/>
            </a:ln>
          </spPr>
          <cat>
            <numRef>
              <f>'Net Worth &amp; Cash Flow'!$A$22:$A$29</f>
            </numRef>
          </cat>
          <val>
            <numRef>
              <f>'Net Worth &amp; Cash Flow'!$B$22:$B$29</f>
            </numRef>
          </val>
        </ser>
        <ser>
          <idx val="1"/>
          <order val="1"/>
          <tx>
            <strRef>
              <f>'Net Worth &amp; Cash Flow'!C21</f>
            </strRef>
          </tx>
          <spPr>
            <a:ln xmlns:a="http://schemas.openxmlformats.org/drawingml/2006/main">
              <a:prstDash val="solid"/>
            </a:ln>
          </spPr>
          <cat>
            <numRef>
              <f>'Net Worth &amp; Cash Flow'!$A$22:$A$29</f>
            </numRef>
          </cat>
          <val>
            <numRef>
              <f>'Net Worth &amp; Cash Flow'!$C$22:$C$29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 Worth vs Target Glidepath</a:t>
            </a:r>
          </a:p>
        </rich>
      </tx>
    </title>
    <plotArea>
      <lineChart>
        <grouping val="standard"/>
        <ser>
          <idx val="0"/>
          <order val="0"/>
          <tx>
            <strRef>
              <f>'Net Worth Tracker'!D8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 Worth Tracker'!$A$9:$A$68</f>
            </numRef>
          </cat>
          <val>
            <numRef>
              <f>'Net Worth Tracker'!$D$9:$D$68</f>
            </numRef>
          </val>
        </ser>
        <ser>
          <idx val="1"/>
          <order val="1"/>
          <tx>
            <strRef>
              <f>'Net Worth Tracker'!E8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 Worth Tracker'!$A$9:$A$68</f>
            </numRef>
          </cat>
          <val>
            <numRef>
              <f>'Net Worth Tracker'!$E$9:$E$68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04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19</row>
      <rowOff>0</rowOff>
    </from>
    <ext cx="2520000" cy="25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21</row>
      <rowOff>0</rowOff>
    </from>
    <ext cx="648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7</row>
      <rowOff>0</rowOff>
    </from>
    <ext cx="792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Pillar</t>
        </is>
      </c>
      <c r="B1" s="1" t="inlineStr">
        <is>
          <t>Phase</t>
        </is>
      </c>
      <c r="C1" s="1" t="inlineStr">
        <is>
          <t>Focus</t>
        </is>
      </c>
      <c r="D1" s="1" t="inlineStr">
        <is>
          <t>Status</t>
        </is>
      </c>
      <c r="E1" s="1" t="inlineStr">
        <is>
          <t>Progress (%)</t>
        </is>
      </c>
    </row>
    <row r="2">
      <c r="A2" t="inlineStr">
        <is>
          <t>Relationships</t>
        </is>
      </c>
      <c r="B2" t="inlineStr">
        <is>
          <t>Phase 1
(0-12 mo)</t>
        </is>
      </c>
      <c r="C2" t="inlineStr">
        <is>
          <t>Wedding prep, time w/ fiancée, weekly dates</t>
        </is>
      </c>
    </row>
    <row r="3">
      <c r="A3" t="inlineStr">
        <is>
          <t>Relationships</t>
        </is>
      </c>
      <c r="B3" t="inlineStr">
        <is>
          <t>Phase 2
(1-3 yrs)</t>
        </is>
      </c>
      <c r="C3" t="inlineStr">
        <is>
          <t>Traditions, shared hobbies, deepen friendships</t>
        </is>
      </c>
    </row>
    <row r="4">
      <c r="A4" t="inlineStr">
        <is>
          <t>Relationships</t>
        </is>
      </c>
      <c r="B4" t="inlineStr">
        <is>
          <t>Phase 3
(3-5 yrs)</t>
        </is>
      </c>
      <c r="C4" t="inlineStr">
        <is>
          <t>Marriage foundation, travel flexibility</t>
        </is>
      </c>
    </row>
    <row r="5">
      <c r="A5" t="inlineStr">
        <is>
          <t>Career</t>
        </is>
      </c>
      <c r="B5" t="inlineStr">
        <is>
          <t>Phase 1
(0-12 mo)</t>
        </is>
      </c>
      <c r="C5" t="inlineStr">
        <is>
          <t>Promotion-ready, highlight automation/leadership</t>
        </is>
      </c>
    </row>
    <row r="6">
      <c r="A6" t="inlineStr">
        <is>
          <t>Career</t>
        </is>
      </c>
      <c r="B6" t="inlineStr">
        <is>
          <t>Phase 2
(1-3 yrs)</t>
        </is>
      </c>
      <c r="C6" t="inlineStr">
        <is>
          <t>Senior role, comp $250–275k+</t>
        </is>
      </c>
    </row>
    <row r="7">
      <c r="A7" t="inlineStr">
        <is>
          <t>Career</t>
        </is>
      </c>
      <c r="B7" t="inlineStr">
        <is>
          <t>Phase 3
(3-5 yrs)</t>
        </is>
      </c>
      <c r="C7" t="inlineStr">
        <is>
          <t>Exec/Director or pivot entrepreneurial</t>
        </is>
      </c>
    </row>
    <row r="8">
      <c r="A8" t="inlineStr">
        <is>
          <t>Side Hustles</t>
        </is>
      </c>
      <c r="B8" t="inlineStr">
        <is>
          <t>Phase 1
(0-12 mo)</t>
        </is>
      </c>
      <c r="C8" t="inlineStr">
        <is>
          <t>Light startup exposure, capture ideas</t>
        </is>
      </c>
    </row>
    <row r="9">
      <c r="A9" t="inlineStr">
        <is>
          <t>Side Hustles</t>
        </is>
      </c>
      <c r="B9" t="inlineStr">
        <is>
          <t>Phase 2
(1-3 yrs)</t>
        </is>
      </c>
      <c r="C9" t="inlineStr">
        <is>
          <t>Pilot 1 structured side hustle</t>
        </is>
      </c>
    </row>
    <row r="10">
      <c r="A10" t="inlineStr">
        <is>
          <t>Side Hustles</t>
        </is>
      </c>
      <c r="B10" t="inlineStr">
        <is>
          <t>Phase 3
(3-5 yrs)</t>
        </is>
      </c>
      <c r="C10" t="inlineStr">
        <is>
          <t>Scale hustle → equity/recurring income</t>
        </is>
      </c>
    </row>
    <row r="11">
      <c r="A11" t="inlineStr">
        <is>
          <t>Fitness</t>
        </is>
      </c>
      <c r="B11" t="inlineStr">
        <is>
          <t>Phase 1
(0-12 mo)</t>
        </is>
      </c>
      <c r="C11" t="inlineStr">
        <is>
          <t>Routine 3–4x/week, hockey + strength</t>
        </is>
      </c>
    </row>
    <row r="12">
      <c r="A12" t="inlineStr">
        <is>
          <t>Fitness</t>
        </is>
      </c>
      <c r="B12" t="inlineStr">
        <is>
          <t>Phase 2
(1-3 yrs)</t>
        </is>
      </c>
      <c r="C12" t="inlineStr">
        <is>
          <t>Revisit endurance goals (tri, Ironman lite)</t>
        </is>
      </c>
    </row>
    <row r="13">
      <c r="A13" t="inlineStr">
        <is>
          <t>Fitness</t>
        </is>
      </c>
      <c r="B13" t="inlineStr">
        <is>
          <t>Phase 3
(3-5 yrs)</t>
        </is>
      </c>
      <c r="C13" t="inlineStr">
        <is>
          <t>Longevity + integrated lifestyle training</t>
        </is>
      </c>
    </row>
    <row r="14">
      <c r="A14" t="inlineStr">
        <is>
          <t>Spirituality</t>
        </is>
      </c>
      <c r="B14" t="inlineStr">
        <is>
          <t>Phase 1
(0-12 mo)</t>
        </is>
      </c>
      <c r="C14" t="inlineStr">
        <is>
          <t>Mindfulness, journaling, gratitude</t>
        </is>
      </c>
    </row>
    <row r="15">
      <c r="A15" t="inlineStr">
        <is>
          <t>Spirituality</t>
        </is>
      </c>
      <c r="B15" t="inlineStr">
        <is>
          <t>Phase 2
(1-3 yrs)</t>
        </is>
      </c>
      <c r="C15" t="inlineStr">
        <is>
          <t>Explore Stoicism/faith frameworks</t>
        </is>
      </c>
    </row>
    <row r="16">
      <c r="A16" t="inlineStr">
        <is>
          <t>Spirituality</t>
        </is>
      </c>
      <c r="B16" t="inlineStr">
        <is>
          <t>Phase 3
(3-5 yrs)</t>
        </is>
      </c>
      <c r="C16" t="inlineStr">
        <is>
          <t>Mentorship, giving back</t>
        </is>
      </c>
    </row>
    <row r="17">
      <c r="A17" t="inlineStr">
        <is>
          <t>Lifestyle</t>
        </is>
      </c>
      <c r="B17" t="inlineStr">
        <is>
          <t>Phase 1
(0-12 mo)</t>
        </is>
      </c>
      <c r="C17" t="inlineStr">
        <is>
          <t>Wedding, bachelor party, social events</t>
        </is>
      </c>
    </row>
    <row r="18">
      <c r="A18" t="inlineStr">
        <is>
          <t>Lifestyle</t>
        </is>
      </c>
      <c r="B18" t="inlineStr">
        <is>
          <t>Phase 2
(1-3 yrs)</t>
        </is>
      </c>
      <c r="C18" t="inlineStr">
        <is>
          <t>Annual travel w/ spouse, hobbies</t>
        </is>
      </c>
    </row>
    <row r="19">
      <c r="A19" t="inlineStr">
        <is>
          <t>Lifestyle</t>
        </is>
      </c>
      <c r="B19" t="inlineStr">
        <is>
          <t>Phase 3
(3-5 yrs)</t>
        </is>
      </c>
      <c r="C19" t="inlineStr">
        <is>
          <t>Life design freedom, seasonal stays</t>
        </is>
      </c>
    </row>
    <row r="20">
      <c r="A20" t="inlineStr">
        <is>
          <t>Finance</t>
        </is>
      </c>
      <c r="B20" t="inlineStr">
        <is>
          <t>Phase 1
(0-12 mo)</t>
        </is>
      </c>
      <c r="C20" t="inlineStr">
        <is>
          <t>Sell rental, clear debt, invest foundation</t>
        </is>
      </c>
    </row>
    <row r="21">
      <c r="A21" t="inlineStr">
        <is>
          <t>Finance</t>
        </is>
      </c>
      <c r="B21" t="inlineStr">
        <is>
          <t>Phase 2
(1-3 yrs)</t>
        </is>
      </c>
      <c r="C21" t="inlineStr">
        <is>
          <t>Aggressive investing, NW $500–700k</t>
        </is>
      </c>
    </row>
    <row r="22">
      <c r="A22" t="inlineStr">
        <is>
          <t>Finance</t>
        </is>
      </c>
      <c r="B22" t="inlineStr">
        <is>
          <t>Phase 3
(3-5 yrs)</t>
        </is>
      </c>
      <c r="C22" t="inlineStr">
        <is>
          <t>Millionaire milestone, passive income scaling</t>
        </is>
      </c>
    </row>
  </sheetData>
  <conditionalFormatting sqref="E2:E22">
    <cfRule type="iconSet" priority="1">
      <iconSet iconSet="3TrafficLights1" percent="0" reverse="0">
        <cfvo type="num" val="40"/>
        <cfvo type="num" val="70"/>
        <cfvo type="num" val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Pillar</t>
        </is>
      </c>
      <c r="B1" t="inlineStr">
        <is>
          <t>Pillar Avg Progress (%)</t>
        </is>
      </c>
    </row>
    <row r="2">
      <c r="A2" t="inlineStr">
        <is>
          <t>Career</t>
        </is>
      </c>
      <c r="B2">
        <f>AVERAGEIF('Roadmap Tracker'!A:A, A2, 'Roadmap Tracker'!E:E)</f>
        <v/>
      </c>
    </row>
    <row r="3">
      <c r="A3" t="inlineStr">
        <is>
          <t>Finance</t>
        </is>
      </c>
      <c r="B3">
        <f>AVERAGEIF('Roadmap Tracker'!A:A, A3, 'Roadmap Tracker'!E:E)</f>
        <v/>
      </c>
    </row>
    <row r="4">
      <c r="A4" t="inlineStr">
        <is>
          <t>Fitness</t>
        </is>
      </c>
      <c r="B4">
        <f>AVERAGEIF('Roadmap Tracker'!A:A, A4, 'Roadmap Tracker'!E:E)</f>
        <v/>
      </c>
    </row>
    <row r="5">
      <c r="A5" t="inlineStr">
        <is>
          <t>Lifestyle</t>
        </is>
      </c>
      <c r="B5">
        <f>AVERAGEIF('Roadmap Tracker'!A:A, A5, 'Roadmap Tracker'!E:E)</f>
        <v/>
      </c>
    </row>
    <row r="6">
      <c r="A6" t="inlineStr">
        <is>
          <t>Relationships</t>
        </is>
      </c>
      <c r="B6">
        <f>AVERAGEIF('Roadmap Tracker'!A:A, A6, 'Roadmap Tracker'!E:E)</f>
        <v/>
      </c>
    </row>
    <row r="7">
      <c r="A7" t="inlineStr">
        <is>
          <t>Side Hustles</t>
        </is>
      </c>
      <c r="B7">
        <f>AVERAGEIF('Roadmap Tracker'!A:A, A7, 'Roadmap Tracker'!E:E)</f>
        <v/>
      </c>
    </row>
    <row r="8">
      <c r="A8" t="inlineStr">
        <is>
          <t>Spirituality</t>
        </is>
      </c>
      <c r="B8">
        <f>AVERAGEIF('Roadmap Tracker'!A:A, A8, 'Roadmap Tracker'!E:E)</f>
        <v/>
      </c>
    </row>
    <row r="9">
      <c r="A9" t="inlineStr">
        <is>
          <t>Overall Avg</t>
        </is>
      </c>
      <c r="B9">
        <f>AVERAGE(B2:B8)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hidden="1" width="13" customWidth="1" min="8" max="8"/>
    <col hidden="1" width="13" customWidth="1" min="9" max="9"/>
    <col hidden="1" width="13" customWidth="1" min="10" max="10"/>
  </cols>
  <sheetData>
    <row r="1">
      <c r="A1" s="2" t="inlineStr">
        <is>
          <t>Quarterly Goals (Auto-selected: 2 lowest progress items per pillar)</t>
        </is>
      </c>
    </row>
    <row r="2">
      <c r="A2" s="3" t="inlineStr">
        <is>
          <t>Pillar</t>
        </is>
      </c>
      <c r="B2" s="3" t="inlineStr">
        <is>
          <t>Focus 1</t>
        </is>
      </c>
      <c r="C2" s="3" t="inlineStr">
        <is>
          <t>Progress 1</t>
        </is>
      </c>
      <c r="D2" s="3" t="inlineStr">
        <is>
          <t>Status 1</t>
        </is>
      </c>
      <c r="E2" s="3" t="inlineStr">
        <is>
          <t>Focus 2</t>
        </is>
      </c>
      <c r="F2" s="3" t="inlineStr">
        <is>
          <t>Progress 2</t>
        </is>
      </c>
      <c r="G2" s="3" t="inlineStr">
        <is>
          <t>Status 2</t>
        </is>
      </c>
    </row>
    <row r="3">
      <c r="A3" s="4" t="inlineStr">
        <is>
          <t>Relationships</t>
        </is>
      </c>
      <c r="B3" s="4">
        <f>INDEX(H3#,1)</f>
        <v/>
      </c>
      <c r="C3" s="4">
        <f>INDEX(I3#,1)</f>
        <v/>
      </c>
      <c r="D3" s="4">
        <f>INDEX(J3#,1)</f>
        <v/>
      </c>
      <c r="E3" s="4">
        <f>INDEX(H3#,2)</f>
        <v/>
      </c>
      <c r="F3" s="4">
        <f>INDEX(I3#,2)</f>
        <v/>
      </c>
      <c r="G3" s="4">
        <f>INDEX(J3#,2)</f>
        <v/>
      </c>
      <c r="H3">
        <f>LET(t,'Roadmap Tracker'!A:E, f,FILTER(t,(INDEX(t,,1)="Relationships")*(INDEX(t,,5)&lt;&gt;"")), s,SORTBY(f,INDEX(f,,5),1), TAKE(s,2), INDEX(TAKE(s,2),,3))</f>
        <v/>
      </c>
      <c r="I3">
        <f>LET(t,'Roadmap Tracker'!A:E, f,FILTER(t,(INDEX(t,,1)="Relationships")*(INDEX(t,,5)&lt;&gt;"")), s,SORTBY(f,INDEX(f,,5),1), TAKE(s,2), INDEX(TAKE(s,2),,5))</f>
        <v/>
      </c>
      <c r="J3">
        <f>LET(t,'Roadmap Tracker'!A:E, f,FILTER(t,(INDEX(t,,1)="Relationships")*(INDEX(t,,5)&lt;&gt;"")), s,SORTBY(f,INDEX(f,,5),1), TAKE(s,2), INDEX(TAKE(s,2),,4))</f>
        <v/>
      </c>
    </row>
    <row r="4">
      <c r="A4" s="4" t="inlineStr">
        <is>
          <t>Career</t>
        </is>
      </c>
      <c r="B4" s="4">
        <f>INDEX(H4#,1)</f>
        <v/>
      </c>
      <c r="C4" s="4">
        <f>INDEX(I4#,1)</f>
        <v/>
      </c>
      <c r="D4" s="4">
        <f>INDEX(J4#,1)</f>
        <v/>
      </c>
      <c r="E4" s="4">
        <f>INDEX(H4#,2)</f>
        <v/>
      </c>
      <c r="F4" s="4">
        <f>INDEX(I4#,2)</f>
        <v/>
      </c>
      <c r="G4" s="4">
        <f>INDEX(J4#,2)</f>
        <v/>
      </c>
      <c r="H4">
        <f>LET(t,'Roadmap Tracker'!A:E, f,FILTER(t,(INDEX(t,,1)="Career")*(INDEX(t,,5)&lt;&gt;"")), s,SORTBY(f,INDEX(f,,5),1), TAKE(s,2), INDEX(TAKE(s,2),,3))</f>
        <v/>
      </c>
      <c r="I4">
        <f>LET(t,'Roadmap Tracker'!A:E, f,FILTER(t,(INDEX(t,,1)="Career")*(INDEX(t,,5)&lt;&gt;"")), s,SORTBY(f,INDEX(f,,5),1), TAKE(s,2), INDEX(TAKE(s,2),,5))</f>
        <v/>
      </c>
      <c r="J4">
        <f>LET(t,'Roadmap Tracker'!A:E, f,FILTER(t,(INDEX(t,,1)="Career")*(INDEX(t,,5)&lt;&gt;"")), s,SORTBY(f,INDEX(f,,5),1), TAKE(s,2), INDEX(TAKE(s,2),,4))</f>
        <v/>
      </c>
    </row>
    <row r="5">
      <c r="A5" s="4" t="inlineStr">
        <is>
          <t>Side Hustles</t>
        </is>
      </c>
      <c r="B5" s="4">
        <f>INDEX(H5#,1)</f>
        <v/>
      </c>
      <c r="C5" s="4">
        <f>INDEX(I5#,1)</f>
        <v/>
      </c>
      <c r="D5" s="4">
        <f>INDEX(J5#,1)</f>
        <v/>
      </c>
      <c r="E5" s="4">
        <f>INDEX(H5#,2)</f>
        <v/>
      </c>
      <c r="F5" s="4">
        <f>INDEX(I5#,2)</f>
        <v/>
      </c>
      <c r="G5" s="4">
        <f>INDEX(J5#,2)</f>
        <v/>
      </c>
      <c r="H5">
        <f>LET(t,'Roadmap Tracker'!A:E, f,FILTER(t,(INDEX(t,,1)="Side Hustles")*(INDEX(t,,5)&lt;&gt;"")), s,SORTBY(f,INDEX(f,,5),1), TAKE(s,2), INDEX(TAKE(s,2),,3))</f>
        <v/>
      </c>
      <c r="I5">
        <f>LET(t,'Roadmap Tracker'!A:E, f,FILTER(t,(INDEX(t,,1)="Side Hustles")*(INDEX(t,,5)&lt;&gt;"")), s,SORTBY(f,INDEX(f,,5),1), TAKE(s,2), INDEX(TAKE(s,2),,5))</f>
        <v/>
      </c>
      <c r="J5">
        <f>LET(t,'Roadmap Tracker'!A:E, f,FILTER(t,(INDEX(t,,1)="Side Hustles")*(INDEX(t,,5)&lt;&gt;"")), s,SORTBY(f,INDEX(f,,5),1), TAKE(s,2), INDEX(TAKE(s,2),,4))</f>
        <v/>
      </c>
    </row>
    <row r="6">
      <c r="A6" s="4" t="inlineStr">
        <is>
          <t>Fitness</t>
        </is>
      </c>
      <c r="B6" s="4">
        <f>INDEX(H6#,1)</f>
        <v/>
      </c>
      <c r="C6" s="4">
        <f>INDEX(I6#,1)</f>
        <v/>
      </c>
      <c r="D6" s="4">
        <f>INDEX(J6#,1)</f>
        <v/>
      </c>
      <c r="E6" s="4">
        <f>INDEX(H6#,2)</f>
        <v/>
      </c>
      <c r="F6" s="4">
        <f>INDEX(I6#,2)</f>
        <v/>
      </c>
      <c r="G6" s="4">
        <f>INDEX(J6#,2)</f>
        <v/>
      </c>
      <c r="H6">
        <f>LET(t,'Roadmap Tracker'!A:E, f,FILTER(t,(INDEX(t,,1)="Fitness")*(INDEX(t,,5)&lt;&gt;"")), s,SORTBY(f,INDEX(f,,5),1), TAKE(s,2), INDEX(TAKE(s,2),,3))</f>
        <v/>
      </c>
      <c r="I6">
        <f>LET(t,'Roadmap Tracker'!A:E, f,FILTER(t,(INDEX(t,,1)="Fitness")*(INDEX(t,,5)&lt;&gt;"")), s,SORTBY(f,INDEX(f,,5),1), TAKE(s,2), INDEX(TAKE(s,2),,5))</f>
        <v/>
      </c>
      <c r="J6">
        <f>LET(t,'Roadmap Tracker'!A:E, f,FILTER(t,(INDEX(t,,1)="Fitness")*(INDEX(t,,5)&lt;&gt;"")), s,SORTBY(f,INDEX(f,,5),1), TAKE(s,2), INDEX(TAKE(s,2),,4))</f>
        <v/>
      </c>
    </row>
    <row r="7">
      <c r="A7" s="4" t="inlineStr">
        <is>
          <t>Spirituality</t>
        </is>
      </c>
      <c r="B7" s="4">
        <f>INDEX(H7#,1)</f>
        <v/>
      </c>
      <c r="C7" s="4">
        <f>INDEX(I7#,1)</f>
        <v/>
      </c>
      <c r="D7" s="4">
        <f>INDEX(J7#,1)</f>
        <v/>
      </c>
      <c r="E7" s="4">
        <f>INDEX(H7#,2)</f>
        <v/>
      </c>
      <c r="F7" s="4">
        <f>INDEX(I7#,2)</f>
        <v/>
      </c>
      <c r="G7" s="4">
        <f>INDEX(J7#,2)</f>
        <v/>
      </c>
      <c r="H7">
        <f>LET(t,'Roadmap Tracker'!A:E, f,FILTER(t,(INDEX(t,,1)="Spirituality")*(INDEX(t,,5)&lt;&gt;"")), s,SORTBY(f,INDEX(f,,5),1), TAKE(s,2), INDEX(TAKE(s,2),,3))</f>
        <v/>
      </c>
      <c r="I7">
        <f>LET(t,'Roadmap Tracker'!A:E, f,FILTER(t,(INDEX(t,,1)="Spirituality")*(INDEX(t,,5)&lt;&gt;"")), s,SORTBY(f,INDEX(f,,5),1), TAKE(s,2), INDEX(TAKE(s,2),,5))</f>
        <v/>
      </c>
      <c r="J7">
        <f>LET(t,'Roadmap Tracker'!A:E, f,FILTER(t,(INDEX(t,,1)="Spirituality")*(INDEX(t,,5)&lt;&gt;"")), s,SORTBY(f,INDEX(f,,5),1), TAKE(s,2), INDEX(TAKE(s,2),,4))</f>
        <v/>
      </c>
    </row>
    <row r="8">
      <c r="A8" s="4" t="inlineStr">
        <is>
          <t>Lifestyle</t>
        </is>
      </c>
      <c r="B8" s="4">
        <f>INDEX(H8#,1)</f>
        <v/>
      </c>
      <c r="C8" s="4">
        <f>INDEX(I8#,1)</f>
        <v/>
      </c>
      <c r="D8" s="4">
        <f>INDEX(J8#,1)</f>
        <v/>
      </c>
      <c r="E8" s="4">
        <f>INDEX(H8#,2)</f>
        <v/>
      </c>
      <c r="F8" s="4">
        <f>INDEX(I8#,2)</f>
        <v/>
      </c>
      <c r="G8" s="4">
        <f>INDEX(J8#,2)</f>
        <v/>
      </c>
      <c r="H8">
        <f>LET(t,'Roadmap Tracker'!A:E, f,FILTER(t,(INDEX(t,,1)="Lifestyle")*(INDEX(t,,5)&lt;&gt;"")), s,SORTBY(f,INDEX(f,,5),1), TAKE(s,2), INDEX(TAKE(s,2),,3))</f>
        <v/>
      </c>
      <c r="I8">
        <f>LET(t,'Roadmap Tracker'!A:E, f,FILTER(t,(INDEX(t,,1)="Lifestyle")*(INDEX(t,,5)&lt;&gt;"")), s,SORTBY(f,INDEX(f,,5),1), TAKE(s,2), INDEX(TAKE(s,2),,5))</f>
        <v/>
      </c>
      <c r="J8">
        <f>LET(t,'Roadmap Tracker'!A:E, f,FILTER(t,(INDEX(t,,1)="Lifestyle")*(INDEX(t,,5)&lt;&gt;"")), s,SORTBY(f,INDEX(f,,5),1), TAKE(s,2), INDEX(TAKE(s,2),,4))</f>
        <v/>
      </c>
    </row>
    <row r="9">
      <c r="A9" s="4" t="inlineStr">
        <is>
          <t>Finance</t>
        </is>
      </c>
      <c r="B9" s="4">
        <f>INDEX(H9#,1)</f>
        <v/>
      </c>
      <c r="C9" s="4">
        <f>INDEX(I9#,1)</f>
        <v/>
      </c>
      <c r="D9" s="4">
        <f>INDEX(J9#,1)</f>
        <v/>
      </c>
      <c r="E9" s="4">
        <f>INDEX(H9#,2)</f>
        <v/>
      </c>
      <c r="F9" s="4">
        <f>INDEX(I9#,2)</f>
        <v/>
      </c>
      <c r="G9" s="4">
        <f>INDEX(J9#,2)</f>
        <v/>
      </c>
      <c r="H9">
        <f>LET(t,'Roadmap Tracker'!A:E, f,FILTER(t,(INDEX(t,,1)="Finance")*(INDEX(t,,5)&lt;&gt;"")), s,SORTBY(f,INDEX(f,,5),1), TAKE(s,2), INDEX(TAKE(s,2),,3))</f>
        <v/>
      </c>
      <c r="I9">
        <f>LET(t,'Roadmap Tracker'!A:E, f,FILTER(t,(INDEX(t,,1)="Finance")*(INDEX(t,,5)&lt;&gt;"")), s,SORTBY(f,INDEX(f,,5),1), TAKE(s,2), INDEX(TAKE(s,2),,5))</f>
        <v/>
      </c>
      <c r="J9">
        <f>LET(t,'Roadmap Tracker'!A:E, f,FILTER(t,(INDEX(t,,1)="Finance")*(INDEX(t,,5)&lt;&gt;"")), s,SORTBY(f,INDEX(f,,5),1), TAKE(s,2), INDEX(TAKE(s,2),,4))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6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28" customWidth="1" min="3" max="3"/>
    <col width="2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2" t="inlineStr">
        <is>
          <t>Net Worth &amp; Cash Flow Planner (edit the blue cells)</t>
        </is>
      </c>
    </row>
    <row r="3">
      <c r="A3" s="5" t="inlineStr">
        <is>
          <t>Key Inputs</t>
        </is>
      </c>
      <c r="E3" s="5" t="inlineStr">
        <is>
          <t>Debt Payoff Plan (Avalanche by APR)</t>
        </is>
      </c>
    </row>
    <row r="4">
      <c r="A4" s="6" t="inlineStr">
        <is>
          <t>Name</t>
        </is>
      </c>
      <c r="B4" s="6" t="inlineStr">
        <is>
          <t>Value</t>
        </is>
      </c>
      <c r="E4" s="6" t="inlineStr">
        <is>
          <t>Debt</t>
        </is>
      </c>
      <c r="F4" s="6" t="inlineStr">
        <is>
          <t>Balance</t>
        </is>
      </c>
      <c r="G4" s="6" t="inlineStr">
        <is>
          <t>APR</t>
        </is>
      </c>
      <c r="H4" s="6" t="inlineStr">
        <is>
          <t>Min Pmt</t>
        </is>
      </c>
      <c r="I4" s="6" t="inlineStr">
        <is>
          <t>Priority</t>
        </is>
      </c>
      <c r="K4" s="5" t="inlineStr">
        <is>
          <t>Sorted by APR (High → Low)</t>
        </is>
      </c>
    </row>
    <row r="5">
      <c r="A5" s="7" t="inlineStr">
        <is>
          <t>Annual Salary</t>
        </is>
      </c>
      <c r="B5" s="8" t="n">
        <v>170000</v>
      </c>
      <c r="E5" s="7" t="inlineStr">
        <is>
          <t>Credit Card</t>
        </is>
      </c>
      <c r="F5" s="7" t="n">
        <v>8000</v>
      </c>
      <c r="G5" s="9" t="n">
        <v>0.24</v>
      </c>
      <c r="H5" s="7" t="n">
        <v>200</v>
      </c>
      <c r="I5" s="7" t="n"/>
      <c r="K5">
        <f>SORTBY(E5:I8,G5:G8,-1)</f>
        <v/>
      </c>
    </row>
    <row r="6">
      <c r="A6" s="7" t="inlineStr">
        <is>
          <t>Total Annual Comp (incl. bonus)</t>
        </is>
      </c>
      <c r="B6" s="8" t="n">
        <v>210000</v>
      </c>
      <c r="E6" s="7" t="inlineStr">
        <is>
          <t>Auto Loan</t>
        </is>
      </c>
      <c r="F6" s="7" t="n">
        <v>12000</v>
      </c>
      <c r="G6" s="9" t="n">
        <v>0.065</v>
      </c>
      <c r="H6" s="7" t="n">
        <v>300</v>
      </c>
      <c r="I6" s="7" t="n"/>
    </row>
    <row r="7">
      <c r="A7" s="7" t="inlineStr">
        <is>
          <t>Upcoming Incentive Bonus (next 1–2 mo)</t>
        </is>
      </c>
      <c r="B7" s="8" t="n">
        <v>20000</v>
      </c>
      <c r="E7" s="7" t="inlineStr">
        <is>
          <t>Travel Trailer</t>
        </is>
      </c>
      <c r="F7" s="7" t="n">
        <v>9000</v>
      </c>
      <c r="G7" s="9" t="n">
        <v>0.08</v>
      </c>
      <c r="H7" s="7" t="n">
        <v>220</v>
      </c>
      <c r="I7" s="7" t="n"/>
    </row>
    <row r="8">
      <c r="A8" s="7" t="inlineStr">
        <is>
          <t>Annual Bonus in March (≈20% of salary)</t>
        </is>
      </c>
      <c r="B8" s="8" t="n">
        <v>34000</v>
      </c>
      <c r="E8" s="7" t="inlineStr">
        <is>
          <t>Rental Mortgage</t>
        </is>
      </c>
      <c r="F8" s="7" t="n">
        <v>160000</v>
      </c>
      <c r="G8" s="9" t="n">
        <v>0.055</v>
      </c>
      <c r="H8" s="7" t="n">
        <v>1100</v>
      </c>
      <c r="I8" s="7" t="n"/>
    </row>
    <row r="9">
      <c r="A9" s="7" t="inlineStr">
        <is>
          <t>Estimated Rental Sale Proceeds (net)</t>
        </is>
      </c>
      <c r="B9" s="8" t="n">
        <v>100000</v>
      </c>
    </row>
    <row r="10">
      <c r="A10" s="7" t="inlineStr">
        <is>
          <t>Fix-up Cost Before Listing</t>
        </is>
      </c>
      <c r="B10" s="8" t="n">
        <v>9000</v>
      </c>
    </row>
    <row r="11">
      <c r="A11" s="7" t="inlineStr">
        <is>
          <t>High-Interest Debt APR (for planning)</t>
        </is>
      </c>
      <c r="B11" s="10" t="n">
        <v>0.22</v>
      </c>
    </row>
    <row r="12">
      <c r="A12" s="7" t="n"/>
      <c r="B12" s="7" t="n"/>
    </row>
    <row r="13">
      <c r="A13" s="5" t="inlineStr">
        <is>
          <t>Proceeds Allocation (edit %)</t>
        </is>
      </c>
    </row>
    <row r="14">
      <c r="A14" s="6" t="inlineStr">
        <is>
          <t>Category</t>
        </is>
      </c>
      <c r="B14" s="6" t="inlineStr">
        <is>
          <t>Percent</t>
        </is>
      </c>
      <c r="C14" s="6" t="inlineStr">
        <is>
          <t>Amount</t>
        </is>
      </c>
    </row>
    <row r="15">
      <c r="A15" s="7" t="inlineStr">
        <is>
          <t>Debt Payoff</t>
        </is>
      </c>
      <c r="B15" s="11" t="n">
        <v>0.5</v>
      </c>
      <c r="C15" s="7">
        <f>(B9-B10)*B15</f>
        <v/>
      </c>
    </row>
    <row r="16">
      <c r="A16" s="7" t="inlineStr">
        <is>
          <t>Investments</t>
        </is>
      </c>
      <c r="B16" s="11" t="n">
        <v>0.3</v>
      </c>
      <c r="C16" s="7">
        <f>(B9-B10)*B16</f>
        <v/>
      </c>
    </row>
    <row r="17">
      <c r="A17" s="7" t="inlineStr">
        <is>
          <t>Flexible (Wedding/Experiences/Seed Cap)</t>
        </is>
      </c>
      <c r="B17" s="11" t="n">
        <v>0.2</v>
      </c>
      <c r="C17" s="7">
        <f>(B9-B10)*B17</f>
        <v/>
      </c>
    </row>
    <row r="20">
      <c r="A20" s="5" t="inlineStr">
        <is>
          <t>Wedding Budget (Budget vs Actual)</t>
        </is>
      </c>
      <c r="F20" s="5" t="inlineStr">
        <is>
          <t>Remaining (Budget - Actual)</t>
        </is>
      </c>
      <c r="G20" s="13">
        <f>SUM(B22:B29)-SUM(C22:C29)</f>
        <v/>
      </c>
    </row>
    <row r="21">
      <c r="A21" s="6" t="inlineStr">
        <is>
          <t>Category</t>
        </is>
      </c>
      <c r="B21" s="6" t="inlineStr">
        <is>
          <t>Budget</t>
        </is>
      </c>
      <c r="C21" s="6" t="inlineStr">
        <is>
          <t>Actual</t>
        </is>
      </c>
      <c r="D21" s="6" t="inlineStr">
        <is>
          <t>Variance</t>
        </is>
      </c>
    </row>
    <row r="22">
      <c r="A22" s="7" t="inlineStr">
        <is>
          <t>Venue</t>
        </is>
      </c>
      <c r="B22" s="12" t="n">
        <v>0</v>
      </c>
      <c r="C22" s="7" t="n">
        <v>0</v>
      </c>
      <c r="D22" s="7">
        <f>B22-C22</f>
        <v/>
      </c>
    </row>
    <row r="23">
      <c r="A23" s="7" t="inlineStr">
        <is>
          <t>Catering</t>
        </is>
      </c>
      <c r="B23" s="12" t="n">
        <v>0</v>
      </c>
      <c r="C23" s="7" t="n">
        <v>0</v>
      </c>
      <c r="D23" s="7">
        <f>B23-C23</f>
        <v/>
      </c>
    </row>
    <row r="24">
      <c r="A24" s="7" t="inlineStr">
        <is>
          <t>Photography</t>
        </is>
      </c>
      <c r="B24" s="12" t="n">
        <v>0</v>
      </c>
      <c r="C24" s="7" t="n">
        <v>0</v>
      </c>
      <c r="D24" s="7">
        <f>B24-C24</f>
        <v/>
      </c>
    </row>
    <row r="25">
      <c r="A25" s="7" t="inlineStr">
        <is>
          <t>Attire</t>
        </is>
      </c>
      <c r="B25" s="12" t="n">
        <v>0</v>
      </c>
      <c r="C25" s="7" t="n">
        <v>0</v>
      </c>
      <c r="D25" s="7">
        <f>B25-C25</f>
        <v/>
      </c>
    </row>
    <row r="26">
      <c r="A26" s="7" t="inlineStr">
        <is>
          <t>Travel</t>
        </is>
      </c>
      <c r="B26" s="12" t="n">
        <v>0</v>
      </c>
      <c r="C26" s="7" t="n">
        <v>0</v>
      </c>
      <c r="D26" s="7">
        <f>B26-C26</f>
        <v/>
      </c>
    </row>
    <row r="27">
      <c r="A27" s="7" t="inlineStr">
        <is>
          <t>Decor</t>
        </is>
      </c>
      <c r="B27" s="12" t="n">
        <v>0</v>
      </c>
      <c r="C27" s="7" t="n">
        <v>0</v>
      </c>
      <c r="D27" s="7">
        <f>B27-C27</f>
        <v/>
      </c>
    </row>
    <row r="28">
      <c r="A28" s="7" t="inlineStr">
        <is>
          <t>Music/DJ</t>
        </is>
      </c>
      <c r="B28" s="12" t="n">
        <v>0</v>
      </c>
      <c r="C28" s="7" t="n">
        <v>0</v>
      </c>
      <c r="D28" s="7">
        <f>B28-C28</f>
        <v/>
      </c>
    </row>
    <row r="29">
      <c r="A29" s="7" t="inlineStr">
        <is>
          <t>Misc</t>
        </is>
      </c>
      <c r="B29" s="12" t="n">
        <v>0</v>
      </c>
      <c r="C29" s="7" t="n">
        <v>0</v>
      </c>
      <c r="D29" s="7">
        <f>B29-C29</f>
        <v/>
      </c>
    </row>
    <row r="32">
      <c r="A32" s="5" t="inlineStr">
        <is>
          <t>Annual Cash Flow Summary</t>
        </is>
      </c>
    </row>
    <row r="33">
      <c r="A33" t="inlineStr">
        <is>
          <t>Total Comp</t>
        </is>
      </c>
      <c r="B33">
        <f>B5</f>
        <v/>
      </c>
    </row>
    <row r="34">
      <c r="A34" t="inlineStr">
        <is>
          <t>Planned Debt Paydown (from proceeds)</t>
        </is>
      </c>
      <c r="B34">
        <f>C15</f>
        <v/>
      </c>
    </row>
    <row r="35">
      <c r="A35" t="inlineStr">
        <is>
          <t>Planned Investments (from proceeds)</t>
        </is>
      </c>
      <c r="B35">
        <f>C16</f>
        <v/>
      </c>
    </row>
    <row r="36">
      <c r="A36" t="inlineStr">
        <is>
          <t>Flexible Spend (from proceeds)</t>
        </is>
      </c>
      <c r="B36">
        <f>C17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Net Worth Tracker (enter monthly values in blue cells)</t>
        </is>
      </c>
    </row>
    <row r="3">
      <c r="A3" t="inlineStr">
        <is>
          <t>Start Month</t>
        </is>
      </c>
      <c r="B3" s="14" t="inlineStr">
        <is>
          <t>2025-09-01</t>
        </is>
      </c>
    </row>
    <row r="4">
      <c r="A4" t="inlineStr">
        <is>
          <t>Current Net Worth</t>
        </is>
      </c>
      <c r="B4" s="14" t="n">
        <v>0</v>
      </c>
    </row>
    <row r="5">
      <c r="A5" t="inlineStr">
        <is>
          <t>Target in 5 Years</t>
        </is>
      </c>
      <c r="B5" s="14" t="n">
        <v>1000000</v>
      </c>
    </row>
    <row r="6">
      <c r="A6" t="inlineStr">
        <is>
          <t>Months</t>
        </is>
      </c>
      <c r="B6" s="14" t="n">
        <v>60</v>
      </c>
    </row>
    <row r="8">
      <c r="A8" s="6" t="inlineStr">
        <is>
          <t>Month</t>
        </is>
      </c>
      <c r="B8" s="6" t="inlineStr">
        <is>
          <t>Assets</t>
        </is>
      </c>
      <c r="C8" s="6" t="inlineStr">
        <is>
          <t>Liabilities</t>
        </is>
      </c>
      <c r="D8" s="6" t="inlineStr">
        <is>
          <t>Net Worth</t>
        </is>
      </c>
      <c r="E8" s="6" t="inlineStr">
        <is>
          <t>Target Glidepath</t>
        </is>
      </c>
    </row>
    <row r="9">
      <c r="A9" s="15">
        <f>DATEVALUE(B3)</f>
        <v/>
      </c>
      <c r="B9" s="12" t="n">
        <v>0</v>
      </c>
      <c r="C9" s="12" t="n">
        <v>0</v>
      </c>
      <c r="D9" s="7">
        <f>B9-C9</f>
        <v/>
      </c>
      <c r="E9" s="7">
        <f>B4 + (B5-B4)*((ROW()-8-1)/B6)</f>
        <v/>
      </c>
    </row>
    <row r="10">
      <c r="A10" s="15">
        <f>A9+30</f>
        <v/>
      </c>
      <c r="B10" s="12" t="n">
        <v>0</v>
      </c>
      <c r="C10" s="12" t="n">
        <v>0</v>
      </c>
      <c r="D10" s="7">
        <f>B10-C10</f>
        <v/>
      </c>
      <c r="E10" s="7">
        <f>B4 + (B5-B4)*((ROW()-8-1)/B6)</f>
        <v/>
      </c>
    </row>
    <row r="11">
      <c r="A11" s="15">
        <f>A10+30</f>
        <v/>
      </c>
      <c r="B11" s="12" t="n">
        <v>0</v>
      </c>
      <c r="C11" s="12" t="n">
        <v>0</v>
      </c>
      <c r="D11" s="7">
        <f>B11-C11</f>
        <v/>
      </c>
      <c r="E11" s="7">
        <f>B4 + (B5-B4)*((ROW()-8-1)/B6)</f>
        <v/>
      </c>
    </row>
    <row r="12">
      <c r="A12" s="15">
        <f>A11+30</f>
        <v/>
      </c>
      <c r="B12" s="12" t="n">
        <v>0</v>
      </c>
      <c r="C12" s="12" t="n">
        <v>0</v>
      </c>
      <c r="D12" s="7">
        <f>B12-C12</f>
        <v/>
      </c>
      <c r="E12" s="7">
        <f>B4 + (B5-B4)*((ROW()-8-1)/B6)</f>
        <v/>
      </c>
    </row>
    <row r="13">
      <c r="A13" s="15">
        <f>A12+30</f>
        <v/>
      </c>
      <c r="B13" s="12" t="n">
        <v>0</v>
      </c>
      <c r="C13" s="12" t="n">
        <v>0</v>
      </c>
      <c r="D13" s="7">
        <f>B13-C13</f>
        <v/>
      </c>
      <c r="E13" s="7">
        <f>B4 + (B5-B4)*((ROW()-8-1)/B6)</f>
        <v/>
      </c>
    </row>
    <row r="14">
      <c r="A14" s="15">
        <f>A13+30</f>
        <v/>
      </c>
      <c r="B14" s="12" t="n">
        <v>0</v>
      </c>
      <c r="C14" s="12" t="n">
        <v>0</v>
      </c>
      <c r="D14" s="7">
        <f>B14-C14</f>
        <v/>
      </c>
      <c r="E14" s="7">
        <f>B4 + (B5-B4)*((ROW()-8-1)/B6)</f>
        <v/>
      </c>
    </row>
    <row r="15">
      <c r="A15" s="15">
        <f>A14+30</f>
        <v/>
      </c>
      <c r="B15" s="12" t="n">
        <v>0</v>
      </c>
      <c r="C15" s="12" t="n">
        <v>0</v>
      </c>
      <c r="D15" s="7">
        <f>B15-C15</f>
        <v/>
      </c>
      <c r="E15" s="7">
        <f>B4 + (B5-B4)*((ROW()-8-1)/B6)</f>
        <v/>
      </c>
    </row>
    <row r="16">
      <c r="A16" s="15">
        <f>A15+30</f>
        <v/>
      </c>
      <c r="B16" s="12" t="n">
        <v>0</v>
      </c>
      <c r="C16" s="12" t="n">
        <v>0</v>
      </c>
      <c r="D16" s="7">
        <f>B16-C16</f>
        <v/>
      </c>
      <c r="E16" s="7">
        <f>B4 + (B5-B4)*((ROW()-8-1)/B6)</f>
        <v/>
      </c>
    </row>
    <row r="17">
      <c r="A17" s="15">
        <f>A16+30</f>
        <v/>
      </c>
      <c r="B17" s="12" t="n">
        <v>0</v>
      </c>
      <c r="C17" s="12" t="n">
        <v>0</v>
      </c>
      <c r="D17" s="7">
        <f>B17-C17</f>
        <v/>
      </c>
      <c r="E17" s="7">
        <f>B4 + (B5-B4)*((ROW()-8-1)/B6)</f>
        <v/>
      </c>
    </row>
    <row r="18">
      <c r="A18" s="15">
        <f>A17+30</f>
        <v/>
      </c>
      <c r="B18" s="12" t="n">
        <v>0</v>
      </c>
      <c r="C18" s="12" t="n">
        <v>0</v>
      </c>
      <c r="D18" s="7">
        <f>B18-C18</f>
        <v/>
      </c>
      <c r="E18" s="7">
        <f>B4 + (B5-B4)*((ROW()-8-1)/B6)</f>
        <v/>
      </c>
    </row>
    <row r="19">
      <c r="A19" s="15">
        <f>A18+30</f>
        <v/>
      </c>
      <c r="B19" s="12" t="n">
        <v>0</v>
      </c>
      <c r="C19" s="12" t="n">
        <v>0</v>
      </c>
      <c r="D19" s="7">
        <f>B19-C19</f>
        <v/>
      </c>
      <c r="E19" s="7">
        <f>B4 + (B5-B4)*((ROW()-8-1)/B6)</f>
        <v/>
      </c>
    </row>
    <row r="20">
      <c r="A20" s="15">
        <f>A19+30</f>
        <v/>
      </c>
      <c r="B20" s="12" t="n">
        <v>0</v>
      </c>
      <c r="C20" s="12" t="n">
        <v>0</v>
      </c>
      <c r="D20" s="7">
        <f>B20-C20</f>
        <v/>
      </c>
      <c r="E20" s="7">
        <f>B4 + (B5-B4)*((ROW()-8-1)/B6)</f>
        <v/>
      </c>
    </row>
    <row r="21">
      <c r="A21" s="15">
        <f>A20+30</f>
        <v/>
      </c>
      <c r="B21" s="12" t="n">
        <v>0</v>
      </c>
      <c r="C21" s="12" t="n">
        <v>0</v>
      </c>
      <c r="D21" s="7">
        <f>B21-C21</f>
        <v/>
      </c>
      <c r="E21" s="7">
        <f>B4 + (B5-B4)*((ROW()-8-1)/B6)</f>
        <v/>
      </c>
    </row>
    <row r="22">
      <c r="A22" s="15">
        <f>A21+30</f>
        <v/>
      </c>
      <c r="B22" s="12" t="n">
        <v>0</v>
      </c>
      <c r="C22" s="12" t="n">
        <v>0</v>
      </c>
      <c r="D22" s="7">
        <f>B22-C22</f>
        <v/>
      </c>
      <c r="E22" s="7">
        <f>B4 + (B5-B4)*((ROW()-8-1)/B6)</f>
        <v/>
      </c>
    </row>
    <row r="23">
      <c r="A23" s="15">
        <f>A22+30</f>
        <v/>
      </c>
      <c r="B23" s="12" t="n">
        <v>0</v>
      </c>
      <c r="C23" s="12" t="n">
        <v>0</v>
      </c>
      <c r="D23" s="7">
        <f>B23-C23</f>
        <v/>
      </c>
      <c r="E23" s="7">
        <f>B4 + (B5-B4)*((ROW()-8-1)/B6)</f>
        <v/>
      </c>
    </row>
    <row r="24">
      <c r="A24" s="15">
        <f>A23+30</f>
        <v/>
      </c>
      <c r="B24" s="12" t="n">
        <v>0</v>
      </c>
      <c r="C24" s="12" t="n">
        <v>0</v>
      </c>
      <c r="D24" s="7">
        <f>B24-C24</f>
        <v/>
      </c>
      <c r="E24" s="7">
        <f>B4 + (B5-B4)*((ROW()-8-1)/B6)</f>
        <v/>
      </c>
    </row>
    <row r="25">
      <c r="A25" s="15">
        <f>A24+30</f>
        <v/>
      </c>
      <c r="B25" s="12" t="n">
        <v>0</v>
      </c>
      <c r="C25" s="12" t="n">
        <v>0</v>
      </c>
      <c r="D25" s="7">
        <f>B25-C25</f>
        <v/>
      </c>
      <c r="E25" s="7">
        <f>B4 + (B5-B4)*((ROW()-8-1)/B6)</f>
        <v/>
      </c>
    </row>
    <row r="26">
      <c r="A26" s="15">
        <f>A25+30</f>
        <v/>
      </c>
      <c r="B26" s="12" t="n">
        <v>0</v>
      </c>
      <c r="C26" s="12" t="n">
        <v>0</v>
      </c>
      <c r="D26" s="7">
        <f>B26-C26</f>
        <v/>
      </c>
      <c r="E26" s="7">
        <f>B4 + (B5-B4)*((ROW()-8-1)/B6)</f>
        <v/>
      </c>
    </row>
    <row r="27">
      <c r="A27" s="15">
        <f>A26+30</f>
        <v/>
      </c>
      <c r="B27" s="12" t="n">
        <v>0</v>
      </c>
      <c r="C27" s="12" t="n">
        <v>0</v>
      </c>
      <c r="D27" s="7">
        <f>B27-C27</f>
        <v/>
      </c>
      <c r="E27" s="7">
        <f>B4 + (B5-B4)*((ROW()-8-1)/B6)</f>
        <v/>
      </c>
    </row>
    <row r="28">
      <c r="A28" s="15">
        <f>A27+30</f>
        <v/>
      </c>
      <c r="B28" s="12" t="n">
        <v>0</v>
      </c>
      <c r="C28" s="12" t="n">
        <v>0</v>
      </c>
      <c r="D28" s="7">
        <f>B28-C28</f>
        <v/>
      </c>
      <c r="E28" s="7">
        <f>B4 + (B5-B4)*((ROW()-8-1)/B6)</f>
        <v/>
      </c>
    </row>
    <row r="29">
      <c r="A29" s="15">
        <f>A28+30</f>
        <v/>
      </c>
      <c r="B29" s="12" t="n">
        <v>0</v>
      </c>
      <c r="C29" s="12" t="n">
        <v>0</v>
      </c>
      <c r="D29" s="7">
        <f>B29-C29</f>
        <v/>
      </c>
      <c r="E29" s="7">
        <f>B4 + (B5-B4)*((ROW()-8-1)/B6)</f>
        <v/>
      </c>
    </row>
    <row r="30">
      <c r="A30" s="15">
        <f>A29+30</f>
        <v/>
      </c>
      <c r="B30" s="12" t="n">
        <v>0</v>
      </c>
      <c r="C30" s="12" t="n">
        <v>0</v>
      </c>
      <c r="D30" s="7">
        <f>B30-C30</f>
        <v/>
      </c>
      <c r="E30" s="7">
        <f>B4 + (B5-B4)*((ROW()-8-1)/B6)</f>
        <v/>
      </c>
    </row>
    <row r="31">
      <c r="A31" s="15">
        <f>A30+30</f>
        <v/>
      </c>
      <c r="B31" s="12" t="n">
        <v>0</v>
      </c>
      <c r="C31" s="12" t="n">
        <v>0</v>
      </c>
      <c r="D31" s="7">
        <f>B31-C31</f>
        <v/>
      </c>
      <c r="E31" s="7">
        <f>B4 + (B5-B4)*((ROW()-8-1)/B6)</f>
        <v/>
      </c>
    </row>
    <row r="32">
      <c r="A32" s="15">
        <f>A31+30</f>
        <v/>
      </c>
      <c r="B32" s="12" t="n">
        <v>0</v>
      </c>
      <c r="C32" s="12" t="n">
        <v>0</v>
      </c>
      <c r="D32" s="7">
        <f>B32-C32</f>
        <v/>
      </c>
      <c r="E32" s="7">
        <f>B4 + (B5-B4)*((ROW()-8-1)/B6)</f>
        <v/>
      </c>
    </row>
    <row r="33">
      <c r="A33" s="15">
        <f>A32+30</f>
        <v/>
      </c>
      <c r="B33" s="12" t="n">
        <v>0</v>
      </c>
      <c r="C33" s="12" t="n">
        <v>0</v>
      </c>
      <c r="D33" s="7">
        <f>B33-C33</f>
        <v/>
      </c>
      <c r="E33" s="7">
        <f>B4 + (B5-B4)*((ROW()-8-1)/B6)</f>
        <v/>
      </c>
    </row>
    <row r="34">
      <c r="A34" s="15">
        <f>A33+30</f>
        <v/>
      </c>
      <c r="B34" s="12" t="n">
        <v>0</v>
      </c>
      <c r="C34" s="12" t="n">
        <v>0</v>
      </c>
      <c r="D34" s="7">
        <f>B34-C34</f>
        <v/>
      </c>
      <c r="E34" s="7">
        <f>B4 + (B5-B4)*((ROW()-8-1)/B6)</f>
        <v/>
      </c>
    </row>
    <row r="35">
      <c r="A35" s="15">
        <f>A34+30</f>
        <v/>
      </c>
      <c r="B35" s="12" t="n">
        <v>0</v>
      </c>
      <c r="C35" s="12" t="n">
        <v>0</v>
      </c>
      <c r="D35" s="7">
        <f>B35-C35</f>
        <v/>
      </c>
      <c r="E35" s="7">
        <f>B4 + (B5-B4)*((ROW()-8-1)/B6)</f>
        <v/>
      </c>
    </row>
    <row r="36">
      <c r="A36" s="15">
        <f>A35+30</f>
        <v/>
      </c>
      <c r="B36" s="12" t="n">
        <v>0</v>
      </c>
      <c r="C36" s="12" t="n">
        <v>0</v>
      </c>
      <c r="D36" s="7">
        <f>B36-C36</f>
        <v/>
      </c>
      <c r="E36" s="7">
        <f>B4 + (B5-B4)*((ROW()-8-1)/B6)</f>
        <v/>
      </c>
    </row>
    <row r="37">
      <c r="A37" s="15">
        <f>A36+30</f>
        <v/>
      </c>
      <c r="B37" s="12" t="n">
        <v>0</v>
      </c>
      <c r="C37" s="12" t="n">
        <v>0</v>
      </c>
      <c r="D37" s="7">
        <f>B37-C37</f>
        <v/>
      </c>
      <c r="E37" s="7">
        <f>B4 + (B5-B4)*((ROW()-8-1)/B6)</f>
        <v/>
      </c>
    </row>
    <row r="38">
      <c r="A38" s="15">
        <f>A37+30</f>
        <v/>
      </c>
      <c r="B38" s="12" t="n">
        <v>0</v>
      </c>
      <c r="C38" s="12" t="n">
        <v>0</v>
      </c>
      <c r="D38" s="7">
        <f>B38-C38</f>
        <v/>
      </c>
      <c r="E38" s="7">
        <f>B4 + (B5-B4)*((ROW()-8-1)/B6)</f>
        <v/>
      </c>
    </row>
    <row r="39">
      <c r="A39" s="15">
        <f>A38+30</f>
        <v/>
      </c>
      <c r="B39" s="12" t="n">
        <v>0</v>
      </c>
      <c r="C39" s="12" t="n">
        <v>0</v>
      </c>
      <c r="D39" s="7">
        <f>B39-C39</f>
        <v/>
      </c>
      <c r="E39" s="7">
        <f>B4 + (B5-B4)*((ROW()-8-1)/B6)</f>
        <v/>
      </c>
    </row>
    <row r="40">
      <c r="A40" s="15">
        <f>A39+30</f>
        <v/>
      </c>
      <c r="B40" s="12" t="n">
        <v>0</v>
      </c>
      <c r="C40" s="12" t="n">
        <v>0</v>
      </c>
      <c r="D40" s="7">
        <f>B40-C40</f>
        <v/>
      </c>
      <c r="E40" s="7">
        <f>B4 + (B5-B4)*((ROW()-8-1)/B6)</f>
        <v/>
      </c>
    </row>
    <row r="41">
      <c r="A41" s="15">
        <f>A40+30</f>
        <v/>
      </c>
      <c r="B41" s="12" t="n">
        <v>0</v>
      </c>
      <c r="C41" s="12" t="n">
        <v>0</v>
      </c>
      <c r="D41" s="7">
        <f>B41-C41</f>
        <v/>
      </c>
      <c r="E41" s="7">
        <f>B4 + (B5-B4)*((ROW()-8-1)/B6)</f>
        <v/>
      </c>
    </row>
    <row r="42">
      <c r="A42" s="15">
        <f>A41+30</f>
        <v/>
      </c>
      <c r="B42" s="12" t="n">
        <v>0</v>
      </c>
      <c r="C42" s="12" t="n">
        <v>0</v>
      </c>
      <c r="D42" s="7">
        <f>B42-C42</f>
        <v/>
      </c>
      <c r="E42" s="7">
        <f>B4 + (B5-B4)*((ROW()-8-1)/B6)</f>
        <v/>
      </c>
    </row>
    <row r="43">
      <c r="A43" s="15">
        <f>A42+30</f>
        <v/>
      </c>
      <c r="B43" s="12" t="n">
        <v>0</v>
      </c>
      <c r="C43" s="12" t="n">
        <v>0</v>
      </c>
      <c r="D43" s="7">
        <f>B43-C43</f>
        <v/>
      </c>
      <c r="E43" s="7">
        <f>B4 + (B5-B4)*((ROW()-8-1)/B6)</f>
        <v/>
      </c>
    </row>
    <row r="44">
      <c r="A44" s="15">
        <f>A43+30</f>
        <v/>
      </c>
      <c r="B44" s="12" t="n">
        <v>0</v>
      </c>
      <c r="C44" s="12" t="n">
        <v>0</v>
      </c>
      <c r="D44" s="7">
        <f>B44-C44</f>
        <v/>
      </c>
      <c r="E44" s="7">
        <f>B4 + (B5-B4)*((ROW()-8-1)/B6)</f>
        <v/>
      </c>
    </row>
    <row r="45">
      <c r="A45" s="15">
        <f>A44+30</f>
        <v/>
      </c>
      <c r="B45" s="12" t="n">
        <v>0</v>
      </c>
      <c r="C45" s="12" t="n">
        <v>0</v>
      </c>
      <c r="D45" s="7">
        <f>B45-C45</f>
        <v/>
      </c>
      <c r="E45" s="7">
        <f>B4 + (B5-B4)*((ROW()-8-1)/B6)</f>
        <v/>
      </c>
    </row>
    <row r="46">
      <c r="A46" s="15">
        <f>A45+30</f>
        <v/>
      </c>
      <c r="B46" s="12" t="n">
        <v>0</v>
      </c>
      <c r="C46" s="12" t="n">
        <v>0</v>
      </c>
      <c r="D46" s="7">
        <f>B46-C46</f>
        <v/>
      </c>
      <c r="E46" s="7">
        <f>B4 + (B5-B4)*((ROW()-8-1)/B6)</f>
        <v/>
      </c>
    </row>
    <row r="47">
      <c r="A47" s="15">
        <f>A46+30</f>
        <v/>
      </c>
      <c r="B47" s="12" t="n">
        <v>0</v>
      </c>
      <c r="C47" s="12" t="n">
        <v>0</v>
      </c>
      <c r="D47" s="7">
        <f>B47-C47</f>
        <v/>
      </c>
      <c r="E47" s="7">
        <f>B4 + (B5-B4)*((ROW()-8-1)/B6)</f>
        <v/>
      </c>
    </row>
    <row r="48">
      <c r="A48" s="15">
        <f>A47+30</f>
        <v/>
      </c>
      <c r="B48" s="12" t="n">
        <v>0</v>
      </c>
      <c r="C48" s="12" t="n">
        <v>0</v>
      </c>
      <c r="D48" s="7">
        <f>B48-C48</f>
        <v/>
      </c>
      <c r="E48" s="7">
        <f>B4 + (B5-B4)*((ROW()-8-1)/B6)</f>
        <v/>
      </c>
    </row>
    <row r="49">
      <c r="A49" s="15">
        <f>A48+30</f>
        <v/>
      </c>
      <c r="B49" s="12" t="n">
        <v>0</v>
      </c>
      <c r="C49" s="12" t="n">
        <v>0</v>
      </c>
      <c r="D49" s="7">
        <f>B49-C49</f>
        <v/>
      </c>
      <c r="E49" s="7">
        <f>B4 + (B5-B4)*((ROW()-8-1)/B6)</f>
        <v/>
      </c>
    </row>
    <row r="50">
      <c r="A50" s="15">
        <f>A49+30</f>
        <v/>
      </c>
      <c r="B50" s="12" t="n">
        <v>0</v>
      </c>
      <c r="C50" s="12" t="n">
        <v>0</v>
      </c>
      <c r="D50" s="7">
        <f>B50-C50</f>
        <v/>
      </c>
      <c r="E50" s="7">
        <f>B4 + (B5-B4)*((ROW()-8-1)/B6)</f>
        <v/>
      </c>
    </row>
    <row r="51">
      <c r="A51" s="15">
        <f>A50+30</f>
        <v/>
      </c>
      <c r="B51" s="12" t="n">
        <v>0</v>
      </c>
      <c r="C51" s="12" t="n">
        <v>0</v>
      </c>
      <c r="D51" s="7">
        <f>B51-C51</f>
        <v/>
      </c>
      <c r="E51" s="7">
        <f>B4 + (B5-B4)*((ROW()-8-1)/B6)</f>
        <v/>
      </c>
    </row>
    <row r="52">
      <c r="A52" s="15">
        <f>A51+30</f>
        <v/>
      </c>
      <c r="B52" s="12" t="n">
        <v>0</v>
      </c>
      <c r="C52" s="12" t="n">
        <v>0</v>
      </c>
      <c r="D52" s="7">
        <f>B52-C52</f>
        <v/>
      </c>
      <c r="E52" s="7">
        <f>B4 + (B5-B4)*((ROW()-8-1)/B6)</f>
        <v/>
      </c>
    </row>
    <row r="53">
      <c r="A53" s="15">
        <f>A52+30</f>
        <v/>
      </c>
      <c r="B53" s="12" t="n">
        <v>0</v>
      </c>
      <c r="C53" s="12" t="n">
        <v>0</v>
      </c>
      <c r="D53" s="7">
        <f>B53-C53</f>
        <v/>
      </c>
      <c r="E53" s="7">
        <f>B4 + (B5-B4)*((ROW()-8-1)/B6)</f>
        <v/>
      </c>
    </row>
    <row r="54">
      <c r="A54" s="15">
        <f>A53+30</f>
        <v/>
      </c>
      <c r="B54" s="12" t="n">
        <v>0</v>
      </c>
      <c r="C54" s="12" t="n">
        <v>0</v>
      </c>
      <c r="D54" s="7">
        <f>B54-C54</f>
        <v/>
      </c>
      <c r="E54" s="7">
        <f>B4 + (B5-B4)*((ROW()-8-1)/B6)</f>
        <v/>
      </c>
    </row>
    <row r="55">
      <c r="A55" s="15">
        <f>A54+30</f>
        <v/>
      </c>
      <c r="B55" s="12" t="n">
        <v>0</v>
      </c>
      <c r="C55" s="12" t="n">
        <v>0</v>
      </c>
      <c r="D55" s="7">
        <f>B55-C55</f>
        <v/>
      </c>
      <c r="E55" s="7">
        <f>B4 + (B5-B4)*((ROW()-8-1)/B6)</f>
        <v/>
      </c>
    </row>
    <row r="56">
      <c r="A56" s="15">
        <f>A55+30</f>
        <v/>
      </c>
      <c r="B56" s="12" t="n">
        <v>0</v>
      </c>
      <c r="C56" s="12" t="n">
        <v>0</v>
      </c>
      <c r="D56" s="7">
        <f>B56-C56</f>
        <v/>
      </c>
      <c r="E56" s="7">
        <f>B4 + (B5-B4)*((ROW()-8-1)/B6)</f>
        <v/>
      </c>
    </row>
    <row r="57">
      <c r="A57" s="15">
        <f>A56+30</f>
        <v/>
      </c>
      <c r="B57" s="12" t="n">
        <v>0</v>
      </c>
      <c r="C57" s="12" t="n">
        <v>0</v>
      </c>
      <c r="D57" s="7">
        <f>B57-C57</f>
        <v/>
      </c>
      <c r="E57" s="7">
        <f>B4 + (B5-B4)*((ROW()-8-1)/B6)</f>
        <v/>
      </c>
    </row>
    <row r="58">
      <c r="A58" s="15">
        <f>A57+30</f>
        <v/>
      </c>
      <c r="B58" s="12" t="n">
        <v>0</v>
      </c>
      <c r="C58" s="12" t="n">
        <v>0</v>
      </c>
      <c r="D58" s="7">
        <f>B58-C58</f>
        <v/>
      </c>
      <c r="E58" s="7">
        <f>B4 + (B5-B4)*((ROW()-8-1)/B6)</f>
        <v/>
      </c>
    </row>
    <row r="59">
      <c r="A59" s="15">
        <f>A58+30</f>
        <v/>
      </c>
      <c r="B59" s="12" t="n">
        <v>0</v>
      </c>
      <c r="C59" s="12" t="n">
        <v>0</v>
      </c>
      <c r="D59" s="7">
        <f>B59-C59</f>
        <v/>
      </c>
      <c r="E59" s="7">
        <f>B4 + (B5-B4)*((ROW()-8-1)/B6)</f>
        <v/>
      </c>
    </row>
    <row r="60">
      <c r="A60" s="15">
        <f>A59+30</f>
        <v/>
      </c>
      <c r="B60" s="12" t="n">
        <v>0</v>
      </c>
      <c r="C60" s="12" t="n">
        <v>0</v>
      </c>
      <c r="D60" s="7">
        <f>B60-C60</f>
        <v/>
      </c>
      <c r="E60" s="7">
        <f>B4 + (B5-B4)*((ROW()-8-1)/B6)</f>
        <v/>
      </c>
    </row>
    <row r="61">
      <c r="A61" s="15">
        <f>A60+30</f>
        <v/>
      </c>
      <c r="B61" s="12" t="n">
        <v>0</v>
      </c>
      <c r="C61" s="12" t="n">
        <v>0</v>
      </c>
      <c r="D61" s="7">
        <f>B61-C61</f>
        <v/>
      </c>
      <c r="E61" s="7">
        <f>B4 + (B5-B4)*((ROW()-8-1)/B6)</f>
        <v/>
      </c>
    </row>
    <row r="62">
      <c r="A62" s="15">
        <f>A61+30</f>
        <v/>
      </c>
      <c r="B62" s="12" t="n">
        <v>0</v>
      </c>
      <c r="C62" s="12" t="n">
        <v>0</v>
      </c>
      <c r="D62" s="7">
        <f>B62-C62</f>
        <v/>
      </c>
      <c r="E62" s="7">
        <f>B4 + (B5-B4)*((ROW()-8-1)/B6)</f>
        <v/>
      </c>
    </row>
    <row r="63">
      <c r="A63" s="15">
        <f>A62+30</f>
        <v/>
      </c>
      <c r="B63" s="12" t="n">
        <v>0</v>
      </c>
      <c r="C63" s="12" t="n">
        <v>0</v>
      </c>
      <c r="D63" s="7">
        <f>B63-C63</f>
        <v/>
      </c>
      <c r="E63" s="7">
        <f>B4 + (B5-B4)*((ROW()-8-1)/B6)</f>
        <v/>
      </c>
    </row>
    <row r="64">
      <c r="A64" s="15">
        <f>A63+30</f>
        <v/>
      </c>
      <c r="B64" s="12" t="n">
        <v>0</v>
      </c>
      <c r="C64" s="12" t="n">
        <v>0</v>
      </c>
      <c r="D64" s="7">
        <f>B64-C64</f>
        <v/>
      </c>
      <c r="E64" s="7">
        <f>B4 + (B5-B4)*((ROW()-8-1)/B6)</f>
        <v/>
      </c>
    </row>
    <row r="65">
      <c r="A65" s="15">
        <f>A64+30</f>
        <v/>
      </c>
      <c r="B65" s="12" t="n">
        <v>0</v>
      </c>
      <c r="C65" s="12" t="n">
        <v>0</v>
      </c>
      <c r="D65" s="7">
        <f>B65-C65</f>
        <v/>
      </c>
      <c r="E65" s="7">
        <f>B4 + (B5-B4)*((ROW()-8-1)/B6)</f>
        <v/>
      </c>
    </row>
    <row r="66">
      <c r="A66" s="15">
        <f>A65+30</f>
        <v/>
      </c>
      <c r="B66" s="12" t="n">
        <v>0</v>
      </c>
      <c r="C66" s="12" t="n">
        <v>0</v>
      </c>
      <c r="D66" s="7">
        <f>B66-C66</f>
        <v/>
      </c>
      <c r="E66" s="7">
        <f>B4 + (B5-B4)*((ROW()-8-1)/B6)</f>
        <v/>
      </c>
    </row>
    <row r="67">
      <c r="A67" s="15">
        <f>A66+30</f>
        <v/>
      </c>
      <c r="B67" s="12" t="n">
        <v>0</v>
      </c>
      <c r="C67" s="12" t="n">
        <v>0</v>
      </c>
      <c r="D67" s="7">
        <f>B67-C67</f>
        <v/>
      </c>
      <c r="E67" s="7">
        <f>B4 + (B5-B4)*((ROW()-8-1)/B6)</f>
        <v/>
      </c>
    </row>
    <row r="68">
      <c r="A68" s="15">
        <f>A67+30</f>
        <v/>
      </c>
      <c r="B68" s="12" t="n">
        <v>0</v>
      </c>
      <c r="C68" s="12" t="n">
        <v>0</v>
      </c>
      <c r="D68" s="7">
        <f>B68-C68</f>
        <v/>
      </c>
      <c r="E68" s="7">
        <f>B4 + (B5-B4)*((ROW()-8-1)/B6)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Debt Avalanche Timeline (edit Monthly Extra; debts are pulled from 'Net Worth &amp; Cash Flow' Sorted by APR)</t>
        </is>
      </c>
    </row>
    <row r="3">
      <c r="A3" t="inlineStr">
        <is>
          <t>Monthly Extra Toward Debt</t>
        </is>
      </c>
      <c r="B3" s="14" t="n">
        <v>500</v>
      </c>
    </row>
    <row r="5">
      <c r="A5" s="16" t="inlineStr">
        <is>
          <t>Debt Name</t>
        </is>
      </c>
      <c r="B5" s="16" t="inlineStr">
        <is>
          <t>Start Balance</t>
        </is>
      </c>
      <c r="C5" s="16" t="inlineStr">
        <is>
          <t>APR</t>
        </is>
      </c>
      <c r="D5" s="16" t="inlineStr">
        <is>
          <t>Min Payment</t>
        </is>
      </c>
    </row>
    <row r="6">
      <c r="A6">
        <f>'Net Worth &amp; Cash Flow'!K5</f>
        <v/>
      </c>
      <c r="B6">
        <f>'Net Worth &amp; Cash Flow'!L5</f>
        <v/>
      </c>
      <c r="C6">
        <f>'Net Worth &amp; Cash Flow'!M5</f>
        <v/>
      </c>
      <c r="D6">
        <f>'Net Worth &amp; Cash Flow'!N5</f>
        <v/>
      </c>
    </row>
    <row r="7">
      <c r="A7">
        <f>'Net Worth &amp; Cash Flow'!K6</f>
        <v/>
      </c>
      <c r="B7">
        <f>'Net Worth &amp; Cash Flow'!L6</f>
        <v/>
      </c>
      <c r="C7">
        <f>'Net Worth &amp; Cash Flow'!M6</f>
        <v/>
      </c>
      <c r="D7">
        <f>'Net Worth &amp; Cash Flow'!N6</f>
        <v/>
      </c>
    </row>
    <row r="8">
      <c r="A8">
        <f>'Net Worth &amp; Cash Flow'!K7</f>
        <v/>
      </c>
      <c r="B8">
        <f>'Net Worth &amp; Cash Flow'!L7</f>
        <v/>
      </c>
      <c r="C8">
        <f>'Net Worth &amp; Cash Flow'!M7</f>
        <v/>
      </c>
      <c r="D8">
        <f>'Net Worth &amp; Cash Flow'!N7</f>
        <v/>
      </c>
    </row>
    <row r="9">
      <c r="A9" s="6" t="inlineStr">
        <is>
          <t>Month</t>
        </is>
      </c>
      <c r="B9" s="17" t="inlineStr">
        <is>
          <t>Debt 1 BegBal</t>
        </is>
      </c>
      <c r="C9" s="17" t="inlineStr">
        <is>
          <t>D1 Interest</t>
        </is>
      </c>
      <c r="D9" s="17" t="inlineStr">
        <is>
          <t>D1 Payment</t>
        </is>
      </c>
      <c r="E9" s="17" t="inlineStr">
        <is>
          <t>D1 EndBal</t>
        </is>
      </c>
      <c r="F9" s="7" t="n"/>
      <c r="G9" s="17" t="inlineStr">
        <is>
          <t>Debt 2 BegBal</t>
        </is>
      </c>
      <c r="H9" s="17" t="inlineStr">
        <is>
          <t>D2 Interest</t>
        </is>
      </c>
      <c r="I9" s="17" t="inlineStr">
        <is>
          <t>D2 Payment</t>
        </is>
      </c>
      <c r="J9" s="17" t="inlineStr">
        <is>
          <t>D2 EndBal</t>
        </is>
      </c>
      <c r="K9" s="7" t="n"/>
      <c r="L9" s="17" t="inlineStr">
        <is>
          <t>Debt 3 BegBal</t>
        </is>
      </c>
      <c r="M9" s="17" t="inlineStr">
        <is>
          <t>D3 Interest</t>
        </is>
      </c>
      <c r="N9" s="17" t="inlineStr">
        <is>
          <t>D3 Payment</t>
        </is>
      </c>
      <c r="O9" s="17" t="inlineStr">
        <is>
          <t>D3 EndBal</t>
        </is>
      </c>
      <c r="P9" s="7" t="n"/>
      <c r="Q9" s="17" t="inlineStr">
        <is>
          <t>Debt 4 BegBal</t>
        </is>
      </c>
      <c r="R9" s="17" t="inlineStr">
        <is>
          <t>D4 Interest</t>
        </is>
      </c>
      <c r="S9" s="17" t="inlineStr">
        <is>
          <t>D4 Payment</t>
        </is>
      </c>
      <c r="T9" s="17" t="inlineStr">
        <is>
          <t>D4 EndBal</t>
        </is>
      </c>
      <c r="V9" s="5" t="inlineStr">
        <is>
          <t>Estimated Payoff Month (first row where EndBal=0)</t>
        </is>
      </c>
    </row>
    <row r="10">
      <c r="A10" s="7" t="n">
        <v>1</v>
      </c>
      <c r="B10" s="18">
        <f>B6</f>
        <v/>
      </c>
      <c r="C10" s="18">
        <f>B10*('Debt Timeline'!$C$6/12)</f>
        <v/>
      </c>
      <c r="D10" s="18">
        <f>MIN(D$6+$B$3, B10+C10)</f>
        <v/>
      </c>
      <c r="E10" s="18">
        <f>MAX(0, B10+C10-D10)</f>
        <v/>
      </c>
      <c r="F10" s="7" t="n"/>
      <c r="G10" s="18">
        <f>B7</f>
        <v/>
      </c>
      <c r="H10" s="18">
        <f>G10*('Debt Timeline'!$C$7/12)</f>
        <v/>
      </c>
      <c r="I10" s="18">
        <f>MIN(D$7+IF(E129=0,$B$3+D$6,0), G10+H10)</f>
        <v/>
      </c>
      <c r="J10" s="18">
        <f>MAX(0, G10+H10-I10)</f>
        <v/>
      </c>
      <c r="K10" s="7" t="n"/>
      <c r="L10" s="18">
        <f>B8</f>
        <v/>
      </c>
      <c r="M10" s="18">
        <f>L10*('Debt Timeline'!$C$8/12)</f>
        <v/>
      </c>
      <c r="N10" s="18">
        <f>MIN(D$8+IF(J129=0,$B$3+D$6+D$7,0), L10+M10)</f>
        <v/>
      </c>
      <c r="O10" s="18">
        <f>MAX(0, L10+M10-N10)</f>
        <v/>
      </c>
      <c r="P10" s="7" t="n"/>
      <c r="Q10" s="18">
        <f>B9</f>
        <v/>
      </c>
      <c r="R10" s="18">
        <f>Q10*('Debt Timeline'!$C$9/12)</f>
        <v/>
      </c>
      <c r="S10" s="18">
        <f>MIN(D$9+IF(O129=0,$B$3+D$6+D$7+D$8,0), Q10+R10)</f>
        <v/>
      </c>
      <c r="T10" s="18">
        <f>MAX(0, Q10+R10-S10)</f>
        <v/>
      </c>
    </row>
    <row r="11">
      <c r="A11" s="7" t="n">
        <v>2</v>
      </c>
      <c r="B11" s="18">
        <f>E10</f>
        <v/>
      </c>
      <c r="C11" s="18">
        <f>B11*('Debt Timeline'!$C$6/12)</f>
        <v/>
      </c>
      <c r="D11" s="18">
        <f>MIN(D$6+$B$3, B11+C11)</f>
        <v/>
      </c>
      <c r="E11" s="18">
        <f>MAX(0, B11+C11-D11)</f>
        <v/>
      </c>
      <c r="F11" s="7" t="n"/>
      <c r="G11" s="18">
        <f>J10</f>
        <v/>
      </c>
      <c r="H11" s="18">
        <f>G11*('Debt Timeline'!$C$7/12)</f>
        <v/>
      </c>
      <c r="I11" s="18">
        <f>MIN(D$7+IF(E129=0,$B$3+D$6,0), G11+H11)</f>
        <v/>
      </c>
      <c r="J11" s="18">
        <f>MAX(0, G11+H11-I11)</f>
        <v/>
      </c>
      <c r="K11" s="7" t="n"/>
      <c r="L11" s="18">
        <f>O10</f>
        <v/>
      </c>
      <c r="M11" s="18">
        <f>L11*('Debt Timeline'!$C$8/12)</f>
        <v/>
      </c>
      <c r="N11" s="18">
        <f>MIN(D$8+IF(J129=0,$B$3+D$6+D$7,0), L11+M11)</f>
        <v/>
      </c>
      <c r="O11" s="18">
        <f>MAX(0, L11+M11-N11)</f>
        <v/>
      </c>
      <c r="P11" s="7" t="n"/>
      <c r="Q11" s="18">
        <f>T10</f>
        <v/>
      </c>
      <c r="R11" s="18">
        <f>Q11*('Debt Timeline'!$C$9/12)</f>
        <v/>
      </c>
      <c r="S11" s="18">
        <f>MIN(D$9+IF(O129=0,$B$3+D$6+D$7+D$8,0), Q11+R11)</f>
        <v/>
      </c>
      <c r="T11" s="18">
        <f>MAX(0, Q11+R11-S11)</f>
        <v/>
      </c>
      <c r="V11" t="inlineStr">
        <is>
          <t>Debt 1</t>
        </is>
      </c>
      <c r="W11">
        <f>MATCH(0,E10:E129,0)</f>
        <v/>
      </c>
    </row>
    <row r="12">
      <c r="A12" s="7" t="n">
        <v>3</v>
      </c>
      <c r="B12" s="18">
        <f>E11</f>
        <v/>
      </c>
      <c r="C12" s="18">
        <f>B12*('Debt Timeline'!$C$6/12)</f>
        <v/>
      </c>
      <c r="D12" s="18">
        <f>MIN(D$6+$B$3, B12+C12)</f>
        <v/>
      </c>
      <c r="E12" s="18">
        <f>MAX(0, B12+C12-D12)</f>
        <v/>
      </c>
      <c r="F12" s="7" t="n"/>
      <c r="G12" s="18">
        <f>J11</f>
        <v/>
      </c>
      <c r="H12" s="18">
        <f>G12*('Debt Timeline'!$C$7/12)</f>
        <v/>
      </c>
      <c r="I12" s="18">
        <f>MIN(D$7+IF(E129=0,$B$3+D$6,0), G12+H12)</f>
        <v/>
      </c>
      <c r="J12" s="18">
        <f>MAX(0, G12+H12-I12)</f>
        <v/>
      </c>
      <c r="K12" s="7" t="n"/>
      <c r="L12" s="18">
        <f>O11</f>
        <v/>
      </c>
      <c r="M12" s="18">
        <f>L12*('Debt Timeline'!$C$8/12)</f>
        <v/>
      </c>
      <c r="N12" s="18">
        <f>MIN(D$8+IF(J129=0,$B$3+D$6+D$7,0), L12+M12)</f>
        <v/>
      </c>
      <c r="O12" s="18">
        <f>MAX(0, L12+M12-N12)</f>
        <v/>
      </c>
      <c r="P12" s="7" t="n"/>
      <c r="Q12" s="18">
        <f>T11</f>
        <v/>
      </c>
      <c r="R12" s="18">
        <f>Q12*('Debt Timeline'!$C$9/12)</f>
        <v/>
      </c>
      <c r="S12" s="18">
        <f>MIN(D$9+IF(O129=0,$B$3+D$6+D$7+D$8,0), Q12+R12)</f>
        <v/>
      </c>
      <c r="T12" s="18">
        <f>MAX(0, Q12+R12-S12)</f>
        <v/>
      </c>
      <c r="V12" t="inlineStr">
        <is>
          <t>Debt 2</t>
        </is>
      </c>
      <c r="W12">
        <f>MATCH(0,J10:J129,0)</f>
        <v/>
      </c>
    </row>
    <row r="13">
      <c r="A13" s="7" t="n">
        <v>4</v>
      </c>
      <c r="B13" s="18">
        <f>E12</f>
        <v/>
      </c>
      <c r="C13" s="18">
        <f>B13*('Debt Timeline'!$C$6/12)</f>
        <v/>
      </c>
      <c r="D13" s="18">
        <f>MIN(D$6+$B$3, B13+C13)</f>
        <v/>
      </c>
      <c r="E13" s="18">
        <f>MAX(0, B13+C13-D13)</f>
        <v/>
      </c>
      <c r="F13" s="7" t="n"/>
      <c r="G13" s="18">
        <f>J12</f>
        <v/>
      </c>
      <c r="H13" s="18">
        <f>G13*('Debt Timeline'!$C$7/12)</f>
        <v/>
      </c>
      <c r="I13" s="18">
        <f>MIN(D$7+IF(E129=0,$B$3+D$6,0), G13+H13)</f>
        <v/>
      </c>
      <c r="J13" s="18">
        <f>MAX(0, G13+H13-I13)</f>
        <v/>
      </c>
      <c r="K13" s="7" t="n"/>
      <c r="L13" s="18">
        <f>O12</f>
        <v/>
      </c>
      <c r="M13" s="18">
        <f>L13*('Debt Timeline'!$C$8/12)</f>
        <v/>
      </c>
      <c r="N13" s="18">
        <f>MIN(D$8+IF(J129=0,$B$3+D$6+D$7,0), L13+M13)</f>
        <v/>
      </c>
      <c r="O13" s="18">
        <f>MAX(0, L13+M13-N13)</f>
        <v/>
      </c>
      <c r="P13" s="7" t="n"/>
      <c r="Q13" s="18">
        <f>T12</f>
        <v/>
      </c>
      <c r="R13" s="18">
        <f>Q13*('Debt Timeline'!$C$9/12)</f>
        <v/>
      </c>
      <c r="S13" s="18">
        <f>MIN(D$9+IF(O129=0,$B$3+D$6+D$7+D$8,0), Q13+R13)</f>
        <v/>
      </c>
      <c r="T13" s="18">
        <f>MAX(0, Q13+R13-S13)</f>
        <v/>
      </c>
      <c r="V13" t="inlineStr">
        <is>
          <t>Debt 3</t>
        </is>
      </c>
      <c r="W13">
        <f>MATCH(0,O10:O129,0)</f>
        <v/>
      </c>
    </row>
    <row r="14">
      <c r="A14" s="7" t="n">
        <v>5</v>
      </c>
      <c r="B14" s="18">
        <f>E13</f>
        <v/>
      </c>
      <c r="C14" s="18">
        <f>B14*('Debt Timeline'!$C$6/12)</f>
        <v/>
      </c>
      <c r="D14" s="18">
        <f>MIN(D$6+$B$3, B14+C14)</f>
        <v/>
      </c>
      <c r="E14" s="18">
        <f>MAX(0, B14+C14-D14)</f>
        <v/>
      </c>
      <c r="F14" s="7" t="n"/>
      <c r="G14" s="18">
        <f>J13</f>
        <v/>
      </c>
      <c r="H14" s="18">
        <f>G14*('Debt Timeline'!$C$7/12)</f>
        <v/>
      </c>
      <c r="I14" s="18">
        <f>MIN(D$7+IF(E129=0,$B$3+D$6,0), G14+H14)</f>
        <v/>
      </c>
      <c r="J14" s="18">
        <f>MAX(0, G14+H14-I14)</f>
        <v/>
      </c>
      <c r="K14" s="7" t="n"/>
      <c r="L14" s="18">
        <f>O13</f>
        <v/>
      </c>
      <c r="M14" s="18">
        <f>L14*('Debt Timeline'!$C$8/12)</f>
        <v/>
      </c>
      <c r="N14" s="18">
        <f>MIN(D$8+IF(J129=0,$B$3+D$6+D$7,0), L14+M14)</f>
        <v/>
      </c>
      <c r="O14" s="18">
        <f>MAX(0, L14+M14-N14)</f>
        <v/>
      </c>
      <c r="P14" s="7" t="n"/>
      <c r="Q14" s="18">
        <f>T13</f>
        <v/>
      </c>
      <c r="R14" s="18">
        <f>Q14*('Debt Timeline'!$C$9/12)</f>
        <v/>
      </c>
      <c r="S14" s="18">
        <f>MIN(D$9+IF(O129=0,$B$3+D$6+D$7+D$8,0), Q14+R14)</f>
        <v/>
      </c>
      <c r="T14" s="18">
        <f>MAX(0, Q14+R14-S14)</f>
        <v/>
      </c>
      <c r="V14" t="inlineStr">
        <is>
          <t>Debt 4</t>
        </is>
      </c>
      <c r="W14">
        <f>MATCH(0,T10:T129,0)</f>
        <v/>
      </c>
    </row>
    <row r="15">
      <c r="A15" s="7" t="n">
        <v>6</v>
      </c>
      <c r="B15" s="18">
        <f>E14</f>
        <v/>
      </c>
      <c r="C15" s="18">
        <f>B15*('Debt Timeline'!$C$6/12)</f>
        <v/>
      </c>
      <c r="D15" s="18">
        <f>MIN(D$6+$B$3, B15+C15)</f>
        <v/>
      </c>
      <c r="E15" s="18">
        <f>MAX(0, B15+C15-D15)</f>
        <v/>
      </c>
      <c r="F15" s="7" t="n"/>
      <c r="G15" s="18">
        <f>J14</f>
        <v/>
      </c>
      <c r="H15" s="18">
        <f>G15*('Debt Timeline'!$C$7/12)</f>
        <v/>
      </c>
      <c r="I15" s="18">
        <f>MIN(D$7+IF(E129=0,$B$3+D$6,0), G15+H15)</f>
        <v/>
      </c>
      <c r="J15" s="18">
        <f>MAX(0, G15+H15-I15)</f>
        <v/>
      </c>
      <c r="K15" s="7" t="n"/>
      <c r="L15" s="18">
        <f>O14</f>
        <v/>
      </c>
      <c r="M15" s="18">
        <f>L15*('Debt Timeline'!$C$8/12)</f>
        <v/>
      </c>
      <c r="N15" s="18">
        <f>MIN(D$8+IF(J129=0,$B$3+D$6+D$7,0), L15+M15)</f>
        <v/>
      </c>
      <c r="O15" s="18">
        <f>MAX(0, L15+M15-N15)</f>
        <v/>
      </c>
      <c r="P15" s="7" t="n"/>
      <c r="Q15" s="18">
        <f>T14</f>
        <v/>
      </c>
      <c r="R15" s="18">
        <f>Q15*('Debt Timeline'!$C$9/12)</f>
        <v/>
      </c>
      <c r="S15" s="18">
        <f>MIN(D$9+IF(O129=0,$B$3+D$6+D$7+D$8,0), Q15+R15)</f>
        <v/>
      </c>
      <c r="T15" s="18">
        <f>MAX(0, Q15+R15-S15)</f>
        <v/>
      </c>
    </row>
    <row r="16">
      <c r="A16" s="7" t="n">
        <v>7</v>
      </c>
      <c r="B16" s="18">
        <f>E15</f>
        <v/>
      </c>
      <c r="C16" s="18">
        <f>B16*('Debt Timeline'!$C$6/12)</f>
        <v/>
      </c>
      <c r="D16" s="18">
        <f>MIN(D$6+$B$3, B16+C16)</f>
        <v/>
      </c>
      <c r="E16" s="18">
        <f>MAX(0, B16+C16-D16)</f>
        <v/>
      </c>
      <c r="F16" s="7" t="n"/>
      <c r="G16" s="18">
        <f>J15</f>
        <v/>
      </c>
      <c r="H16" s="18">
        <f>G16*('Debt Timeline'!$C$7/12)</f>
        <v/>
      </c>
      <c r="I16" s="18">
        <f>MIN(D$7+IF(E129=0,$B$3+D$6,0), G16+H16)</f>
        <v/>
      </c>
      <c r="J16" s="18">
        <f>MAX(0, G16+H16-I16)</f>
        <v/>
      </c>
      <c r="K16" s="7" t="n"/>
      <c r="L16" s="18">
        <f>O15</f>
        <v/>
      </c>
      <c r="M16" s="18">
        <f>L16*('Debt Timeline'!$C$8/12)</f>
        <v/>
      </c>
      <c r="N16" s="18">
        <f>MIN(D$8+IF(J129=0,$B$3+D$6+D$7,0), L16+M16)</f>
        <v/>
      </c>
      <c r="O16" s="18">
        <f>MAX(0, L16+M16-N16)</f>
        <v/>
      </c>
      <c r="P16" s="7" t="n"/>
      <c r="Q16" s="18">
        <f>T15</f>
        <v/>
      </c>
      <c r="R16" s="18">
        <f>Q16*('Debt Timeline'!$C$9/12)</f>
        <v/>
      </c>
      <c r="S16" s="18">
        <f>MIN(D$9+IF(O129=0,$B$3+D$6+D$7+D$8,0), Q16+R16)</f>
        <v/>
      </c>
      <c r="T16" s="18">
        <f>MAX(0, Q16+R16-S16)</f>
        <v/>
      </c>
    </row>
    <row r="17">
      <c r="A17" s="7" t="n">
        <v>8</v>
      </c>
      <c r="B17" s="18">
        <f>E16</f>
        <v/>
      </c>
      <c r="C17" s="18">
        <f>B17*('Debt Timeline'!$C$6/12)</f>
        <v/>
      </c>
      <c r="D17" s="18">
        <f>MIN(D$6+$B$3, B17+C17)</f>
        <v/>
      </c>
      <c r="E17" s="18">
        <f>MAX(0, B17+C17-D17)</f>
        <v/>
      </c>
      <c r="F17" s="7" t="n"/>
      <c r="G17" s="18">
        <f>J16</f>
        <v/>
      </c>
      <c r="H17" s="18">
        <f>G17*('Debt Timeline'!$C$7/12)</f>
        <v/>
      </c>
      <c r="I17" s="18">
        <f>MIN(D$7+IF(E129=0,$B$3+D$6,0), G17+H17)</f>
        <v/>
      </c>
      <c r="J17" s="18">
        <f>MAX(0, G17+H17-I17)</f>
        <v/>
      </c>
      <c r="K17" s="7" t="n"/>
      <c r="L17" s="18">
        <f>O16</f>
        <v/>
      </c>
      <c r="M17" s="18">
        <f>L17*('Debt Timeline'!$C$8/12)</f>
        <v/>
      </c>
      <c r="N17" s="18">
        <f>MIN(D$8+IF(J129=0,$B$3+D$6+D$7,0), L17+M17)</f>
        <v/>
      </c>
      <c r="O17" s="18">
        <f>MAX(0, L17+M17-N17)</f>
        <v/>
      </c>
      <c r="P17" s="7" t="n"/>
      <c r="Q17" s="18">
        <f>T16</f>
        <v/>
      </c>
      <c r="R17" s="18">
        <f>Q17*('Debt Timeline'!$C$9/12)</f>
        <v/>
      </c>
      <c r="S17" s="18">
        <f>MIN(D$9+IF(O129=0,$B$3+D$6+D$7+D$8,0), Q17+R17)</f>
        <v/>
      </c>
      <c r="T17" s="18">
        <f>MAX(0, Q17+R17-S17)</f>
        <v/>
      </c>
    </row>
    <row r="18">
      <c r="A18" s="7" t="n">
        <v>9</v>
      </c>
      <c r="B18" s="18">
        <f>E17</f>
        <v/>
      </c>
      <c r="C18" s="18">
        <f>B18*('Debt Timeline'!$C$6/12)</f>
        <v/>
      </c>
      <c r="D18" s="18">
        <f>MIN(D$6+$B$3, B18+C18)</f>
        <v/>
      </c>
      <c r="E18" s="18">
        <f>MAX(0, B18+C18-D18)</f>
        <v/>
      </c>
      <c r="F18" s="7" t="n"/>
      <c r="G18" s="18">
        <f>J17</f>
        <v/>
      </c>
      <c r="H18" s="18">
        <f>G18*('Debt Timeline'!$C$7/12)</f>
        <v/>
      </c>
      <c r="I18" s="18">
        <f>MIN(D$7+IF(E129=0,$B$3+D$6,0), G18+H18)</f>
        <v/>
      </c>
      <c r="J18" s="18">
        <f>MAX(0, G18+H18-I18)</f>
        <v/>
      </c>
      <c r="K18" s="7" t="n"/>
      <c r="L18" s="18">
        <f>O17</f>
        <v/>
      </c>
      <c r="M18" s="18">
        <f>L18*('Debt Timeline'!$C$8/12)</f>
        <v/>
      </c>
      <c r="N18" s="18">
        <f>MIN(D$8+IF(J129=0,$B$3+D$6+D$7,0), L18+M18)</f>
        <v/>
      </c>
      <c r="O18" s="18">
        <f>MAX(0, L18+M18-N18)</f>
        <v/>
      </c>
      <c r="P18" s="7" t="n"/>
      <c r="Q18" s="18">
        <f>T17</f>
        <v/>
      </c>
      <c r="R18" s="18">
        <f>Q18*('Debt Timeline'!$C$9/12)</f>
        <v/>
      </c>
      <c r="S18" s="18">
        <f>MIN(D$9+IF(O129=0,$B$3+D$6+D$7+D$8,0), Q18+R18)</f>
        <v/>
      </c>
      <c r="T18" s="18">
        <f>MAX(0, Q18+R18-S18)</f>
        <v/>
      </c>
    </row>
    <row r="19">
      <c r="A19" s="7" t="n">
        <v>10</v>
      </c>
      <c r="B19" s="18">
        <f>E18</f>
        <v/>
      </c>
      <c r="C19" s="18">
        <f>B19*('Debt Timeline'!$C$6/12)</f>
        <v/>
      </c>
      <c r="D19" s="18">
        <f>MIN(D$6+$B$3, B19+C19)</f>
        <v/>
      </c>
      <c r="E19" s="18">
        <f>MAX(0, B19+C19-D19)</f>
        <v/>
      </c>
      <c r="F19" s="7" t="n"/>
      <c r="G19" s="18">
        <f>J18</f>
        <v/>
      </c>
      <c r="H19" s="18">
        <f>G19*('Debt Timeline'!$C$7/12)</f>
        <v/>
      </c>
      <c r="I19" s="18">
        <f>MIN(D$7+IF(E129=0,$B$3+D$6,0), G19+H19)</f>
        <v/>
      </c>
      <c r="J19" s="18">
        <f>MAX(0, G19+H19-I19)</f>
        <v/>
      </c>
      <c r="K19" s="7" t="n"/>
      <c r="L19" s="18">
        <f>O18</f>
        <v/>
      </c>
      <c r="M19" s="18">
        <f>L19*('Debt Timeline'!$C$8/12)</f>
        <v/>
      </c>
      <c r="N19" s="18">
        <f>MIN(D$8+IF(J129=0,$B$3+D$6+D$7,0), L19+M19)</f>
        <v/>
      </c>
      <c r="O19" s="18">
        <f>MAX(0, L19+M19-N19)</f>
        <v/>
      </c>
      <c r="P19" s="7" t="n"/>
      <c r="Q19" s="18">
        <f>T18</f>
        <v/>
      </c>
      <c r="R19" s="18">
        <f>Q19*('Debt Timeline'!$C$9/12)</f>
        <v/>
      </c>
      <c r="S19" s="18">
        <f>MIN(D$9+IF(O129=0,$B$3+D$6+D$7+D$8,0), Q19+R19)</f>
        <v/>
      </c>
      <c r="T19" s="18">
        <f>MAX(0, Q19+R19-S19)</f>
        <v/>
      </c>
    </row>
    <row r="20">
      <c r="A20" s="7" t="n">
        <v>11</v>
      </c>
      <c r="B20" s="18">
        <f>E19</f>
        <v/>
      </c>
      <c r="C20" s="18">
        <f>B20*('Debt Timeline'!$C$6/12)</f>
        <v/>
      </c>
      <c r="D20" s="18">
        <f>MIN(D$6+$B$3, B20+C20)</f>
        <v/>
      </c>
      <c r="E20" s="18">
        <f>MAX(0, B20+C20-D20)</f>
        <v/>
      </c>
      <c r="F20" s="7" t="n"/>
      <c r="G20" s="18">
        <f>J19</f>
        <v/>
      </c>
      <c r="H20" s="18">
        <f>G20*('Debt Timeline'!$C$7/12)</f>
        <v/>
      </c>
      <c r="I20" s="18">
        <f>MIN(D$7+IF(E129=0,$B$3+D$6,0), G20+H20)</f>
        <v/>
      </c>
      <c r="J20" s="18">
        <f>MAX(0, G20+H20-I20)</f>
        <v/>
      </c>
      <c r="K20" s="7" t="n"/>
      <c r="L20" s="18">
        <f>O19</f>
        <v/>
      </c>
      <c r="M20" s="18">
        <f>L20*('Debt Timeline'!$C$8/12)</f>
        <v/>
      </c>
      <c r="N20" s="18">
        <f>MIN(D$8+IF(J129=0,$B$3+D$6+D$7,0), L20+M20)</f>
        <v/>
      </c>
      <c r="O20" s="18">
        <f>MAX(0, L20+M20-N20)</f>
        <v/>
      </c>
      <c r="P20" s="7" t="n"/>
      <c r="Q20" s="18">
        <f>T19</f>
        <v/>
      </c>
      <c r="R20" s="18">
        <f>Q20*('Debt Timeline'!$C$9/12)</f>
        <v/>
      </c>
      <c r="S20" s="18">
        <f>MIN(D$9+IF(O129=0,$B$3+D$6+D$7+D$8,0), Q20+R20)</f>
        <v/>
      </c>
      <c r="T20" s="18">
        <f>MAX(0, Q20+R20-S20)</f>
        <v/>
      </c>
    </row>
    <row r="21">
      <c r="A21" s="7" t="n">
        <v>12</v>
      </c>
      <c r="B21" s="18">
        <f>E20</f>
        <v/>
      </c>
      <c r="C21" s="18">
        <f>B21*('Debt Timeline'!$C$6/12)</f>
        <v/>
      </c>
      <c r="D21" s="18">
        <f>MIN(D$6+$B$3, B21+C21)</f>
        <v/>
      </c>
      <c r="E21" s="18">
        <f>MAX(0, B21+C21-D21)</f>
        <v/>
      </c>
      <c r="F21" s="7" t="n"/>
      <c r="G21" s="18">
        <f>J20</f>
        <v/>
      </c>
      <c r="H21" s="18">
        <f>G21*('Debt Timeline'!$C$7/12)</f>
        <v/>
      </c>
      <c r="I21" s="18">
        <f>MIN(D$7+IF(E129=0,$B$3+D$6,0), G21+H21)</f>
        <v/>
      </c>
      <c r="J21" s="18">
        <f>MAX(0, G21+H21-I21)</f>
        <v/>
      </c>
      <c r="K21" s="7" t="n"/>
      <c r="L21" s="18">
        <f>O20</f>
        <v/>
      </c>
      <c r="M21" s="18">
        <f>L21*('Debt Timeline'!$C$8/12)</f>
        <v/>
      </c>
      <c r="N21" s="18">
        <f>MIN(D$8+IF(J129=0,$B$3+D$6+D$7,0), L21+M21)</f>
        <v/>
      </c>
      <c r="O21" s="18">
        <f>MAX(0, L21+M21-N21)</f>
        <v/>
      </c>
      <c r="P21" s="7" t="n"/>
      <c r="Q21" s="18">
        <f>T20</f>
        <v/>
      </c>
      <c r="R21" s="18">
        <f>Q21*('Debt Timeline'!$C$9/12)</f>
        <v/>
      </c>
      <c r="S21" s="18">
        <f>MIN(D$9+IF(O129=0,$B$3+D$6+D$7+D$8,0), Q21+R21)</f>
        <v/>
      </c>
      <c r="T21" s="18">
        <f>MAX(0, Q21+R21-S21)</f>
        <v/>
      </c>
    </row>
    <row r="22">
      <c r="A22" s="7" t="n">
        <v>13</v>
      </c>
      <c r="B22" s="18">
        <f>E21</f>
        <v/>
      </c>
      <c r="C22" s="18">
        <f>B22*('Debt Timeline'!$C$6/12)</f>
        <v/>
      </c>
      <c r="D22" s="18">
        <f>MIN(D$6+$B$3, B22+C22)</f>
        <v/>
      </c>
      <c r="E22" s="18">
        <f>MAX(0, B22+C22-D22)</f>
        <v/>
      </c>
      <c r="F22" s="7" t="n"/>
      <c r="G22" s="18">
        <f>J21</f>
        <v/>
      </c>
      <c r="H22" s="18">
        <f>G22*('Debt Timeline'!$C$7/12)</f>
        <v/>
      </c>
      <c r="I22" s="18">
        <f>MIN(D$7+IF(E129=0,$B$3+D$6,0), G22+H22)</f>
        <v/>
      </c>
      <c r="J22" s="18">
        <f>MAX(0, G22+H22-I22)</f>
        <v/>
      </c>
      <c r="K22" s="7" t="n"/>
      <c r="L22" s="18">
        <f>O21</f>
        <v/>
      </c>
      <c r="M22" s="18">
        <f>L22*('Debt Timeline'!$C$8/12)</f>
        <v/>
      </c>
      <c r="N22" s="18">
        <f>MIN(D$8+IF(J129=0,$B$3+D$6+D$7,0), L22+M22)</f>
        <v/>
      </c>
      <c r="O22" s="18">
        <f>MAX(0, L22+M22-N22)</f>
        <v/>
      </c>
      <c r="P22" s="7" t="n"/>
      <c r="Q22" s="18">
        <f>T21</f>
        <v/>
      </c>
      <c r="R22" s="18">
        <f>Q22*('Debt Timeline'!$C$9/12)</f>
        <v/>
      </c>
      <c r="S22" s="18">
        <f>MIN(D$9+IF(O129=0,$B$3+D$6+D$7+D$8,0), Q22+R22)</f>
        <v/>
      </c>
      <c r="T22" s="18">
        <f>MAX(0, Q22+R22-S22)</f>
        <v/>
      </c>
    </row>
    <row r="23">
      <c r="A23" s="7" t="n">
        <v>14</v>
      </c>
      <c r="B23" s="18">
        <f>E22</f>
        <v/>
      </c>
      <c r="C23" s="18">
        <f>B23*('Debt Timeline'!$C$6/12)</f>
        <v/>
      </c>
      <c r="D23" s="18">
        <f>MIN(D$6+$B$3, B23+C23)</f>
        <v/>
      </c>
      <c r="E23" s="18">
        <f>MAX(0, B23+C23-D23)</f>
        <v/>
      </c>
      <c r="F23" s="7" t="n"/>
      <c r="G23" s="18">
        <f>J22</f>
        <v/>
      </c>
      <c r="H23" s="18">
        <f>G23*('Debt Timeline'!$C$7/12)</f>
        <v/>
      </c>
      <c r="I23" s="18">
        <f>MIN(D$7+IF(E129=0,$B$3+D$6,0), G23+H23)</f>
        <v/>
      </c>
      <c r="J23" s="18">
        <f>MAX(0, G23+H23-I23)</f>
        <v/>
      </c>
      <c r="K23" s="7" t="n"/>
      <c r="L23" s="18">
        <f>O22</f>
        <v/>
      </c>
      <c r="M23" s="18">
        <f>L23*('Debt Timeline'!$C$8/12)</f>
        <v/>
      </c>
      <c r="N23" s="18">
        <f>MIN(D$8+IF(J129=0,$B$3+D$6+D$7,0), L23+M23)</f>
        <v/>
      </c>
      <c r="O23" s="18">
        <f>MAX(0, L23+M23-N23)</f>
        <v/>
      </c>
      <c r="P23" s="7" t="n"/>
      <c r="Q23" s="18">
        <f>T22</f>
        <v/>
      </c>
      <c r="R23" s="18">
        <f>Q23*('Debt Timeline'!$C$9/12)</f>
        <v/>
      </c>
      <c r="S23" s="18">
        <f>MIN(D$9+IF(O129=0,$B$3+D$6+D$7+D$8,0), Q23+R23)</f>
        <v/>
      </c>
      <c r="T23" s="18">
        <f>MAX(0, Q23+R23-S23)</f>
        <v/>
      </c>
    </row>
    <row r="24">
      <c r="A24" s="7" t="n">
        <v>15</v>
      </c>
      <c r="B24" s="18">
        <f>E23</f>
        <v/>
      </c>
      <c r="C24" s="18">
        <f>B24*('Debt Timeline'!$C$6/12)</f>
        <v/>
      </c>
      <c r="D24" s="18">
        <f>MIN(D$6+$B$3, B24+C24)</f>
        <v/>
      </c>
      <c r="E24" s="18">
        <f>MAX(0, B24+C24-D24)</f>
        <v/>
      </c>
      <c r="F24" s="7" t="n"/>
      <c r="G24" s="18">
        <f>J23</f>
        <v/>
      </c>
      <c r="H24" s="18">
        <f>G24*('Debt Timeline'!$C$7/12)</f>
        <v/>
      </c>
      <c r="I24" s="18">
        <f>MIN(D$7+IF(E129=0,$B$3+D$6,0), G24+H24)</f>
        <v/>
      </c>
      <c r="J24" s="18">
        <f>MAX(0, G24+H24-I24)</f>
        <v/>
      </c>
      <c r="K24" s="7" t="n"/>
      <c r="L24" s="18">
        <f>O23</f>
        <v/>
      </c>
      <c r="M24" s="18">
        <f>L24*('Debt Timeline'!$C$8/12)</f>
        <v/>
      </c>
      <c r="N24" s="18">
        <f>MIN(D$8+IF(J129=0,$B$3+D$6+D$7,0), L24+M24)</f>
        <v/>
      </c>
      <c r="O24" s="18">
        <f>MAX(0, L24+M24-N24)</f>
        <v/>
      </c>
      <c r="P24" s="7" t="n"/>
      <c r="Q24" s="18">
        <f>T23</f>
        <v/>
      </c>
      <c r="R24" s="18">
        <f>Q24*('Debt Timeline'!$C$9/12)</f>
        <v/>
      </c>
      <c r="S24" s="18">
        <f>MIN(D$9+IF(O129=0,$B$3+D$6+D$7+D$8,0), Q24+R24)</f>
        <v/>
      </c>
      <c r="T24" s="18">
        <f>MAX(0, Q24+R24-S24)</f>
        <v/>
      </c>
    </row>
    <row r="25">
      <c r="A25" s="7" t="n">
        <v>16</v>
      </c>
      <c r="B25" s="18">
        <f>E24</f>
        <v/>
      </c>
      <c r="C25" s="18">
        <f>B25*('Debt Timeline'!$C$6/12)</f>
        <v/>
      </c>
      <c r="D25" s="18">
        <f>MIN(D$6+$B$3, B25+C25)</f>
        <v/>
      </c>
      <c r="E25" s="18">
        <f>MAX(0, B25+C25-D25)</f>
        <v/>
      </c>
      <c r="F25" s="7" t="n"/>
      <c r="G25" s="18">
        <f>J24</f>
        <v/>
      </c>
      <c r="H25" s="18">
        <f>G25*('Debt Timeline'!$C$7/12)</f>
        <v/>
      </c>
      <c r="I25" s="18">
        <f>MIN(D$7+IF(E129=0,$B$3+D$6,0), G25+H25)</f>
        <v/>
      </c>
      <c r="J25" s="18">
        <f>MAX(0, G25+H25-I25)</f>
        <v/>
      </c>
      <c r="K25" s="7" t="n"/>
      <c r="L25" s="18">
        <f>O24</f>
        <v/>
      </c>
      <c r="M25" s="18">
        <f>L25*('Debt Timeline'!$C$8/12)</f>
        <v/>
      </c>
      <c r="N25" s="18">
        <f>MIN(D$8+IF(J129=0,$B$3+D$6+D$7,0), L25+M25)</f>
        <v/>
      </c>
      <c r="O25" s="18">
        <f>MAX(0, L25+M25-N25)</f>
        <v/>
      </c>
      <c r="P25" s="7" t="n"/>
      <c r="Q25" s="18">
        <f>T24</f>
        <v/>
      </c>
      <c r="R25" s="18">
        <f>Q25*('Debt Timeline'!$C$9/12)</f>
        <v/>
      </c>
      <c r="S25" s="18">
        <f>MIN(D$9+IF(O129=0,$B$3+D$6+D$7+D$8,0), Q25+R25)</f>
        <v/>
      </c>
      <c r="T25" s="18">
        <f>MAX(0, Q25+R25-S25)</f>
        <v/>
      </c>
    </row>
    <row r="26">
      <c r="A26" s="7" t="n">
        <v>17</v>
      </c>
      <c r="B26" s="18">
        <f>E25</f>
        <v/>
      </c>
      <c r="C26" s="18">
        <f>B26*('Debt Timeline'!$C$6/12)</f>
        <v/>
      </c>
      <c r="D26" s="18">
        <f>MIN(D$6+$B$3, B26+C26)</f>
        <v/>
      </c>
      <c r="E26" s="18">
        <f>MAX(0, B26+C26-D26)</f>
        <v/>
      </c>
      <c r="F26" s="7" t="n"/>
      <c r="G26" s="18">
        <f>J25</f>
        <v/>
      </c>
      <c r="H26" s="18">
        <f>G26*('Debt Timeline'!$C$7/12)</f>
        <v/>
      </c>
      <c r="I26" s="18">
        <f>MIN(D$7+IF(E129=0,$B$3+D$6,0), G26+H26)</f>
        <v/>
      </c>
      <c r="J26" s="18">
        <f>MAX(0, G26+H26-I26)</f>
        <v/>
      </c>
      <c r="K26" s="7" t="n"/>
      <c r="L26" s="18">
        <f>O25</f>
        <v/>
      </c>
      <c r="M26" s="18">
        <f>L26*('Debt Timeline'!$C$8/12)</f>
        <v/>
      </c>
      <c r="N26" s="18">
        <f>MIN(D$8+IF(J129=0,$B$3+D$6+D$7,0), L26+M26)</f>
        <v/>
      </c>
      <c r="O26" s="18">
        <f>MAX(0, L26+M26-N26)</f>
        <v/>
      </c>
      <c r="P26" s="7" t="n"/>
      <c r="Q26" s="18">
        <f>T25</f>
        <v/>
      </c>
      <c r="R26" s="18">
        <f>Q26*('Debt Timeline'!$C$9/12)</f>
        <v/>
      </c>
      <c r="S26" s="18">
        <f>MIN(D$9+IF(O129=0,$B$3+D$6+D$7+D$8,0), Q26+R26)</f>
        <v/>
      </c>
      <c r="T26" s="18">
        <f>MAX(0, Q26+R26-S26)</f>
        <v/>
      </c>
    </row>
    <row r="27">
      <c r="A27" s="7" t="n">
        <v>18</v>
      </c>
      <c r="B27" s="18">
        <f>E26</f>
        <v/>
      </c>
      <c r="C27" s="18">
        <f>B27*('Debt Timeline'!$C$6/12)</f>
        <v/>
      </c>
      <c r="D27" s="18">
        <f>MIN(D$6+$B$3, B27+C27)</f>
        <v/>
      </c>
      <c r="E27" s="18">
        <f>MAX(0, B27+C27-D27)</f>
        <v/>
      </c>
      <c r="F27" s="7" t="n"/>
      <c r="G27" s="18">
        <f>J26</f>
        <v/>
      </c>
      <c r="H27" s="18">
        <f>G27*('Debt Timeline'!$C$7/12)</f>
        <v/>
      </c>
      <c r="I27" s="18">
        <f>MIN(D$7+IF(E129=0,$B$3+D$6,0), G27+H27)</f>
        <v/>
      </c>
      <c r="J27" s="18">
        <f>MAX(0, G27+H27-I27)</f>
        <v/>
      </c>
      <c r="K27" s="7" t="n"/>
      <c r="L27" s="18">
        <f>O26</f>
        <v/>
      </c>
      <c r="M27" s="18">
        <f>L27*('Debt Timeline'!$C$8/12)</f>
        <v/>
      </c>
      <c r="N27" s="18">
        <f>MIN(D$8+IF(J129=0,$B$3+D$6+D$7,0), L27+M27)</f>
        <v/>
      </c>
      <c r="O27" s="18">
        <f>MAX(0, L27+M27-N27)</f>
        <v/>
      </c>
      <c r="P27" s="7" t="n"/>
      <c r="Q27" s="18">
        <f>T26</f>
        <v/>
      </c>
      <c r="R27" s="18">
        <f>Q27*('Debt Timeline'!$C$9/12)</f>
        <v/>
      </c>
      <c r="S27" s="18">
        <f>MIN(D$9+IF(O129=0,$B$3+D$6+D$7+D$8,0), Q27+R27)</f>
        <v/>
      </c>
      <c r="T27" s="18">
        <f>MAX(0, Q27+R27-S27)</f>
        <v/>
      </c>
    </row>
    <row r="28">
      <c r="A28" s="7" t="n">
        <v>19</v>
      </c>
      <c r="B28" s="18">
        <f>E27</f>
        <v/>
      </c>
      <c r="C28" s="18">
        <f>B28*('Debt Timeline'!$C$6/12)</f>
        <v/>
      </c>
      <c r="D28" s="18">
        <f>MIN(D$6+$B$3, B28+C28)</f>
        <v/>
      </c>
      <c r="E28" s="18">
        <f>MAX(0, B28+C28-D28)</f>
        <v/>
      </c>
      <c r="F28" s="7" t="n"/>
      <c r="G28" s="18">
        <f>J27</f>
        <v/>
      </c>
      <c r="H28" s="18">
        <f>G28*('Debt Timeline'!$C$7/12)</f>
        <v/>
      </c>
      <c r="I28" s="18">
        <f>MIN(D$7+IF(E129=0,$B$3+D$6,0), G28+H28)</f>
        <v/>
      </c>
      <c r="J28" s="18">
        <f>MAX(0, G28+H28-I28)</f>
        <v/>
      </c>
      <c r="K28" s="7" t="n"/>
      <c r="L28" s="18">
        <f>O27</f>
        <v/>
      </c>
      <c r="M28" s="18">
        <f>L28*('Debt Timeline'!$C$8/12)</f>
        <v/>
      </c>
      <c r="N28" s="18">
        <f>MIN(D$8+IF(J129=0,$B$3+D$6+D$7,0), L28+M28)</f>
        <v/>
      </c>
      <c r="O28" s="18">
        <f>MAX(0, L28+M28-N28)</f>
        <v/>
      </c>
      <c r="P28" s="7" t="n"/>
      <c r="Q28" s="18">
        <f>T27</f>
        <v/>
      </c>
      <c r="R28" s="18">
        <f>Q28*('Debt Timeline'!$C$9/12)</f>
        <v/>
      </c>
      <c r="S28" s="18">
        <f>MIN(D$9+IF(O129=0,$B$3+D$6+D$7+D$8,0), Q28+R28)</f>
        <v/>
      </c>
      <c r="T28" s="18">
        <f>MAX(0, Q28+R28-S28)</f>
        <v/>
      </c>
    </row>
    <row r="29">
      <c r="A29" s="7" t="n">
        <v>20</v>
      </c>
      <c r="B29" s="18">
        <f>E28</f>
        <v/>
      </c>
      <c r="C29" s="18">
        <f>B29*('Debt Timeline'!$C$6/12)</f>
        <v/>
      </c>
      <c r="D29" s="18">
        <f>MIN(D$6+$B$3, B29+C29)</f>
        <v/>
      </c>
      <c r="E29" s="18">
        <f>MAX(0, B29+C29-D29)</f>
        <v/>
      </c>
      <c r="F29" s="7" t="n"/>
      <c r="G29" s="18">
        <f>J28</f>
        <v/>
      </c>
      <c r="H29" s="18">
        <f>G29*('Debt Timeline'!$C$7/12)</f>
        <v/>
      </c>
      <c r="I29" s="18">
        <f>MIN(D$7+IF(E129=0,$B$3+D$6,0), G29+H29)</f>
        <v/>
      </c>
      <c r="J29" s="18">
        <f>MAX(0, G29+H29-I29)</f>
        <v/>
      </c>
      <c r="K29" s="7" t="n"/>
      <c r="L29" s="18">
        <f>O28</f>
        <v/>
      </c>
      <c r="M29" s="18">
        <f>L29*('Debt Timeline'!$C$8/12)</f>
        <v/>
      </c>
      <c r="N29" s="18">
        <f>MIN(D$8+IF(J129=0,$B$3+D$6+D$7,0), L29+M29)</f>
        <v/>
      </c>
      <c r="O29" s="18">
        <f>MAX(0, L29+M29-N29)</f>
        <v/>
      </c>
      <c r="P29" s="7" t="n"/>
      <c r="Q29" s="18">
        <f>T28</f>
        <v/>
      </c>
      <c r="R29" s="18">
        <f>Q29*('Debt Timeline'!$C$9/12)</f>
        <v/>
      </c>
      <c r="S29" s="18">
        <f>MIN(D$9+IF(O129=0,$B$3+D$6+D$7+D$8,0), Q29+R29)</f>
        <v/>
      </c>
      <c r="T29" s="18">
        <f>MAX(0, Q29+R29-S29)</f>
        <v/>
      </c>
    </row>
    <row r="30">
      <c r="A30" s="7" t="n">
        <v>21</v>
      </c>
      <c r="B30" s="18">
        <f>E29</f>
        <v/>
      </c>
      <c r="C30" s="18">
        <f>B30*('Debt Timeline'!$C$6/12)</f>
        <v/>
      </c>
      <c r="D30" s="18">
        <f>MIN(D$6+$B$3, B30+C30)</f>
        <v/>
      </c>
      <c r="E30" s="18">
        <f>MAX(0, B30+C30-D30)</f>
        <v/>
      </c>
      <c r="F30" s="7" t="n"/>
      <c r="G30" s="18">
        <f>J29</f>
        <v/>
      </c>
      <c r="H30" s="18">
        <f>G30*('Debt Timeline'!$C$7/12)</f>
        <v/>
      </c>
      <c r="I30" s="18">
        <f>MIN(D$7+IF(E129=0,$B$3+D$6,0), G30+H30)</f>
        <v/>
      </c>
      <c r="J30" s="18">
        <f>MAX(0, G30+H30-I30)</f>
        <v/>
      </c>
      <c r="K30" s="7" t="n"/>
      <c r="L30" s="18">
        <f>O29</f>
        <v/>
      </c>
      <c r="M30" s="18">
        <f>L30*('Debt Timeline'!$C$8/12)</f>
        <v/>
      </c>
      <c r="N30" s="18">
        <f>MIN(D$8+IF(J129=0,$B$3+D$6+D$7,0), L30+M30)</f>
        <v/>
      </c>
      <c r="O30" s="18">
        <f>MAX(0, L30+M30-N30)</f>
        <v/>
      </c>
      <c r="P30" s="7" t="n"/>
      <c r="Q30" s="18">
        <f>T29</f>
        <v/>
      </c>
      <c r="R30" s="18">
        <f>Q30*('Debt Timeline'!$C$9/12)</f>
        <v/>
      </c>
      <c r="S30" s="18">
        <f>MIN(D$9+IF(O129=0,$B$3+D$6+D$7+D$8,0), Q30+R30)</f>
        <v/>
      </c>
      <c r="T30" s="18">
        <f>MAX(0, Q30+R30-S30)</f>
        <v/>
      </c>
    </row>
    <row r="31">
      <c r="A31" s="7" t="n">
        <v>22</v>
      </c>
      <c r="B31" s="18">
        <f>E30</f>
        <v/>
      </c>
      <c r="C31" s="18">
        <f>B31*('Debt Timeline'!$C$6/12)</f>
        <v/>
      </c>
      <c r="D31" s="18">
        <f>MIN(D$6+$B$3, B31+C31)</f>
        <v/>
      </c>
      <c r="E31" s="18">
        <f>MAX(0, B31+C31-D31)</f>
        <v/>
      </c>
      <c r="F31" s="7" t="n"/>
      <c r="G31" s="18">
        <f>J30</f>
        <v/>
      </c>
      <c r="H31" s="18">
        <f>G31*('Debt Timeline'!$C$7/12)</f>
        <v/>
      </c>
      <c r="I31" s="18">
        <f>MIN(D$7+IF(E129=0,$B$3+D$6,0), G31+H31)</f>
        <v/>
      </c>
      <c r="J31" s="18">
        <f>MAX(0, G31+H31-I31)</f>
        <v/>
      </c>
      <c r="K31" s="7" t="n"/>
      <c r="L31" s="18">
        <f>O30</f>
        <v/>
      </c>
      <c r="M31" s="18">
        <f>L31*('Debt Timeline'!$C$8/12)</f>
        <v/>
      </c>
      <c r="N31" s="18">
        <f>MIN(D$8+IF(J129=0,$B$3+D$6+D$7,0), L31+M31)</f>
        <v/>
      </c>
      <c r="O31" s="18">
        <f>MAX(0, L31+M31-N31)</f>
        <v/>
      </c>
      <c r="P31" s="7" t="n"/>
      <c r="Q31" s="18">
        <f>T30</f>
        <v/>
      </c>
      <c r="R31" s="18">
        <f>Q31*('Debt Timeline'!$C$9/12)</f>
        <v/>
      </c>
      <c r="S31" s="18">
        <f>MIN(D$9+IF(O129=0,$B$3+D$6+D$7+D$8,0), Q31+R31)</f>
        <v/>
      </c>
      <c r="T31" s="18">
        <f>MAX(0, Q31+R31-S31)</f>
        <v/>
      </c>
    </row>
    <row r="32">
      <c r="A32" s="7" t="n">
        <v>23</v>
      </c>
      <c r="B32" s="18">
        <f>E31</f>
        <v/>
      </c>
      <c r="C32" s="18">
        <f>B32*('Debt Timeline'!$C$6/12)</f>
        <v/>
      </c>
      <c r="D32" s="18">
        <f>MIN(D$6+$B$3, B32+C32)</f>
        <v/>
      </c>
      <c r="E32" s="18">
        <f>MAX(0, B32+C32-D32)</f>
        <v/>
      </c>
      <c r="F32" s="7" t="n"/>
      <c r="G32" s="18">
        <f>J31</f>
        <v/>
      </c>
      <c r="H32" s="18">
        <f>G32*('Debt Timeline'!$C$7/12)</f>
        <v/>
      </c>
      <c r="I32" s="18">
        <f>MIN(D$7+IF(E129=0,$B$3+D$6,0), G32+H32)</f>
        <v/>
      </c>
      <c r="J32" s="18">
        <f>MAX(0, G32+H32-I32)</f>
        <v/>
      </c>
      <c r="K32" s="7" t="n"/>
      <c r="L32" s="18">
        <f>O31</f>
        <v/>
      </c>
      <c r="M32" s="18">
        <f>L32*('Debt Timeline'!$C$8/12)</f>
        <v/>
      </c>
      <c r="N32" s="18">
        <f>MIN(D$8+IF(J129=0,$B$3+D$6+D$7,0), L32+M32)</f>
        <v/>
      </c>
      <c r="O32" s="18">
        <f>MAX(0, L32+M32-N32)</f>
        <v/>
      </c>
      <c r="P32" s="7" t="n"/>
      <c r="Q32" s="18">
        <f>T31</f>
        <v/>
      </c>
      <c r="R32" s="18">
        <f>Q32*('Debt Timeline'!$C$9/12)</f>
        <v/>
      </c>
      <c r="S32" s="18">
        <f>MIN(D$9+IF(O129=0,$B$3+D$6+D$7+D$8,0), Q32+R32)</f>
        <v/>
      </c>
      <c r="T32" s="18">
        <f>MAX(0, Q32+R32-S32)</f>
        <v/>
      </c>
    </row>
    <row r="33">
      <c r="A33" s="7" t="n">
        <v>24</v>
      </c>
      <c r="B33" s="18">
        <f>E32</f>
        <v/>
      </c>
      <c r="C33" s="18">
        <f>B33*('Debt Timeline'!$C$6/12)</f>
        <v/>
      </c>
      <c r="D33" s="18">
        <f>MIN(D$6+$B$3, B33+C33)</f>
        <v/>
      </c>
      <c r="E33" s="18">
        <f>MAX(0, B33+C33-D33)</f>
        <v/>
      </c>
      <c r="F33" s="7" t="n"/>
      <c r="G33" s="18">
        <f>J32</f>
        <v/>
      </c>
      <c r="H33" s="18">
        <f>G33*('Debt Timeline'!$C$7/12)</f>
        <v/>
      </c>
      <c r="I33" s="18">
        <f>MIN(D$7+IF(E129=0,$B$3+D$6,0), G33+H33)</f>
        <v/>
      </c>
      <c r="J33" s="18">
        <f>MAX(0, G33+H33-I33)</f>
        <v/>
      </c>
      <c r="K33" s="7" t="n"/>
      <c r="L33" s="18">
        <f>O32</f>
        <v/>
      </c>
      <c r="M33" s="18">
        <f>L33*('Debt Timeline'!$C$8/12)</f>
        <v/>
      </c>
      <c r="N33" s="18">
        <f>MIN(D$8+IF(J129=0,$B$3+D$6+D$7,0), L33+M33)</f>
        <v/>
      </c>
      <c r="O33" s="18">
        <f>MAX(0, L33+M33-N33)</f>
        <v/>
      </c>
      <c r="P33" s="7" t="n"/>
      <c r="Q33" s="18">
        <f>T32</f>
        <v/>
      </c>
      <c r="R33" s="18">
        <f>Q33*('Debt Timeline'!$C$9/12)</f>
        <v/>
      </c>
      <c r="S33" s="18">
        <f>MIN(D$9+IF(O129=0,$B$3+D$6+D$7+D$8,0), Q33+R33)</f>
        <v/>
      </c>
      <c r="T33" s="18">
        <f>MAX(0, Q33+R33-S33)</f>
        <v/>
      </c>
    </row>
    <row r="34">
      <c r="A34" s="7" t="n">
        <v>25</v>
      </c>
      <c r="B34" s="18">
        <f>E33</f>
        <v/>
      </c>
      <c r="C34" s="18">
        <f>B34*('Debt Timeline'!$C$6/12)</f>
        <v/>
      </c>
      <c r="D34" s="18">
        <f>MIN(D$6+$B$3, B34+C34)</f>
        <v/>
      </c>
      <c r="E34" s="18">
        <f>MAX(0, B34+C34-D34)</f>
        <v/>
      </c>
      <c r="F34" s="7" t="n"/>
      <c r="G34" s="18">
        <f>J33</f>
        <v/>
      </c>
      <c r="H34" s="18">
        <f>G34*('Debt Timeline'!$C$7/12)</f>
        <v/>
      </c>
      <c r="I34" s="18">
        <f>MIN(D$7+IF(E129=0,$B$3+D$6,0), G34+H34)</f>
        <v/>
      </c>
      <c r="J34" s="18">
        <f>MAX(0, G34+H34-I34)</f>
        <v/>
      </c>
      <c r="K34" s="7" t="n"/>
      <c r="L34" s="18">
        <f>O33</f>
        <v/>
      </c>
      <c r="M34" s="18">
        <f>L34*('Debt Timeline'!$C$8/12)</f>
        <v/>
      </c>
      <c r="N34" s="18">
        <f>MIN(D$8+IF(J129=0,$B$3+D$6+D$7,0), L34+M34)</f>
        <v/>
      </c>
      <c r="O34" s="18">
        <f>MAX(0, L34+M34-N34)</f>
        <v/>
      </c>
      <c r="P34" s="7" t="n"/>
      <c r="Q34" s="18">
        <f>T33</f>
        <v/>
      </c>
      <c r="R34" s="18">
        <f>Q34*('Debt Timeline'!$C$9/12)</f>
        <v/>
      </c>
      <c r="S34" s="18">
        <f>MIN(D$9+IF(O129=0,$B$3+D$6+D$7+D$8,0), Q34+R34)</f>
        <v/>
      </c>
      <c r="T34" s="18">
        <f>MAX(0, Q34+R34-S34)</f>
        <v/>
      </c>
    </row>
    <row r="35">
      <c r="A35" s="7" t="n">
        <v>26</v>
      </c>
      <c r="B35" s="18">
        <f>E34</f>
        <v/>
      </c>
      <c r="C35" s="18">
        <f>B35*('Debt Timeline'!$C$6/12)</f>
        <v/>
      </c>
      <c r="D35" s="18">
        <f>MIN(D$6+$B$3, B35+C35)</f>
        <v/>
      </c>
      <c r="E35" s="18">
        <f>MAX(0, B35+C35-D35)</f>
        <v/>
      </c>
      <c r="F35" s="7" t="n"/>
      <c r="G35" s="18">
        <f>J34</f>
        <v/>
      </c>
      <c r="H35" s="18">
        <f>G35*('Debt Timeline'!$C$7/12)</f>
        <v/>
      </c>
      <c r="I35" s="18">
        <f>MIN(D$7+IF(E129=0,$B$3+D$6,0), G35+H35)</f>
        <v/>
      </c>
      <c r="J35" s="18">
        <f>MAX(0, G35+H35-I35)</f>
        <v/>
      </c>
      <c r="K35" s="7" t="n"/>
      <c r="L35" s="18">
        <f>O34</f>
        <v/>
      </c>
      <c r="M35" s="18">
        <f>L35*('Debt Timeline'!$C$8/12)</f>
        <v/>
      </c>
      <c r="N35" s="18">
        <f>MIN(D$8+IF(J129=0,$B$3+D$6+D$7,0), L35+M35)</f>
        <v/>
      </c>
      <c r="O35" s="18">
        <f>MAX(0, L35+M35-N35)</f>
        <v/>
      </c>
      <c r="P35" s="7" t="n"/>
      <c r="Q35" s="18">
        <f>T34</f>
        <v/>
      </c>
      <c r="R35" s="18">
        <f>Q35*('Debt Timeline'!$C$9/12)</f>
        <v/>
      </c>
      <c r="S35" s="18">
        <f>MIN(D$9+IF(O129=0,$B$3+D$6+D$7+D$8,0), Q35+R35)</f>
        <v/>
      </c>
      <c r="T35" s="18">
        <f>MAX(0, Q35+R35-S35)</f>
        <v/>
      </c>
    </row>
    <row r="36">
      <c r="A36" s="7" t="n">
        <v>27</v>
      </c>
      <c r="B36" s="18">
        <f>E35</f>
        <v/>
      </c>
      <c r="C36" s="18">
        <f>B36*('Debt Timeline'!$C$6/12)</f>
        <v/>
      </c>
      <c r="D36" s="18">
        <f>MIN(D$6+$B$3, B36+C36)</f>
        <v/>
      </c>
      <c r="E36" s="18">
        <f>MAX(0, B36+C36-D36)</f>
        <v/>
      </c>
      <c r="F36" s="7" t="n"/>
      <c r="G36" s="18">
        <f>J35</f>
        <v/>
      </c>
      <c r="H36" s="18">
        <f>G36*('Debt Timeline'!$C$7/12)</f>
        <v/>
      </c>
      <c r="I36" s="18">
        <f>MIN(D$7+IF(E129=0,$B$3+D$6,0), G36+H36)</f>
        <v/>
      </c>
      <c r="J36" s="18">
        <f>MAX(0, G36+H36-I36)</f>
        <v/>
      </c>
      <c r="K36" s="7" t="n"/>
      <c r="L36" s="18">
        <f>O35</f>
        <v/>
      </c>
      <c r="M36" s="18">
        <f>L36*('Debt Timeline'!$C$8/12)</f>
        <v/>
      </c>
      <c r="N36" s="18">
        <f>MIN(D$8+IF(J129=0,$B$3+D$6+D$7,0), L36+M36)</f>
        <v/>
      </c>
      <c r="O36" s="18">
        <f>MAX(0, L36+M36-N36)</f>
        <v/>
      </c>
      <c r="P36" s="7" t="n"/>
      <c r="Q36" s="18">
        <f>T35</f>
        <v/>
      </c>
      <c r="R36" s="18">
        <f>Q36*('Debt Timeline'!$C$9/12)</f>
        <v/>
      </c>
      <c r="S36" s="18">
        <f>MIN(D$9+IF(O129=0,$B$3+D$6+D$7+D$8,0), Q36+R36)</f>
        <v/>
      </c>
      <c r="T36" s="18">
        <f>MAX(0, Q36+R36-S36)</f>
        <v/>
      </c>
    </row>
    <row r="37">
      <c r="A37" s="7" t="n">
        <v>28</v>
      </c>
      <c r="B37" s="18">
        <f>E36</f>
        <v/>
      </c>
      <c r="C37" s="18">
        <f>B37*('Debt Timeline'!$C$6/12)</f>
        <v/>
      </c>
      <c r="D37" s="18">
        <f>MIN(D$6+$B$3, B37+C37)</f>
        <v/>
      </c>
      <c r="E37" s="18">
        <f>MAX(0, B37+C37-D37)</f>
        <v/>
      </c>
      <c r="F37" s="7" t="n"/>
      <c r="G37" s="18">
        <f>J36</f>
        <v/>
      </c>
      <c r="H37" s="18">
        <f>G37*('Debt Timeline'!$C$7/12)</f>
        <v/>
      </c>
      <c r="I37" s="18">
        <f>MIN(D$7+IF(E129=0,$B$3+D$6,0), G37+H37)</f>
        <v/>
      </c>
      <c r="J37" s="18">
        <f>MAX(0, G37+H37-I37)</f>
        <v/>
      </c>
      <c r="K37" s="7" t="n"/>
      <c r="L37" s="18">
        <f>O36</f>
        <v/>
      </c>
      <c r="M37" s="18">
        <f>L37*('Debt Timeline'!$C$8/12)</f>
        <v/>
      </c>
      <c r="N37" s="18">
        <f>MIN(D$8+IF(J129=0,$B$3+D$6+D$7,0), L37+M37)</f>
        <v/>
      </c>
      <c r="O37" s="18">
        <f>MAX(0, L37+M37-N37)</f>
        <v/>
      </c>
      <c r="P37" s="7" t="n"/>
      <c r="Q37" s="18">
        <f>T36</f>
        <v/>
      </c>
      <c r="R37" s="18">
        <f>Q37*('Debt Timeline'!$C$9/12)</f>
        <v/>
      </c>
      <c r="S37" s="18">
        <f>MIN(D$9+IF(O129=0,$B$3+D$6+D$7+D$8,0), Q37+R37)</f>
        <v/>
      </c>
      <c r="T37" s="18">
        <f>MAX(0, Q37+R37-S37)</f>
        <v/>
      </c>
    </row>
    <row r="38">
      <c r="A38" s="7" t="n">
        <v>29</v>
      </c>
      <c r="B38" s="18">
        <f>E37</f>
        <v/>
      </c>
      <c r="C38" s="18">
        <f>B38*('Debt Timeline'!$C$6/12)</f>
        <v/>
      </c>
      <c r="D38" s="18">
        <f>MIN(D$6+$B$3, B38+C38)</f>
        <v/>
      </c>
      <c r="E38" s="18">
        <f>MAX(0, B38+C38-D38)</f>
        <v/>
      </c>
      <c r="F38" s="7" t="n"/>
      <c r="G38" s="18">
        <f>J37</f>
        <v/>
      </c>
      <c r="H38" s="18">
        <f>G38*('Debt Timeline'!$C$7/12)</f>
        <v/>
      </c>
      <c r="I38" s="18">
        <f>MIN(D$7+IF(E129=0,$B$3+D$6,0), G38+H38)</f>
        <v/>
      </c>
      <c r="J38" s="18">
        <f>MAX(0, G38+H38-I38)</f>
        <v/>
      </c>
      <c r="K38" s="7" t="n"/>
      <c r="L38" s="18">
        <f>O37</f>
        <v/>
      </c>
      <c r="M38" s="18">
        <f>L38*('Debt Timeline'!$C$8/12)</f>
        <v/>
      </c>
      <c r="N38" s="18">
        <f>MIN(D$8+IF(J129=0,$B$3+D$6+D$7,0), L38+M38)</f>
        <v/>
      </c>
      <c r="O38" s="18">
        <f>MAX(0, L38+M38-N38)</f>
        <v/>
      </c>
      <c r="P38" s="7" t="n"/>
      <c r="Q38" s="18">
        <f>T37</f>
        <v/>
      </c>
      <c r="R38" s="18">
        <f>Q38*('Debt Timeline'!$C$9/12)</f>
        <v/>
      </c>
      <c r="S38" s="18">
        <f>MIN(D$9+IF(O129=0,$B$3+D$6+D$7+D$8,0), Q38+R38)</f>
        <v/>
      </c>
      <c r="T38" s="18">
        <f>MAX(0, Q38+R38-S38)</f>
        <v/>
      </c>
    </row>
    <row r="39">
      <c r="A39" s="7" t="n">
        <v>30</v>
      </c>
      <c r="B39" s="18">
        <f>E38</f>
        <v/>
      </c>
      <c r="C39" s="18">
        <f>B39*('Debt Timeline'!$C$6/12)</f>
        <v/>
      </c>
      <c r="D39" s="18">
        <f>MIN(D$6+$B$3, B39+C39)</f>
        <v/>
      </c>
      <c r="E39" s="18">
        <f>MAX(0, B39+C39-D39)</f>
        <v/>
      </c>
      <c r="F39" s="7" t="n"/>
      <c r="G39" s="18">
        <f>J38</f>
        <v/>
      </c>
      <c r="H39" s="18">
        <f>G39*('Debt Timeline'!$C$7/12)</f>
        <v/>
      </c>
      <c r="I39" s="18">
        <f>MIN(D$7+IF(E129=0,$B$3+D$6,0), G39+H39)</f>
        <v/>
      </c>
      <c r="J39" s="18">
        <f>MAX(0, G39+H39-I39)</f>
        <v/>
      </c>
      <c r="K39" s="7" t="n"/>
      <c r="L39" s="18">
        <f>O38</f>
        <v/>
      </c>
      <c r="M39" s="18">
        <f>L39*('Debt Timeline'!$C$8/12)</f>
        <v/>
      </c>
      <c r="N39" s="18">
        <f>MIN(D$8+IF(J129=0,$B$3+D$6+D$7,0), L39+M39)</f>
        <v/>
      </c>
      <c r="O39" s="18">
        <f>MAX(0, L39+M39-N39)</f>
        <v/>
      </c>
      <c r="P39" s="7" t="n"/>
      <c r="Q39" s="18">
        <f>T38</f>
        <v/>
      </c>
      <c r="R39" s="18">
        <f>Q39*('Debt Timeline'!$C$9/12)</f>
        <v/>
      </c>
      <c r="S39" s="18">
        <f>MIN(D$9+IF(O129=0,$B$3+D$6+D$7+D$8,0), Q39+R39)</f>
        <v/>
      </c>
      <c r="T39" s="18">
        <f>MAX(0, Q39+R39-S39)</f>
        <v/>
      </c>
    </row>
    <row r="40">
      <c r="A40" s="7" t="n">
        <v>31</v>
      </c>
      <c r="B40" s="18">
        <f>E39</f>
        <v/>
      </c>
      <c r="C40" s="18">
        <f>B40*('Debt Timeline'!$C$6/12)</f>
        <v/>
      </c>
      <c r="D40" s="18">
        <f>MIN(D$6+$B$3, B40+C40)</f>
        <v/>
      </c>
      <c r="E40" s="18">
        <f>MAX(0, B40+C40-D40)</f>
        <v/>
      </c>
      <c r="F40" s="7" t="n"/>
      <c r="G40" s="18">
        <f>J39</f>
        <v/>
      </c>
      <c r="H40" s="18">
        <f>G40*('Debt Timeline'!$C$7/12)</f>
        <v/>
      </c>
      <c r="I40" s="18">
        <f>MIN(D$7+IF(E129=0,$B$3+D$6,0), G40+H40)</f>
        <v/>
      </c>
      <c r="J40" s="18">
        <f>MAX(0, G40+H40-I40)</f>
        <v/>
      </c>
      <c r="K40" s="7" t="n"/>
      <c r="L40" s="18">
        <f>O39</f>
        <v/>
      </c>
      <c r="M40" s="18">
        <f>L40*('Debt Timeline'!$C$8/12)</f>
        <v/>
      </c>
      <c r="N40" s="18">
        <f>MIN(D$8+IF(J129=0,$B$3+D$6+D$7,0), L40+M40)</f>
        <v/>
      </c>
      <c r="O40" s="18">
        <f>MAX(0, L40+M40-N40)</f>
        <v/>
      </c>
      <c r="P40" s="7" t="n"/>
      <c r="Q40" s="18">
        <f>T39</f>
        <v/>
      </c>
      <c r="R40" s="18">
        <f>Q40*('Debt Timeline'!$C$9/12)</f>
        <v/>
      </c>
      <c r="S40" s="18">
        <f>MIN(D$9+IF(O129=0,$B$3+D$6+D$7+D$8,0), Q40+R40)</f>
        <v/>
      </c>
      <c r="T40" s="18">
        <f>MAX(0, Q40+R40-S40)</f>
        <v/>
      </c>
    </row>
    <row r="41">
      <c r="A41" s="7" t="n">
        <v>32</v>
      </c>
      <c r="B41" s="18">
        <f>E40</f>
        <v/>
      </c>
      <c r="C41" s="18">
        <f>B41*('Debt Timeline'!$C$6/12)</f>
        <v/>
      </c>
      <c r="D41" s="18">
        <f>MIN(D$6+$B$3, B41+C41)</f>
        <v/>
      </c>
      <c r="E41" s="18">
        <f>MAX(0, B41+C41-D41)</f>
        <v/>
      </c>
      <c r="F41" s="7" t="n"/>
      <c r="G41" s="18">
        <f>J40</f>
        <v/>
      </c>
      <c r="H41" s="18">
        <f>G41*('Debt Timeline'!$C$7/12)</f>
        <v/>
      </c>
      <c r="I41" s="18">
        <f>MIN(D$7+IF(E129=0,$B$3+D$6,0), G41+H41)</f>
        <v/>
      </c>
      <c r="J41" s="18">
        <f>MAX(0, G41+H41-I41)</f>
        <v/>
      </c>
      <c r="K41" s="7" t="n"/>
      <c r="L41" s="18">
        <f>O40</f>
        <v/>
      </c>
      <c r="M41" s="18">
        <f>L41*('Debt Timeline'!$C$8/12)</f>
        <v/>
      </c>
      <c r="N41" s="18">
        <f>MIN(D$8+IF(J129=0,$B$3+D$6+D$7,0), L41+M41)</f>
        <v/>
      </c>
      <c r="O41" s="18">
        <f>MAX(0, L41+M41-N41)</f>
        <v/>
      </c>
      <c r="P41" s="7" t="n"/>
      <c r="Q41" s="18">
        <f>T40</f>
        <v/>
      </c>
      <c r="R41" s="18">
        <f>Q41*('Debt Timeline'!$C$9/12)</f>
        <v/>
      </c>
      <c r="S41" s="18">
        <f>MIN(D$9+IF(O129=0,$B$3+D$6+D$7+D$8,0), Q41+R41)</f>
        <v/>
      </c>
      <c r="T41" s="18">
        <f>MAX(0, Q41+R41-S41)</f>
        <v/>
      </c>
    </row>
    <row r="42">
      <c r="A42" s="7" t="n">
        <v>33</v>
      </c>
      <c r="B42" s="18">
        <f>E41</f>
        <v/>
      </c>
      <c r="C42" s="18">
        <f>B42*('Debt Timeline'!$C$6/12)</f>
        <v/>
      </c>
      <c r="D42" s="18">
        <f>MIN(D$6+$B$3, B42+C42)</f>
        <v/>
      </c>
      <c r="E42" s="18">
        <f>MAX(0, B42+C42-D42)</f>
        <v/>
      </c>
      <c r="F42" s="7" t="n"/>
      <c r="G42" s="18">
        <f>J41</f>
        <v/>
      </c>
      <c r="H42" s="18">
        <f>G42*('Debt Timeline'!$C$7/12)</f>
        <v/>
      </c>
      <c r="I42" s="18">
        <f>MIN(D$7+IF(E129=0,$B$3+D$6,0), G42+H42)</f>
        <v/>
      </c>
      <c r="J42" s="18">
        <f>MAX(0, G42+H42-I42)</f>
        <v/>
      </c>
      <c r="K42" s="7" t="n"/>
      <c r="L42" s="18">
        <f>O41</f>
        <v/>
      </c>
      <c r="M42" s="18">
        <f>L42*('Debt Timeline'!$C$8/12)</f>
        <v/>
      </c>
      <c r="N42" s="18">
        <f>MIN(D$8+IF(J129=0,$B$3+D$6+D$7,0), L42+M42)</f>
        <v/>
      </c>
      <c r="O42" s="18">
        <f>MAX(0, L42+M42-N42)</f>
        <v/>
      </c>
      <c r="P42" s="7" t="n"/>
      <c r="Q42" s="18">
        <f>T41</f>
        <v/>
      </c>
      <c r="R42" s="18">
        <f>Q42*('Debt Timeline'!$C$9/12)</f>
        <v/>
      </c>
      <c r="S42" s="18">
        <f>MIN(D$9+IF(O129=0,$B$3+D$6+D$7+D$8,0), Q42+R42)</f>
        <v/>
      </c>
      <c r="T42" s="18">
        <f>MAX(0, Q42+R42-S42)</f>
        <v/>
      </c>
    </row>
    <row r="43">
      <c r="A43" s="7" t="n">
        <v>34</v>
      </c>
      <c r="B43" s="18">
        <f>E42</f>
        <v/>
      </c>
      <c r="C43" s="18">
        <f>B43*('Debt Timeline'!$C$6/12)</f>
        <v/>
      </c>
      <c r="D43" s="18">
        <f>MIN(D$6+$B$3, B43+C43)</f>
        <v/>
      </c>
      <c r="E43" s="18">
        <f>MAX(0, B43+C43-D43)</f>
        <v/>
      </c>
      <c r="F43" s="7" t="n"/>
      <c r="G43" s="18">
        <f>J42</f>
        <v/>
      </c>
      <c r="H43" s="18">
        <f>G43*('Debt Timeline'!$C$7/12)</f>
        <v/>
      </c>
      <c r="I43" s="18">
        <f>MIN(D$7+IF(E129=0,$B$3+D$6,0), G43+H43)</f>
        <v/>
      </c>
      <c r="J43" s="18">
        <f>MAX(0, G43+H43-I43)</f>
        <v/>
      </c>
      <c r="K43" s="7" t="n"/>
      <c r="L43" s="18">
        <f>O42</f>
        <v/>
      </c>
      <c r="M43" s="18">
        <f>L43*('Debt Timeline'!$C$8/12)</f>
        <v/>
      </c>
      <c r="N43" s="18">
        <f>MIN(D$8+IF(J129=0,$B$3+D$6+D$7,0), L43+M43)</f>
        <v/>
      </c>
      <c r="O43" s="18">
        <f>MAX(0, L43+M43-N43)</f>
        <v/>
      </c>
      <c r="P43" s="7" t="n"/>
      <c r="Q43" s="18">
        <f>T42</f>
        <v/>
      </c>
      <c r="R43" s="18">
        <f>Q43*('Debt Timeline'!$C$9/12)</f>
        <v/>
      </c>
      <c r="S43" s="18">
        <f>MIN(D$9+IF(O129=0,$B$3+D$6+D$7+D$8,0), Q43+R43)</f>
        <v/>
      </c>
      <c r="T43" s="18">
        <f>MAX(0, Q43+R43-S43)</f>
        <v/>
      </c>
    </row>
    <row r="44">
      <c r="A44" s="7" t="n">
        <v>35</v>
      </c>
      <c r="B44" s="18">
        <f>E43</f>
        <v/>
      </c>
      <c r="C44" s="18">
        <f>B44*('Debt Timeline'!$C$6/12)</f>
        <v/>
      </c>
      <c r="D44" s="18">
        <f>MIN(D$6+$B$3, B44+C44)</f>
        <v/>
      </c>
      <c r="E44" s="18">
        <f>MAX(0, B44+C44-D44)</f>
        <v/>
      </c>
      <c r="F44" s="7" t="n"/>
      <c r="G44" s="18">
        <f>J43</f>
        <v/>
      </c>
      <c r="H44" s="18">
        <f>G44*('Debt Timeline'!$C$7/12)</f>
        <v/>
      </c>
      <c r="I44" s="18">
        <f>MIN(D$7+IF(E129=0,$B$3+D$6,0), G44+H44)</f>
        <v/>
      </c>
      <c r="J44" s="18">
        <f>MAX(0, G44+H44-I44)</f>
        <v/>
      </c>
      <c r="K44" s="7" t="n"/>
      <c r="L44" s="18">
        <f>O43</f>
        <v/>
      </c>
      <c r="M44" s="18">
        <f>L44*('Debt Timeline'!$C$8/12)</f>
        <v/>
      </c>
      <c r="N44" s="18">
        <f>MIN(D$8+IF(J129=0,$B$3+D$6+D$7,0), L44+M44)</f>
        <v/>
      </c>
      <c r="O44" s="18">
        <f>MAX(0, L44+M44-N44)</f>
        <v/>
      </c>
      <c r="P44" s="7" t="n"/>
      <c r="Q44" s="18">
        <f>T43</f>
        <v/>
      </c>
      <c r="R44" s="18">
        <f>Q44*('Debt Timeline'!$C$9/12)</f>
        <v/>
      </c>
      <c r="S44" s="18">
        <f>MIN(D$9+IF(O129=0,$B$3+D$6+D$7+D$8,0), Q44+R44)</f>
        <v/>
      </c>
      <c r="T44" s="18">
        <f>MAX(0, Q44+R44-S44)</f>
        <v/>
      </c>
    </row>
    <row r="45">
      <c r="A45" s="7" t="n">
        <v>36</v>
      </c>
      <c r="B45" s="18">
        <f>E44</f>
        <v/>
      </c>
      <c r="C45" s="18">
        <f>B45*('Debt Timeline'!$C$6/12)</f>
        <v/>
      </c>
      <c r="D45" s="18">
        <f>MIN(D$6+$B$3, B45+C45)</f>
        <v/>
      </c>
      <c r="E45" s="18">
        <f>MAX(0, B45+C45-D45)</f>
        <v/>
      </c>
      <c r="F45" s="7" t="n"/>
      <c r="G45" s="18">
        <f>J44</f>
        <v/>
      </c>
      <c r="H45" s="18">
        <f>G45*('Debt Timeline'!$C$7/12)</f>
        <v/>
      </c>
      <c r="I45" s="18">
        <f>MIN(D$7+IF(E129=0,$B$3+D$6,0), G45+H45)</f>
        <v/>
      </c>
      <c r="J45" s="18">
        <f>MAX(0, G45+H45-I45)</f>
        <v/>
      </c>
      <c r="K45" s="7" t="n"/>
      <c r="L45" s="18">
        <f>O44</f>
        <v/>
      </c>
      <c r="M45" s="18">
        <f>L45*('Debt Timeline'!$C$8/12)</f>
        <v/>
      </c>
      <c r="N45" s="18">
        <f>MIN(D$8+IF(J129=0,$B$3+D$6+D$7,0), L45+M45)</f>
        <v/>
      </c>
      <c r="O45" s="18">
        <f>MAX(0, L45+M45-N45)</f>
        <v/>
      </c>
      <c r="P45" s="7" t="n"/>
      <c r="Q45" s="18">
        <f>T44</f>
        <v/>
      </c>
      <c r="R45" s="18">
        <f>Q45*('Debt Timeline'!$C$9/12)</f>
        <v/>
      </c>
      <c r="S45" s="18">
        <f>MIN(D$9+IF(O129=0,$B$3+D$6+D$7+D$8,0), Q45+R45)</f>
        <v/>
      </c>
      <c r="T45" s="18">
        <f>MAX(0, Q45+R45-S45)</f>
        <v/>
      </c>
    </row>
    <row r="46">
      <c r="A46" s="7" t="n">
        <v>37</v>
      </c>
      <c r="B46" s="18">
        <f>E45</f>
        <v/>
      </c>
      <c r="C46" s="18">
        <f>B46*('Debt Timeline'!$C$6/12)</f>
        <v/>
      </c>
      <c r="D46" s="18">
        <f>MIN(D$6+$B$3, B46+C46)</f>
        <v/>
      </c>
      <c r="E46" s="18">
        <f>MAX(0, B46+C46-D46)</f>
        <v/>
      </c>
      <c r="F46" s="7" t="n"/>
      <c r="G46" s="18">
        <f>J45</f>
        <v/>
      </c>
      <c r="H46" s="18">
        <f>G46*('Debt Timeline'!$C$7/12)</f>
        <v/>
      </c>
      <c r="I46" s="18">
        <f>MIN(D$7+IF(E129=0,$B$3+D$6,0), G46+H46)</f>
        <v/>
      </c>
      <c r="J46" s="18">
        <f>MAX(0, G46+H46-I46)</f>
        <v/>
      </c>
      <c r="K46" s="7" t="n"/>
      <c r="L46" s="18">
        <f>O45</f>
        <v/>
      </c>
      <c r="M46" s="18">
        <f>L46*('Debt Timeline'!$C$8/12)</f>
        <v/>
      </c>
      <c r="N46" s="18">
        <f>MIN(D$8+IF(J129=0,$B$3+D$6+D$7,0), L46+M46)</f>
        <v/>
      </c>
      <c r="O46" s="18">
        <f>MAX(0, L46+M46-N46)</f>
        <v/>
      </c>
      <c r="P46" s="7" t="n"/>
      <c r="Q46" s="18">
        <f>T45</f>
        <v/>
      </c>
      <c r="R46" s="18">
        <f>Q46*('Debt Timeline'!$C$9/12)</f>
        <v/>
      </c>
      <c r="S46" s="18">
        <f>MIN(D$9+IF(O129=0,$B$3+D$6+D$7+D$8,0), Q46+R46)</f>
        <v/>
      </c>
      <c r="T46" s="18">
        <f>MAX(0, Q46+R46-S46)</f>
        <v/>
      </c>
    </row>
    <row r="47">
      <c r="A47" s="7" t="n">
        <v>38</v>
      </c>
      <c r="B47" s="18">
        <f>E46</f>
        <v/>
      </c>
      <c r="C47" s="18">
        <f>B47*('Debt Timeline'!$C$6/12)</f>
        <v/>
      </c>
      <c r="D47" s="18">
        <f>MIN(D$6+$B$3, B47+C47)</f>
        <v/>
      </c>
      <c r="E47" s="18">
        <f>MAX(0, B47+C47-D47)</f>
        <v/>
      </c>
      <c r="F47" s="7" t="n"/>
      <c r="G47" s="18">
        <f>J46</f>
        <v/>
      </c>
      <c r="H47" s="18">
        <f>G47*('Debt Timeline'!$C$7/12)</f>
        <v/>
      </c>
      <c r="I47" s="18">
        <f>MIN(D$7+IF(E129=0,$B$3+D$6,0), G47+H47)</f>
        <v/>
      </c>
      <c r="J47" s="18">
        <f>MAX(0, G47+H47-I47)</f>
        <v/>
      </c>
      <c r="K47" s="7" t="n"/>
      <c r="L47" s="18">
        <f>O46</f>
        <v/>
      </c>
      <c r="M47" s="18">
        <f>L47*('Debt Timeline'!$C$8/12)</f>
        <v/>
      </c>
      <c r="N47" s="18">
        <f>MIN(D$8+IF(J129=0,$B$3+D$6+D$7,0), L47+M47)</f>
        <v/>
      </c>
      <c r="O47" s="18">
        <f>MAX(0, L47+M47-N47)</f>
        <v/>
      </c>
      <c r="P47" s="7" t="n"/>
      <c r="Q47" s="18">
        <f>T46</f>
        <v/>
      </c>
      <c r="R47" s="18">
        <f>Q47*('Debt Timeline'!$C$9/12)</f>
        <v/>
      </c>
      <c r="S47" s="18">
        <f>MIN(D$9+IF(O129=0,$B$3+D$6+D$7+D$8,0), Q47+R47)</f>
        <v/>
      </c>
      <c r="T47" s="18">
        <f>MAX(0, Q47+R47-S47)</f>
        <v/>
      </c>
    </row>
    <row r="48">
      <c r="A48" s="7" t="n">
        <v>39</v>
      </c>
      <c r="B48" s="18">
        <f>E47</f>
        <v/>
      </c>
      <c r="C48" s="18">
        <f>B48*('Debt Timeline'!$C$6/12)</f>
        <v/>
      </c>
      <c r="D48" s="18">
        <f>MIN(D$6+$B$3, B48+C48)</f>
        <v/>
      </c>
      <c r="E48" s="18">
        <f>MAX(0, B48+C48-D48)</f>
        <v/>
      </c>
      <c r="F48" s="7" t="n"/>
      <c r="G48" s="18">
        <f>J47</f>
        <v/>
      </c>
      <c r="H48" s="18">
        <f>G48*('Debt Timeline'!$C$7/12)</f>
        <v/>
      </c>
      <c r="I48" s="18">
        <f>MIN(D$7+IF(E129=0,$B$3+D$6,0), G48+H48)</f>
        <v/>
      </c>
      <c r="J48" s="18">
        <f>MAX(0, G48+H48-I48)</f>
        <v/>
      </c>
      <c r="K48" s="7" t="n"/>
      <c r="L48" s="18">
        <f>O47</f>
        <v/>
      </c>
      <c r="M48" s="18">
        <f>L48*('Debt Timeline'!$C$8/12)</f>
        <v/>
      </c>
      <c r="N48" s="18">
        <f>MIN(D$8+IF(J129=0,$B$3+D$6+D$7,0), L48+M48)</f>
        <v/>
      </c>
      <c r="O48" s="18">
        <f>MAX(0, L48+M48-N48)</f>
        <v/>
      </c>
      <c r="P48" s="7" t="n"/>
      <c r="Q48" s="18">
        <f>T47</f>
        <v/>
      </c>
      <c r="R48" s="18">
        <f>Q48*('Debt Timeline'!$C$9/12)</f>
        <v/>
      </c>
      <c r="S48" s="18">
        <f>MIN(D$9+IF(O129=0,$B$3+D$6+D$7+D$8,0), Q48+R48)</f>
        <v/>
      </c>
      <c r="T48" s="18">
        <f>MAX(0, Q48+R48-S48)</f>
        <v/>
      </c>
    </row>
    <row r="49">
      <c r="A49" s="7" t="n">
        <v>40</v>
      </c>
      <c r="B49" s="18">
        <f>E48</f>
        <v/>
      </c>
      <c r="C49" s="18">
        <f>B49*('Debt Timeline'!$C$6/12)</f>
        <v/>
      </c>
      <c r="D49" s="18">
        <f>MIN(D$6+$B$3, B49+C49)</f>
        <v/>
      </c>
      <c r="E49" s="18">
        <f>MAX(0, B49+C49-D49)</f>
        <v/>
      </c>
      <c r="F49" s="7" t="n"/>
      <c r="G49" s="18">
        <f>J48</f>
        <v/>
      </c>
      <c r="H49" s="18">
        <f>G49*('Debt Timeline'!$C$7/12)</f>
        <v/>
      </c>
      <c r="I49" s="18">
        <f>MIN(D$7+IF(E129=0,$B$3+D$6,0), G49+H49)</f>
        <v/>
      </c>
      <c r="J49" s="18">
        <f>MAX(0, G49+H49-I49)</f>
        <v/>
      </c>
      <c r="K49" s="7" t="n"/>
      <c r="L49" s="18">
        <f>O48</f>
        <v/>
      </c>
      <c r="M49" s="18">
        <f>L49*('Debt Timeline'!$C$8/12)</f>
        <v/>
      </c>
      <c r="N49" s="18">
        <f>MIN(D$8+IF(J129=0,$B$3+D$6+D$7,0), L49+M49)</f>
        <v/>
      </c>
      <c r="O49" s="18">
        <f>MAX(0, L49+M49-N49)</f>
        <v/>
      </c>
      <c r="P49" s="7" t="n"/>
      <c r="Q49" s="18">
        <f>T48</f>
        <v/>
      </c>
      <c r="R49" s="18">
        <f>Q49*('Debt Timeline'!$C$9/12)</f>
        <v/>
      </c>
      <c r="S49" s="18">
        <f>MIN(D$9+IF(O129=0,$B$3+D$6+D$7+D$8,0), Q49+R49)</f>
        <v/>
      </c>
      <c r="T49" s="18">
        <f>MAX(0, Q49+R49-S49)</f>
        <v/>
      </c>
    </row>
    <row r="50">
      <c r="A50" s="7" t="n">
        <v>41</v>
      </c>
      <c r="B50" s="18">
        <f>E49</f>
        <v/>
      </c>
      <c r="C50" s="18">
        <f>B50*('Debt Timeline'!$C$6/12)</f>
        <v/>
      </c>
      <c r="D50" s="18">
        <f>MIN(D$6+$B$3, B50+C50)</f>
        <v/>
      </c>
      <c r="E50" s="18">
        <f>MAX(0, B50+C50-D50)</f>
        <v/>
      </c>
      <c r="F50" s="7" t="n"/>
      <c r="G50" s="18">
        <f>J49</f>
        <v/>
      </c>
      <c r="H50" s="18">
        <f>G50*('Debt Timeline'!$C$7/12)</f>
        <v/>
      </c>
      <c r="I50" s="18">
        <f>MIN(D$7+IF(E129=0,$B$3+D$6,0), G50+H50)</f>
        <v/>
      </c>
      <c r="J50" s="18">
        <f>MAX(0, G50+H50-I50)</f>
        <v/>
      </c>
      <c r="K50" s="7" t="n"/>
      <c r="L50" s="18">
        <f>O49</f>
        <v/>
      </c>
      <c r="M50" s="18">
        <f>L50*('Debt Timeline'!$C$8/12)</f>
        <v/>
      </c>
      <c r="N50" s="18">
        <f>MIN(D$8+IF(J129=0,$B$3+D$6+D$7,0), L50+M50)</f>
        <v/>
      </c>
      <c r="O50" s="18">
        <f>MAX(0, L50+M50-N50)</f>
        <v/>
      </c>
      <c r="P50" s="7" t="n"/>
      <c r="Q50" s="18">
        <f>T49</f>
        <v/>
      </c>
      <c r="R50" s="18">
        <f>Q50*('Debt Timeline'!$C$9/12)</f>
        <v/>
      </c>
      <c r="S50" s="18">
        <f>MIN(D$9+IF(O129=0,$B$3+D$6+D$7+D$8,0), Q50+R50)</f>
        <v/>
      </c>
      <c r="T50" s="18">
        <f>MAX(0, Q50+R50-S50)</f>
        <v/>
      </c>
    </row>
    <row r="51">
      <c r="A51" s="7" t="n">
        <v>42</v>
      </c>
      <c r="B51" s="18">
        <f>E50</f>
        <v/>
      </c>
      <c r="C51" s="18">
        <f>B51*('Debt Timeline'!$C$6/12)</f>
        <v/>
      </c>
      <c r="D51" s="18">
        <f>MIN(D$6+$B$3, B51+C51)</f>
        <v/>
      </c>
      <c r="E51" s="18">
        <f>MAX(0, B51+C51-D51)</f>
        <v/>
      </c>
      <c r="F51" s="7" t="n"/>
      <c r="G51" s="18">
        <f>J50</f>
        <v/>
      </c>
      <c r="H51" s="18">
        <f>G51*('Debt Timeline'!$C$7/12)</f>
        <v/>
      </c>
      <c r="I51" s="18">
        <f>MIN(D$7+IF(E129=0,$B$3+D$6,0), G51+H51)</f>
        <v/>
      </c>
      <c r="J51" s="18">
        <f>MAX(0, G51+H51-I51)</f>
        <v/>
      </c>
      <c r="K51" s="7" t="n"/>
      <c r="L51" s="18">
        <f>O50</f>
        <v/>
      </c>
      <c r="M51" s="18">
        <f>L51*('Debt Timeline'!$C$8/12)</f>
        <v/>
      </c>
      <c r="N51" s="18">
        <f>MIN(D$8+IF(J129=0,$B$3+D$6+D$7,0), L51+M51)</f>
        <v/>
      </c>
      <c r="O51" s="18">
        <f>MAX(0, L51+M51-N51)</f>
        <v/>
      </c>
      <c r="P51" s="7" t="n"/>
      <c r="Q51" s="18">
        <f>T50</f>
        <v/>
      </c>
      <c r="R51" s="18">
        <f>Q51*('Debt Timeline'!$C$9/12)</f>
        <v/>
      </c>
      <c r="S51" s="18">
        <f>MIN(D$9+IF(O129=0,$B$3+D$6+D$7+D$8,0), Q51+R51)</f>
        <v/>
      </c>
      <c r="T51" s="18">
        <f>MAX(0, Q51+R51-S51)</f>
        <v/>
      </c>
    </row>
    <row r="52">
      <c r="A52" s="7" t="n">
        <v>43</v>
      </c>
      <c r="B52" s="18">
        <f>E51</f>
        <v/>
      </c>
      <c r="C52" s="18">
        <f>B52*('Debt Timeline'!$C$6/12)</f>
        <v/>
      </c>
      <c r="D52" s="18">
        <f>MIN(D$6+$B$3, B52+C52)</f>
        <v/>
      </c>
      <c r="E52" s="18">
        <f>MAX(0, B52+C52-D52)</f>
        <v/>
      </c>
      <c r="F52" s="7" t="n"/>
      <c r="G52" s="18">
        <f>J51</f>
        <v/>
      </c>
      <c r="H52" s="18">
        <f>G52*('Debt Timeline'!$C$7/12)</f>
        <v/>
      </c>
      <c r="I52" s="18">
        <f>MIN(D$7+IF(E129=0,$B$3+D$6,0), G52+H52)</f>
        <v/>
      </c>
      <c r="J52" s="18">
        <f>MAX(0, G52+H52-I52)</f>
        <v/>
      </c>
      <c r="K52" s="7" t="n"/>
      <c r="L52" s="18">
        <f>O51</f>
        <v/>
      </c>
      <c r="M52" s="18">
        <f>L52*('Debt Timeline'!$C$8/12)</f>
        <v/>
      </c>
      <c r="N52" s="18">
        <f>MIN(D$8+IF(J129=0,$B$3+D$6+D$7,0), L52+M52)</f>
        <v/>
      </c>
      <c r="O52" s="18">
        <f>MAX(0, L52+M52-N52)</f>
        <v/>
      </c>
      <c r="P52" s="7" t="n"/>
      <c r="Q52" s="18">
        <f>T51</f>
        <v/>
      </c>
      <c r="R52" s="18">
        <f>Q52*('Debt Timeline'!$C$9/12)</f>
        <v/>
      </c>
      <c r="S52" s="18">
        <f>MIN(D$9+IF(O129=0,$B$3+D$6+D$7+D$8,0), Q52+R52)</f>
        <v/>
      </c>
      <c r="T52" s="18">
        <f>MAX(0, Q52+R52-S52)</f>
        <v/>
      </c>
    </row>
    <row r="53">
      <c r="A53" s="7" t="n">
        <v>44</v>
      </c>
      <c r="B53" s="18">
        <f>E52</f>
        <v/>
      </c>
      <c r="C53" s="18">
        <f>B53*('Debt Timeline'!$C$6/12)</f>
        <v/>
      </c>
      <c r="D53" s="18">
        <f>MIN(D$6+$B$3, B53+C53)</f>
        <v/>
      </c>
      <c r="E53" s="18">
        <f>MAX(0, B53+C53-D53)</f>
        <v/>
      </c>
      <c r="F53" s="7" t="n"/>
      <c r="G53" s="18">
        <f>J52</f>
        <v/>
      </c>
      <c r="H53" s="18">
        <f>G53*('Debt Timeline'!$C$7/12)</f>
        <v/>
      </c>
      <c r="I53" s="18">
        <f>MIN(D$7+IF(E129=0,$B$3+D$6,0), G53+H53)</f>
        <v/>
      </c>
      <c r="J53" s="18">
        <f>MAX(0, G53+H53-I53)</f>
        <v/>
      </c>
      <c r="K53" s="7" t="n"/>
      <c r="L53" s="18">
        <f>O52</f>
        <v/>
      </c>
      <c r="M53" s="18">
        <f>L53*('Debt Timeline'!$C$8/12)</f>
        <v/>
      </c>
      <c r="N53" s="18">
        <f>MIN(D$8+IF(J129=0,$B$3+D$6+D$7,0), L53+M53)</f>
        <v/>
      </c>
      <c r="O53" s="18">
        <f>MAX(0, L53+M53-N53)</f>
        <v/>
      </c>
      <c r="P53" s="7" t="n"/>
      <c r="Q53" s="18">
        <f>T52</f>
        <v/>
      </c>
      <c r="R53" s="18">
        <f>Q53*('Debt Timeline'!$C$9/12)</f>
        <v/>
      </c>
      <c r="S53" s="18">
        <f>MIN(D$9+IF(O129=0,$B$3+D$6+D$7+D$8,0), Q53+R53)</f>
        <v/>
      </c>
      <c r="T53" s="18">
        <f>MAX(0, Q53+R53-S53)</f>
        <v/>
      </c>
    </row>
    <row r="54">
      <c r="A54" s="7" t="n">
        <v>45</v>
      </c>
      <c r="B54" s="18">
        <f>E53</f>
        <v/>
      </c>
      <c r="C54" s="18">
        <f>B54*('Debt Timeline'!$C$6/12)</f>
        <v/>
      </c>
      <c r="D54" s="18">
        <f>MIN(D$6+$B$3, B54+C54)</f>
        <v/>
      </c>
      <c r="E54" s="18">
        <f>MAX(0, B54+C54-D54)</f>
        <v/>
      </c>
      <c r="F54" s="7" t="n"/>
      <c r="G54" s="18">
        <f>J53</f>
        <v/>
      </c>
      <c r="H54" s="18">
        <f>G54*('Debt Timeline'!$C$7/12)</f>
        <v/>
      </c>
      <c r="I54" s="18">
        <f>MIN(D$7+IF(E129=0,$B$3+D$6,0), G54+H54)</f>
        <v/>
      </c>
      <c r="J54" s="18">
        <f>MAX(0, G54+H54-I54)</f>
        <v/>
      </c>
      <c r="K54" s="7" t="n"/>
      <c r="L54" s="18">
        <f>O53</f>
        <v/>
      </c>
      <c r="M54" s="18">
        <f>L54*('Debt Timeline'!$C$8/12)</f>
        <v/>
      </c>
      <c r="N54" s="18">
        <f>MIN(D$8+IF(J129=0,$B$3+D$6+D$7,0), L54+M54)</f>
        <v/>
      </c>
      <c r="O54" s="18">
        <f>MAX(0, L54+M54-N54)</f>
        <v/>
      </c>
      <c r="P54" s="7" t="n"/>
      <c r="Q54" s="18">
        <f>T53</f>
        <v/>
      </c>
      <c r="R54" s="18">
        <f>Q54*('Debt Timeline'!$C$9/12)</f>
        <v/>
      </c>
      <c r="S54" s="18">
        <f>MIN(D$9+IF(O129=0,$B$3+D$6+D$7+D$8,0), Q54+R54)</f>
        <v/>
      </c>
      <c r="T54" s="18">
        <f>MAX(0, Q54+R54-S54)</f>
        <v/>
      </c>
    </row>
    <row r="55">
      <c r="A55" s="7" t="n">
        <v>46</v>
      </c>
      <c r="B55" s="18">
        <f>E54</f>
        <v/>
      </c>
      <c r="C55" s="18">
        <f>B55*('Debt Timeline'!$C$6/12)</f>
        <v/>
      </c>
      <c r="D55" s="18">
        <f>MIN(D$6+$B$3, B55+C55)</f>
        <v/>
      </c>
      <c r="E55" s="18">
        <f>MAX(0, B55+C55-D55)</f>
        <v/>
      </c>
      <c r="F55" s="7" t="n"/>
      <c r="G55" s="18">
        <f>J54</f>
        <v/>
      </c>
      <c r="H55" s="18">
        <f>G55*('Debt Timeline'!$C$7/12)</f>
        <v/>
      </c>
      <c r="I55" s="18">
        <f>MIN(D$7+IF(E129=0,$B$3+D$6,0), G55+H55)</f>
        <v/>
      </c>
      <c r="J55" s="18">
        <f>MAX(0, G55+H55-I55)</f>
        <v/>
      </c>
      <c r="K55" s="7" t="n"/>
      <c r="L55" s="18">
        <f>O54</f>
        <v/>
      </c>
      <c r="M55" s="18">
        <f>L55*('Debt Timeline'!$C$8/12)</f>
        <v/>
      </c>
      <c r="N55" s="18">
        <f>MIN(D$8+IF(J129=0,$B$3+D$6+D$7,0), L55+M55)</f>
        <v/>
      </c>
      <c r="O55" s="18">
        <f>MAX(0, L55+M55-N55)</f>
        <v/>
      </c>
      <c r="P55" s="7" t="n"/>
      <c r="Q55" s="18">
        <f>T54</f>
        <v/>
      </c>
      <c r="R55" s="18">
        <f>Q55*('Debt Timeline'!$C$9/12)</f>
        <v/>
      </c>
      <c r="S55" s="18">
        <f>MIN(D$9+IF(O129=0,$B$3+D$6+D$7+D$8,0), Q55+R55)</f>
        <v/>
      </c>
      <c r="T55" s="18">
        <f>MAX(0, Q55+R55-S55)</f>
        <v/>
      </c>
    </row>
    <row r="56">
      <c r="A56" s="7" t="n">
        <v>47</v>
      </c>
      <c r="B56" s="18">
        <f>E55</f>
        <v/>
      </c>
      <c r="C56" s="18">
        <f>B56*('Debt Timeline'!$C$6/12)</f>
        <v/>
      </c>
      <c r="D56" s="18">
        <f>MIN(D$6+$B$3, B56+C56)</f>
        <v/>
      </c>
      <c r="E56" s="18">
        <f>MAX(0, B56+C56-D56)</f>
        <v/>
      </c>
      <c r="F56" s="7" t="n"/>
      <c r="G56" s="18">
        <f>J55</f>
        <v/>
      </c>
      <c r="H56" s="18">
        <f>G56*('Debt Timeline'!$C$7/12)</f>
        <v/>
      </c>
      <c r="I56" s="18">
        <f>MIN(D$7+IF(E129=0,$B$3+D$6,0), G56+H56)</f>
        <v/>
      </c>
      <c r="J56" s="18">
        <f>MAX(0, G56+H56-I56)</f>
        <v/>
      </c>
      <c r="K56" s="7" t="n"/>
      <c r="L56" s="18">
        <f>O55</f>
        <v/>
      </c>
      <c r="M56" s="18">
        <f>L56*('Debt Timeline'!$C$8/12)</f>
        <v/>
      </c>
      <c r="N56" s="18">
        <f>MIN(D$8+IF(J129=0,$B$3+D$6+D$7,0), L56+M56)</f>
        <v/>
      </c>
      <c r="O56" s="18">
        <f>MAX(0, L56+M56-N56)</f>
        <v/>
      </c>
      <c r="P56" s="7" t="n"/>
      <c r="Q56" s="18">
        <f>T55</f>
        <v/>
      </c>
      <c r="R56" s="18">
        <f>Q56*('Debt Timeline'!$C$9/12)</f>
        <v/>
      </c>
      <c r="S56" s="18">
        <f>MIN(D$9+IF(O129=0,$B$3+D$6+D$7+D$8,0), Q56+R56)</f>
        <v/>
      </c>
      <c r="T56" s="18">
        <f>MAX(0, Q56+R56-S56)</f>
        <v/>
      </c>
    </row>
    <row r="57">
      <c r="A57" s="7" t="n">
        <v>48</v>
      </c>
      <c r="B57" s="18">
        <f>E56</f>
        <v/>
      </c>
      <c r="C57" s="18">
        <f>B57*('Debt Timeline'!$C$6/12)</f>
        <v/>
      </c>
      <c r="D57" s="18">
        <f>MIN(D$6+$B$3, B57+C57)</f>
        <v/>
      </c>
      <c r="E57" s="18">
        <f>MAX(0, B57+C57-D57)</f>
        <v/>
      </c>
      <c r="F57" s="7" t="n"/>
      <c r="G57" s="18">
        <f>J56</f>
        <v/>
      </c>
      <c r="H57" s="18">
        <f>G57*('Debt Timeline'!$C$7/12)</f>
        <v/>
      </c>
      <c r="I57" s="18">
        <f>MIN(D$7+IF(E129=0,$B$3+D$6,0), G57+H57)</f>
        <v/>
      </c>
      <c r="J57" s="18">
        <f>MAX(0, G57+H57-I57)</f>
        <v/>
      </c>
      <c r="K57" s="7" t="n"/>
      <c r="L57" s="18">
        <f>O56</f>
        <v/>
      </c>
      <c r="M57" s="18">
        <f>L57*('Debt Timeline'!$C$8/12)</f>
        <v/>
      </c>
      <c r="N57" s="18">
        <f>MIN(D$8+IF(J129=0,$B$3+D$6+D$7,0), L57+M57)</f>
        <v/>
      </c>
      <c r="O57" s="18">
        <f>MAX(0, L57+M57-N57)</f>
        <v/>
      </c>
      <c r="P57" s="7" t="n"/>
      <c r="Q57" s="18">
        <f>T56</f>
        <v/>
      </c>
      <c r="R57" s="18">
        <f>Q57*('Debt Timeline'!$C$9/12)</f>
        <v/>
      </c>
      <c r="S57" s="18">
        <f>MIN(D$9+IF(O129=0,$B$3+D$6+D$7+D$8,0), Q57+R57)</f>
        <v/>
      </c>
      <c r="T57" s="18">
        <f>MAX(0, Q57+R57-S57)</f>
        <v/>
      </c>
    </row>
    <row r="58">
      <c r="A58" s="7" t="n">
        <v>49</v>
      </c>
      <c r="B58" s="18">
        <f>E57</f>
        <v/>
      </c>
      <c r="C58" s="18">
        <f>B58*('Debt Timeline'!$C$6/12)</f>
        <v/>
      </c>
      <c r="D58" s="18">
        <f>MIN(D$6+$B$3, B58+C58)</f>
        <v/>
      </c>
      <c r="E58" s="18">
        <f>MAX(0, B58+C58-D58)</f>
        <v/>
      </c>
      <c r="F58" s="7" t="n"/>
      <c r="G58" s="18">
        <f>J57</f>
        <v/>
      </c>
      <c r="H58" s="18">
        <f>G58*('Debt Timeline'!$C$7/12)</f>
        <v/>
      </c>
      <c r="I58" s="18">
        <f>MIN(D$7+IF(E129=0,$B$3+D$6,0), G58+H58)</f>
        <v/>
      </c>
      <c r="J58" s="18">
        <f>MAX(0, G58+H58-I58)</f>
        <v/>
      </c>
      <c r="K58" s="7" t="n"/>
      <c r="L58" s="18">
        <f>O57</f>
        <v/>
      </c>
      <c r="M58" s="18">
        <f>L58*('Debt Timeline'!$C$8/12)</f>
        <v/>
      </c>
      <c r="N58" s="18">
        <f>MIN(D$8+IF(J129=0,$B$3+D$6+D$7,0), L58+M58)</f>
        <v/>
      </c>
      <c r="O58" s="18">
        <f>MAX(0, L58+M58-N58)</f>
        <v/>
      </c>
      <c r="P58" s="7" t="n"/>
      <c r="Q58" s="18">
        <f>T57</f>
        <v/>
      </c>
      <c r="R58" s="18">
        <f>Q58*('Debt Timeline'!$C$9/12)</f>
        <v/>
      </c>
      <c r="S58" s="18">
        <f>MIN(D$9+IF(O129=0,$B$3+D$6+D$7+D$8,0), Q58+R58)</f>
        <v/>
      </c>
      <c r="T58" s="18">
        <f>MAX(0, Q58+R58-S58)</f>
        <v/>
      </c>
    </row>
    <row r="59">
      <c r="A59" s="7" t="n">
        <v>50</v>
      </c>
      <c r="B59" s="18">
        <f>E58</f>
        <v/>
      </c>
      <c r="C59" s="18">
        <f>B59*('Debt Timeline'!$C$6/12)</f>
        <v/>
      </c>
      <c r="D59" s="18">
        <f>MIN(D$6+$B$3, B59+C59)</f>
        <v/>
      </c>
      <c r="E59" s="18">
        <f>MAX(0, B59+C59-D59)</f>
        <v/>
      </c>
      <c r="F59" s="7" t="n"/>
      <c r="G59" s="18">
        <f>J58</f>
        <v/>
      </c>
      <c r="H59" s="18">
        <f>G59*('Debt Timeline'!$C$7/12)</f>
        <v/>
      </c>
      <c r="I59" s="18">
        <f>MIN(D$7+IF(E129=0,$B$3+D$6,0), G59+H59)</f>
        <v/>
      </c>
      <c r="J59" s="18">
        <f>MAX(0, G59+H59-I59)</f>
        <v/>
      </c>
      <c r="K59" s="7" t="n"/>
      <c r="L59" s="18">
        <f>O58</f>
        <v/>
      </c>
      <c r="M59" s="18">
        <f>L59*('Debt Timeline'!$C$8/12)</f>
        <v/>
      </c>
      <c r="N59" s="18">
        <f>MIN(D$8+IF(J129=0,$B$3+D$6+D$7,0), L59+M59)</f>
        <v/>
      </c>
      <c r="O59" s="18">
        <f>MAX(0, L59+M59-N59)</f>
        <v/>
      </c>
      <c r="P59" s="7" t="n"/>
      <c r="Q59" s="18">
        <f>T58</f>
        <v/>
      </c>
      <c r="R59" s="18">
        <f>Q59*('Debt Timeline'!$C$9/12)</f>
        <v/>
      </c>
      <c r="S59" s="18">
        <f>MIN(D$9+IF(O129=0,$B$3+D$6+D$7+D$8,0), Q59+R59)</f>
        <v/>
      </c>
      <c r="T59" s="18">
        <f>MAX(0, Q59+R59-S59)</f>
        <v/>
      </c>
    </row>
    <row r="60">
      <c r="A60" s="7" t="n">
        <v>51</v>
      </c>
      <c r="B60" s="18">
        <f>E59</f>
        <v/>
      </c>
      <c r="C60" s="18">
        <f>B60*('Debt Timeline'!$C$6/12)</f>
        <v/>
      </c>
      <c r="D60" s="18">
        <f>MIN(D$6+$B$3, B60+C60)</f>
        <v/>
      </c>
      <c r="E60" s="18">
        <f>MAX(0, B60+C60-D60)</f>
        <v/>
      </c>
      <c r="F60" s="7" t="n"/>
      <c r="G60" s="18">
        <f>J59</f>
        <v/>
      </c>
      <c r="H60" s="18">
        <f>G60*('Debt Timeline'!$C$7/12)</f>
        <v/>
      </c>
      <c r="I60" s="18">
        <f>MIN(D$7+IF(E129=0,$B$3+D$6,0), G60+H60)</f>
        <v/>
      </c>
      <c r="J60" s="18">
        <f>MAX(0, G60+H60-I60)</f>
        <v/>
      </c>
      <c r="K60" s="7" t="n"/>
      <c r="L60" s="18">
        <f>O59</f>
        <v/>
      </c>
      <c r="M60" s="18">
        <f>L60*('Debt Timeline'!$C$8/12)</f>
        <v/>
      </c>
      <c r="N60" s="18">
        <f>MIN(D$8+IF(J129=0,$B$3+D$6+D$7,0), L60+M60)</f>
        <v/>
      </c>
      <c r="O60" s="18">
        <f>MAX(0, L60+M60-N60)</f>
        <v/>
      </c>
      <c r="P60" s="7" t="n"/>
      <c r="Q60" s="18">
        <f>T59</f>
        <v/>
      </c>
      <c r="R60" s="18">
        <f>Q60*('Debt Timeline'!$C$9/12)</f>
        <v/>
      </c>
      <c r="S60" s="18">
        <f>MIN(D$9+IF(O129=0,$B$3+D$6+D$7+D$8,0), Q60+R60)</f>
        <v/>
      </c>
      <c r="T60" s="18">
        <f>MAX(0, Q60+R60-S60)</f>
        <v/>
      </c>
    </row>
    <row r="61">
      <c r="A61" s="7" t="n">
        <v>52</v>
      </c>
      <c r="B61" s="18">
        <f>E60</f>
        <v/>
      </c>
      <c r="C61" s="18">
        <f>B61*('Debt Timeline'!$C$6/12)</f>
        <v/>
      </c>
      <c r="D61" s="18">
        <f>MIN(D$6+$B$3, B61+C61)</f>
        <v/>
      </c>
      <c r="E61" s="18">
        <f>MAX(0, B61+C61-D61)</f>
        <v/>
      </c>
      <c r="F61" s="7" t="n"/>
      <c r="G61" s="18">
        <f>J60</f>
        <v/>
      </c>
      <c r="H61" s="18">
        <f>G61*('Debt Timeline'!$C$7/12)</f>
        <v/>
      </c>
      <c r="I61" s="18">
        <f>MIN(D$7+IF(E129=0,$B$3+D$6,0), G61+H61)</f>
        <v/>
      </c>
      <c r="J61" s="18">
        <f>MAX(0, G61+H61-I61)</f>
        <v/>
      </c>
      <c r="K61" s="7" t="n"/>
      <c r="L61" s="18">
        <f>O60</f>
        <v/>
      </c>
      <c r="M61" s="18">
        <f>L61*('Debt Timeline'!$C$8/12)</f>
        <v/>
      </c>
      <c r="N61" s="18">
        <f>MIN(D$8+IF(J129=0,$B$3+D$6+D$7,0), L61+M61)</f>
        <v/>
      </c>
      <c r="O61" s="18">
        <f>MAX(0, L61+M61-N61)</f>
        <v/>
      </c>
      <c r="P61" s="7" t="n"/>
      <c r="Q61" s="18">
        <f>T60</f>
        <v/>
      </c>
      <c r="R61" s="18">
        <f>Q61*('Debt Timeline'!$C$9/12)</f>
        <v/>
      </c>
      <c r="S61" s="18">
        <f>MIN(D$9+IF(O129=0,$B$3+D$6+D$7+D$8,0), Q61+R61)</f>
        <v/>
      </c>
      <c r="T61" s="18">
        <f>MAX(0, Q61+R61-S61)</f>
        <v/>
      </c>
    </row>
    <row r="62">
      <c r="A62" s="7" t="n">
        <v>53</v>
      </c>
      <c r="B62" s="18">
        <f>E61</f>
        <v/>
      </c>
      <c r="C62" s="18">
        <f>B62*('Debt Timeline'!$C$6/12)</f>
        <v/>
      </c>
      <c r="D62" s="18">
        <f>MIN(D$6+$B$3, B62+C62)</f>
        <v/>
      </c>
      <c r="E62" s="18">
        <f>MAX(0, B62+C62-D62)</f>
        <v/>
      </c>
      <c r="F62" s="7" t="n"/>
      <c r="G62" s="18">
        <f>J61</f>
        <v/>
      </c>
      <c r="H62" s="18">
        <f>G62*('Debt Timeline'!$C$7/12)</f>
        <v/>
      </c>
      <c r="I62" s="18">
        <f>MIN(D$7+IF(E129=0,$B$3+D$6,0), G62+H62)</f>
        <v/>
      </c>
      <c r="J62" s="18">
        <f>MAX(0, G62+H62-I62)</f>
        <v/>
      </c>
      <c r="K62" s="7" t="n"/>
      <c r="L62" s="18">
        <f>O61</f>
        <v/>
      </c>
      <c r="M62" s="18">
        <f>L62*('Debt Timeline'!$C$8/12)</f>
        <v/>
      </c>
      <c r="N62" s="18">
        <f>MIN(D$8+IF(J129=0,$B$3+D$6+D$7,0), L62+M62)</f>
        <v/>
      </c>
      <c r="O62" s="18">
        <f>MAX(0, L62+M62-N62)</f>
        <v/>
      </c>
      <c r="P62" s="7" t="n"/>
      <c r="Q62" s="18">
        <f>T61</f>
        <v/>
      </c>
      <c r="R62" s="18">
        <f>Q62*('Debt Timeline'!$C$9/12)</f>
        <v/>
      </c>
      <c r="S62" s="18">
        <f>MIN(D$9+IF(O129=0,$B$3+D$6+D$7+D$8,0), Q62+R62)</f>
        <v/>
      </c>
      <c r="T62" s="18">
        <f>MAX(0, Q62+R62-S62)</f>
        <v/>
      </c>
    </row>
    <row r="63">
      <c r="A63" s="7" t="n">
        <v>54</v>
      </c>
      <c r="B63" s="18">
        <f>E62</f>
        <v/>
      </c>
      <c r="C63" s="18">
        <f>B63*('Debt Timeline'!$C$6/12)</f>
        <v/>
      </c>
      <c r="D63" s="18">
        <f>MIN(D$6+$B$3, B63+C63)</f>
        <v/>
      </c>
      <c r="E63" s="18">
        <f>MAX(0, B63+C63-D63)</f>
        <v/>
      </c>
      <c r="F63" s="7" t="n"/>
      <c r="G63" s="18">
        <f>J62</f>
        <v/>
      </c>
      <c r="H63" s="18">
        <f>G63*('Debt Timeline'!$C$7/12)</f>
        <v/>
      </c>
      <c r="I63" s="18">
        <f>MIN(D$7+IF(E129=0,$B$3+D$6,0), G63+H63)</f>
        <v/>
      </c>
      <c r="J63" s="18">
        <f>MAX(0, G63+H63-I63)</f>
        <v/>
      </c>
      <c r="K63" s="7" t="n"/>
      <c r="L63" s="18">
        <f>O62</f>
        <v/>
      </c>
      <c r="M63" s="18">
        <f>L63*('Debt Timeline'!$C$8/12)</f>
        <v/>
      </c>
      <c r="N63" s="18">
        <f>MIN(D$8+IF(J129=0,$B$3+D$6+D$7,0), L63+M63)</f>
        <v/>
      </c>
      <c r="O63" s="18">
        <f>MAX(0, L63+M63-N63)</f>
        <v/>
      </c>
      <c r="P63" s="7" t="n"/>
      <c r="Q63" s="18">
        <f>T62</f>
        <v/>
      </c>
      <c r="R63" s="18">
        <f>Q63*('Debt Timeline'!$C$9/12)</f>
        <v/>
      </c>
      <c r="S63" s="18">
        <f>MIN(D$9+IF(O129=0,$B$3+D$6+D$7+D$8,0), Q63+R63)</f>
        <v/>
      </c>
      <c r="T63" s="18">
        <f>MAX(0, Q63+R63-S63)</f>
        <v/>
      </c>
    </row>
    <row r="64">
      <c r="A64" s="7" t="n">
        <v>55</v>
      </c>
      <c r="B64" s="18">
        <f>E63</f>
        <v/>
      </c>
      <c r="C64" s="18">
        <f>B64*('Debt Timeline'!$C$6/12)</f>
        <v/>
      </c>
      <c r="D64" s="18">
        <f>MIN(D$6+$B$3, B64+C64)</f>
        <v/>
      </c>
      <c r="E64" s="18">
        <f>MAX(0, B64+C64-D64)</f>
        <v/>
      </c>
      <c r="F64" s="7" t="n"/>
      <c r="G64" s="18">
        <f>J63</f>
        <v/>
      </c>
      <c r="H64" s="18">
        <f>G64*('Debt Timeline'!$C$7/12)</f>
        <v/>
      </c>
      <c r="I64" s="18">
        <f>MIN(D$7+IF(E129=0,$B$3+D$6,0), G64+H64)</f>
        <v/>
      </c>
      <c r="J64" s="18">
        <f>MAX(0, G64+H64-I64)</f>
        <v/>
      </c>
      <c r="K64" s="7" t="n"/>
      <c r="L64" s="18">
        <f>O63</f>
        <v/>
      </c>
      <c r="M64" s="18">
        <f>L64*('Debt Timeline'!$C$8/12)</f>
        <v/>
      </c>
      <c r="N64" s="18">
        <f>MIN(D$8+IF(J129=0,$B$3+D$6+D$7,0), L64+M64)</f>
        <v/>
      </c>
      <c r="O64" s="18">
        <f>MAX(0, L64+M64-N64)</f>
        <v/>
      </c>
      <c r="P64" s="7" t="n"/>
      <c r="Q64" s="18">
        <f>T63</f>
        <v/>
      </c>
      <c r="R64" s="18">
        <f>Q64*('Debt Timeline'!$C$9/12)</f>
        <v/>
      </c>
      <c r="S64" s="18">
        <f>MIN(D$9+IF(O129=0,$B$3+D$6+D$7+D$8,0), Q64+R64)</f>
        <v/>
      </c>
      <c r="T64" s="18">
        <f>MAX(0, Q64+R64-S64)</f>
        <v/>
      </c>
    </row>
    <row r="65">
      <c r="A65" s="7" t="n">
        <v>56</v>
      </c>
      <c r="B65" s="18">
        <f>E64</f>
        <v/>
      </c>
      <c r="C65" s="18">
        <f>B65*('Debt Timeline'!$C$6/12)</f>
        <v/>
      </c>
      <c r="D65" s="18">
        <f>MIN(D$6+$B$3, B65+C65)</f>
        <v/>
      </c>
      <c r="E65" s="18">
        <f>MAX(0, B65+C65-D65)</f>
        <v/>
      </c>
      <c r="F65" s="7" t="n"/>
      <c r="G65" s="18">
        <f>J64</f>
        <v/>
      </c>
      <c r="H65" s="18">
        <f>G65*('Debt Timeline'!$C$7/12)</f>
        <v/>
      </c>
      <c r="I65" s="18">
        <f>MIN(D$7+IF(E129=0,$B$3+D$6,0), G65+H65)</f>
        <v/>
      </c>
      <c r="J65" s="18">
        <f>MAX(0, G65+H65-I65)</f>
        <v/>
      </c>
      <c r="K65" s="7" t="n"/>
      <c r="L65" s="18">
        <f>O64</f>
        <v/>
      </c>
      <c r="M65" s="18">
        <f>L65*('Debt Timeline'!$C$8/12)</f>
        <v/>
      </c>
      <c r="N65" s="18">
        <f>MIN(D$8+IF(J129=0,$B$3+D$6+D$7,0), L65+M65)</f>
        <v/>
      </c>
      <c r="O65" s="18">
        <f>MAX(0, L65+M65-N65)</f>
        <v/>
      </c>
      <c r="P65" s="7" t="n"/>
      <c r="Q65" s="18">
        <f>T64</f>
        <v/>
      </c>
      <c r="R65" s="18">
        <f>Q65*('Debt Timeline'!$C$9/12)</f>
        <v/>
      </c>
      <c r="S65" s="18">
        <f>MIN(D$9+IF(O129=0,$B$3+D$6+D$7+D$8,0), Q65+R65)</f>
        <v/>
      </c>
      <c r="T65" s="18">
        <f>MAX(0, Q65+R65-S65)</f>
        <v/>
      </c>
    </row>
    <row r="66">
      <c r="A66" s="7" t="n">
        <v>57</v>
      </c>
      <c r="B66" s="18">
        <f>E65</f>
        <v/>
      </c>
      <c r="C66" s="18">
        <f>B66*('Debt Timeline'!$C$6/12)</f>
        <v/>
      </c>
      <c r="D66" s="18">
        <f>MIN(D$6+$B$3, B66+C66)</f>
        <v/>
      </c>
      <c r="E66" s="18">
        <f>MAX(0, B66+C66-D66)</f>
        <v/>
      </c>
      <c r="F66" s="7" t="n"/>
      <c r="G66" s="18">
        <f>J65</f>
        <v/>
      </c>
      <c r="H66" s="18">
        <f>G66*('Debt Timeline'!$C$7/12)</f>
        <v/>
      </c>
      <c r="I66" s="18">
        <f>MIN(D$7+IF(E129=0,$B$3+D$6,0), G66+H66)</f>
        <v/>
      </c>
      <c r="J66" s="18">
        <f>MAX(0, G66+H66-I66)</f>
        <v/>
      </c>
      <c r="K66" s="7" t="n"/>
      <c r="L66" s="18">
        <f>O65</f>
        <v/>
      </c>
      <c r="M66" s="18">
        <f>L66*('Debt Timeline'!$C$8/12)</f>
        <v/>
      </c>
      <c r="N66" s="18">
        <f>MIN(D$8+IF(J129=0,$B$3+D$6+D$7,0), L66+M66)</f>
        <v/>
      </c>
      <c r="O66" s="18">
        <f>MAX(0, L66+M66-N66)</f>
        <v/>
      </c>
      <c r="P66" s="7" t="n"/>
      <c r="Q66" s="18">
        <f>T65</f>
        <v/>
      </c>
      <c r="R66" s="18">
        <f>Q66*('Debt Timeline'!$C$9/12)</f>
        <v/>
      </c>
      <c r="S66" s="18">
        <f>MIN(D$9+IF(O129=0,$B$3+D$6+D$7+D$8,0), Q66+R66)</f>
        <v/>
      </c>
      <c r="T66" s="18">
        <f>MAX(0, Q66+R66-S66)</f>
        <v/>
      </c>
    </row>
    <row r="67">
      <c r="A67" s="7" t="n">
        <v>58</v>
      </c>
      <c r="B67" s="18">
        <f>E66</f>
        <v/>
      </c>
      <c r="C67" s="18">
        <f>B67*('Debt Timeline'!$C$6/12)</f>
        <v/>
      </c>
      <c r="D67" s="18">
        <f>MIN(D$6+$B$3, B67+C67)</f>
        <v/>
      </c>
      <c r="E67" s="18">
        <f>MAX(0, B67+C67-D67)</f>
        <v/>
      </c>
      <c r="F67" s="7" t="n"/>
      <c r="G67" s="18">
        <f>J66</f>
        <v/>
      </c>
      <c r="H67" s="18">
        <f>G67*('Debt Timeline'!$C$7/12)</f>
        <v/>
      </c>
      <c r="I67" s="18">
        <f>MIN(D$7+IF(E129=0,$B$3+D$6,0), G67+H67)</f>
        <v/>
      </c>
      <c r="J67" s="18">
        <f>MAX(0, G67+H67-I67)</f>
        <v/>
      </c>
      <c r="K67" s="7" t="n"/>
      <c r="L67" s="18">
        <f>O66</f>
        <v/>
      </c>
      <c r="M67" s="18">
        <f>L67*('Debt Timeline'!$C$8/12)</f>
        <v/>
      </c>
      <c r="N67" s="18">
        <f>MIN(D$8+IF(J129=0,$B$3+D$6+D$7,0), L67+M67)</f>
        <v/>
      </c>
      <c r="O67" s="18">
        <f>MAX(0, L67+M67-N67)</f>
        <v/>
      </c>
      <c r="P67" s="7" t="n"/>
      <c r="Q67" s="18">
        <f>T66</f>
        <v/>
      </c>
      <c r="R67" s="18">
        <f>Q67*('Debt Timeline'!$C$9/12)</f>
        <v/>
      </c>
      <c r="S67" s="18">
        <f>MIN(D$9+IF(O129=0,$B$3+D$6+D$7+D$8,0), Q67+R67)</f>
        <v/>
      </c>
      <c r="T67" s="18">
        <f>MAX(0, Q67+R67-S67)</f>
        <v/>
      </c>
    </row>
    <row r="68">
      <c r="A68" s="7" t="n">
        <v>59</v>
      </c>
      <c r="B68" s="18">
        <f>E67</f>
        <v/>
      </c>
      <c r="C68" s="18">
        <f>B68*('Debt Timeline'!$C$6/12)</f>
        <v/>
      </c>
      <c r="D68" s="18">
        <f>MIN(D$6+$B$3, B68+C68)</f>
        <v/>
      </c>
      <c r="E68" s="18">
        <f>MAX(0, B68+C68-D68)</f>
        <v/>
      </c>
      <c r="F68" s="7" t="n"/>
      <c r="G68" s="18">
        <f>J67</f>
        <v/>
      </c>
      <c r="H68" s="18">
        <f>G68*('Debt Timeline'!$C$7/12)</f>
        <v/>
      </c>
      <c r="I68" s="18">
        <f>MIN(D$7+IF(E129=0,$B$3+D$6,0), G68+H68)</f>
        <v/>
      </c>
      <c r="J68" s="18">
        <f>MAX(0, G68+H68-I68)</f>
        <v/>
      </c>
      <c r="K68" s="7" t="n"/>
      <c r="L68" s="18">
        <f>O67</f>
        <v/>
      </c>
      <c r="M68" s="18">
        <f>L68*('Debt Timeline'!$C$8/12)</f>
        <v/>
      </c>
      <c r="N68" s="18">
        <f>MIN(D$8+IF(J129=0,$B$3+D$6+D$7,0), L68+M68)</f>
        <v/>
      </c>
      <c r="O68" s="18">
        <f>MAX(0, L68+M68-N68)</f>
        <v/>
      </c>
      <c r="P68" s="7" t="n"/>
      <c r="Q68" s="18">
        <f>T67</f>
        <v/>
      </c>
      <c r="R68" s="18">
        <f>Q68*('Debt Timeline'!$C$9/12)</f>
        <v/>
      </c>
      <c r="S68" s="18">
        <f>MIN(D$9+IF(O129=0,$B$3+D$6+D$7+D$8,0), Q68+R68)</f>
        <v/>
      </c>
      <c r="T68" s="18">
        <f>MAX(0, Q68+R68-S68)</f>
        <v/>
      </c>
    </row>
    <row r="69">
      <c r="A69" s="7" t="n">
        <v>60</v>
      </c>
      <c r="B69" s="18">
        <f>E68</f>
        <v/>
      </c>
      <c r="C69" s="18">
        <f>B69*('Debt Timeline'!$C$6/12)</f>
        <v/>
      </c>
      <c r="D69" s="18">
        <f>MIN(D$6+$B$3, B69+C69)</f>
        <v/>
      </c>
      <c r="E69" s="18">
        <f>MAX(0, B69+C69-D69)</f>
        <v/>
      </c>
      <c r="F69" s="7" t="n"/>
      <c r="G69" s="18">
        <f>J68</f>
        <v/>
      </c>
      <c r="H69" s="18">
        <f>G69*('Debt Timeline'!$C$7/12)</f>
        <v/>
      </c>
      <c r="I69" s="18">
        <f>MIN(D$7+IF(E129=0,$B$3+D$6,0), G69+H69)</f>
        <v/>
      </c>
      <c r="J69" s="18">
        <f>MAX(0, G69+H69-I69)</f>
        <v/>
      </c>
      <c r="K69" s="7" t="n"/>
      <c r="L69" s="18">
        <f>O68</f>
        <v/>
      </c>
      <c r="M69" s="18">
        <f>L69*('Debt Timeline'!$C$8/12)</f>
        <v/>
      </c>
      <c r="N69" s="18">
        <f>MIN(D$8+IF(J129=0,$B$3+D$6+D$7,0), L69+M69)</f>
        <v/>
      </c>
      <c r="O69" s="18">
        <f>MAX(0, L69+M69-N69)</f>
        <v/>
      </c>
      <c r="P69" s="7" t="n"/>
      <c r="Q69" s="18">
        <f>T68</f>
        <v/>
      </c>
      <c r="R69" s="18">
        <f>Q69*('Debt Timeline'!$C$9/12)</f>
        <v/>
      </c>
      <c r="S69" s="18">
        <f>MIN(D$9+IF(O129=0,$B$3+D$6+D$7+D$8,0), Q69+R69)</f>
        <v/>
      </c>
      <c r="T69" s="18">
        <f>MAX(0, Q69+R69-S69)</f>
        <v/>
      </c>
    </row>
    <row r="70">
      <c r="A70" s="7" t="n">
        <v>61</v>
      </c>
      <c r="B70" s="18">
        <f>E69</f>
        <v/>
      </c>
      <c r="C70" s="18">
        <f>B70*('Debt Timeline'!$C$6/12)</f>
        <v/>
      </c>
      <c r="D70" s="18">
        <f>MIN(D$6+$B$3, B70+C70)</f>
        <v/>
      </c>
      <c r="E70" s="18">
        <f>MAX(0, B70+C70-D70)</f>
        <v/>
      </c>
      <c r="F70" s="7" t="n"/>
      <c r="G70" s="18">
        <f>J69</f>
        <v/>
      </c>
      <c r="H70" s="18">
        <f>G70*('Debt Timeline'!$C$7/12)</f>
        <v/>
      </c>
      <c r="I70" s="18">
        <f>MIN(D$7+IF(E129=0,$B$3+D$6,0), G70+H70)</f>
        <v/>
      </c>
      <c r="J70" s="18">
        <f>MAX(0, G70+H70-I70)</f>
        <v/>
      </c>
      <c r="K70" s="7" t="n"/>
      <c r="L70" s="18">
        <f>O69</f>
        <v/>
      </c>
      <c r="M70" s="18">
        <f>L70*('Debt Timeline'!$C$8/12)</f>
        <v/>
      </c>
      <c r="N70" s="18">
        <f>MIN(D$8+IF(J129=0,$B$3+D$6+D$7,0), L70+M70)</f>
        <v/>
      </c>
      <c r="O70" s="18">
        <f>MAX(0, L70+M70-N70)</f>
        <v/>
      </c>
      <c r="P70" s="7" t="n"/>
      <c r="Q70" s="18">
        <f>T69</f>
        <v/>
      </c>
      <c r="R70" s="18">
        <f>Q70*('Debt Timeline'!$C$9/12)</f>
        <v/>
      </c>
      <c r="S70" s="18">
        <f>MIN(D$9+IF(O129=0,$B$3+D$6+D$7+D$8,0), Q70+R70)</f>
        <v/>
      </c>
      <c r="T70" s="18">
        <f>MAX(0, Q70+R70-S70)</f>
        <v/>
      </c>
    </row>
    <row r="71">
      <c r="A71" s="7" t="n">
        <v>62</v>
      </c>
      <c r="B71" s="18">
        <f>E70</f>
        <v/>
      </c>
      <c r="C71" s="18">
        <f>B71*('Debt Timeline'!$C$6/12)</f>
        <v/>
      </c>
      <c r="D71" s="18">
        <f>MIN(D$6+$B$3, B71+C71)</f>
        <v/>
      </c>
      <c r="E71" s="18">
        <f>MAX(0, B71+C71-D71)</f>
        <v/>
      </c>
      <c r="F71" s="7" t="n"/>
      <c r="G71" s="18">
        <f>J70</f>
        <v/>
      </c>
      <c r="H71" s="18">
        <f>G71*('Debt Timeline'!$C$7/12)</f>
        <v/>
      </c>
      <c r="I71" s="18">
        <f>MIN(D$7+IF(E129=0,$B$3+D$6,0), G71+H71)</f>
        <v/>
      </c>
      <c r="J71" s="18">
        <f>MAX(0, G71+H71-I71)</f>
        <v/>
      </c>
      <c r="K71" s="7" t="n"/>
      <c r="L71" s="18">
        <f>O70</f>
        <v/>
      </c>
      <c r="M71" s="18">
        <f>L71*('Debt Timeline'!$C$8/12)</f>
        <v/>
      </c>
      <c r="N71" s="18">
        <f>MIN(D$8+IF(J129=0,$B$3+D$6+D$7,0), L71+M71)</f>
        <v/>
      </c>
      <c r="O71" s="18">
        <f>MAX(0, L71+M71-N71)</f>
        <v/>
      </c>
      <c r="P71" s="7" t="n"/>
      <c r="Q71" s="18">
        <f>T70</f>
        <v/>
      </c>
      <c r="R71" s="18">
        <f>Q71*('Debt Timeline'!$C$9/12)</f>
        <v/>
      </c>
      <c r="S71" s="18">
        <f>MIN(D$9+IF(O129=0,$B$3+D$6+D$7+D$8,0), Q71+R71)</f>
        <v/>
      </c>
      <c r="T71" s="18">
        <f>MAX(0, Q71+R71-S71)</f>
        <v/>
      </c>
    </row>
    <row r="72">
      <c r="A72" s="7" t="n">
        <v>63</v>
      </c>
      <c r="B72" s="18">
        <f>E71</f>
        <v/>
      </c>
      <c r="C72" s="18">
        <f>B72*('Debt Timeline'!$C$6/12)</f>
        <v/>
      </c>
      <c r="D72" s="18">
        <f>MIN(D$6+$B$3, B72+C72)</f>
        <v/>
      </c>
      <c r="E72" s="18">
        <f>MAX(0, B72+C72-D72)</f>
        <v/>
      </c>
      <c r="F72" s="7" t="n"/>
      <c r="G72" s="18">
        <f>J71</f>
        <v/>
      </c>
      <c r="H72" s="18">
        <f>G72*('Debt Timeline'!$C$7/12)</f>
        <v/>
      </c>
      <c r="I72" s="18">
        <f>MIN(D$7+IF(E129=0,$B$3+D$6,0), G72+H72)</f>
        <v/>
      </c>
      <c r="J72" s="18">
        <f>MAX(0, G72+H72-I72)</f>
        <v/>
      </c>
      <c r="K72" s="7" t="n"/>
      <c r="L72" s="18">
        <f>O71</f>
        <v/>
      </c>
      <c r="M72" s="18">
        <f>L72*('Debt Timeline'!$C$8/12)</f>
        <v/>
      </c>
      <c r="N72" s="18">
        <f>MIN(D$8+IF(J129=0,$B$3+D$6+D$7,0), L72+M72)</f>
        <v/>
      </c>
      <c r="O72" s="18">
        <f>MAX(0, L72+M72-N72)</f>
        <v/>
      </c>
      <c r="P72" s="7" t="n"/>
      <c r="Q72" s="18">
        <f>T71</f>
        <v/>
      </c>
      <c r="R72" s="18">
        <f>Q72*('Debt Timeline'!$C$9/12)</f>
        <v/>
      </c>
      <c r="S72" s="18">
        <f>MIN(D$9+IF(O129=0,$B$3+D$6+D$7+D$8,0), Q72+R72)</f>
        <v/>
      </c>
      <c r="T72" s="18">
        <f>MAX(0, Q72+R72-S72)</f>
        <v/>
      </c>
    </row>
    <row r="73">
      <c r="A73" s="7" t="n">
        <v>64</v>
      </c>
      <c r="B73" s="18">
        <f>E72</f>
        <v/>
      </c>
      <c r="C73" s="18">
        <f>B73*('Debt Timeline'!$C$6/12)</f>
        <v/>
      </c>
      <c r="D73" s="18">
        <f>MIN(D$6+$B$3, B73+C73)</f>
        <v/>
      </c>
      <c r="E73" s="18">
        <f>MAX(0, B73+C73-D73)</f>
        <v/>
      </c>
      <c r="F73" s="7" t="n"/>
      <c r="G73" s="18">
        <f>J72</f>
        <v/>
      </c>
      <c r="H73" s="18">
        <f>G73*('Debt Timeline'!$C$7/12)</f>
        <v/>
      </c>
      <c r="I73" s="18">
        <f>MIN(D$7+IF(E129=0,$B$3+D$6,0), G73+H73)</f>
        <v/>
      </c>
      <c r="J73" s="18">
        <f>MAX(0, G73+H73-I73)</f>
        <v/>
      </c>
      <c r="K73" s="7" t="n"/>
      <c r="L73" s="18">
        <f>O72</f>
        <v/>
      </c>
      <c r="M73" s="18">
        <f>L73*('Debt Timeline'!$C$8/12)</f>
        <v/>
      </c>
      <c r="N73" s="18">
        <f>MIN(D$8+IF(J129=0,$B$3+D$6+D$7,0), L73+M73)</f>
        <v/>
      </c>
      <c r="O73" s="18">
        <f>MAX(0, L73+M73-N73)</f>
        <v/>
      </c>
      <c r="P73" s="7" t="n"/>
      <c r="Q73" s="18">
        <f>T72</f>
        <v/>
      </c>
      <c r="R73" s="18">
        <f>Q73*('Debt Timeline'!$C$9/12)</f>
        <v/>
      </c>
      <c r="S73" s="18">
        <f>MIN(D$9+IF(O129=0,$B$3+D$6+D$7+D$8,0), Q73+R73)</f>
        <v/>
      </c>
      <c r="T73" s="18">
        <f>MAX(0, Q73+R73-S73)</f>
        <v/>
      </c>
    </row>
    <row r="74">
      <c r="A74" s="7" t="n">
        <v>65</v>
      </c>
      <c r="B74" s="18">
        <f>E73</f>
        <v/>
      </c>
      <c r="C74" s="18">
        <f>B74*('Debt Timeline'!$C$6/12)</f>
        <v/>
      </c>
      <c r="D74" s="18">
        <f>MIN(D$6+$B$3, B74+C74)</f>
        <v/>
      </c>
      <c r="E74" s="18">
        <f>MAX(0, B74+C74-D74)</f>
        <v/>
      </c>
      <c r="F74" s="7" t="n"/>
      <c r="G74" s="18">
        <f>J73</f>
        <v/>
      </c>
      <c r="H74" s="18">
        <f>G74*('Debt Timeline'!$C$7/12)</f>
        <v/>
      </c>
      <c r="I74" s="18">
        <f>MIN(D$7+IF(E129=0,$B$3+D$6,0), G74+H74)</f>
        <v/>
      </c>
      <c r="J74" s="18">
        <f>MAX(0, G74+H74-I74)</f>
        <v/>
      </c>
      <c r="K74" s="7" t="n"/>
      <c r="L74" s="18">
        <f>O73</f>
        <v/>
      </c>
      <c r="M74" s="18">
        <f>L74*('Debt Timeline'!$C$8/12)</f>
        <v/>
      </c>
      <c r="N74" s="18">
        <f>MIN(D$8+IF(J129=0,$B$3+D$6+D$7,0), L74+M74)</f>
        <v/>
      </c>
      <c r="O74" s="18">
        <f>MAX(0, L74+M74-N74)</f>
        <v/>
      </c>
      <c r="P74" s="7" t="n"/>
      <c r="Q74" s="18">
        <f>T73</f>
        <v/>
      </c>
      <c r="R74" s="18">
        <f>Q74*('Debt Timeline'!$C$9/12)</f>
        <v/>
      </c>
      <c r="S74" s="18">
        <f>MIN(D$9+IF(O129=0,$B$3+D$6+D$7+D$8,0), Q74+R74)</f>
        <v/>
      </c>
      <c r="T74" s="18">
        <f>MAX(0, Q74+R74-S74)</f>
        <v/>
      </c>
    </row>
    <row r="75">
      <c r="A75" s="7" t="n">
        <v>66</v>
      </c>
      <c r="B75" s="18">
        <f>E74</f>
        <v/>
      </c>
      <c r="C75" s="18">
        <f>B75*('Debt Timeline'!$C$6/12)</f>
        <v/>
      </c>
      <c r="D75" s="18">
        <f>MIN(D$6+$B$3, B75+C75)</f>
        <v/>
      </c>
      <c r="E75" s="18">
        <f>MAX(0, B75+C75-D75)</f>
        <v/>
      </c>
      <c r="F75" s="7" t="n"/>
      <c r="G75" s="18">
        <f>J74</f>
        <v/>
      </c>
      <c r="H75" s="18">
        <f>G75*('Debt Timeline'!$C$7/12)</f>
        <v/>
      </c>
      <c r="I75" s="18">
        <f>MIN(D$7+IF(E129=0,$B$3+D$6,0), G75+H75)</f>
        <v/>
      </c>
      <c r="J75" s="18">
        <f>MAX(0, G75+H75-I75)</f>
        <v/>
      </c>
      <c r="K75" s="7" t="n"/>
      <c r="L75" s="18">
        <f>O74</f>
        <v/>
      </c>
      <c r="M75" s="18">
        <f>L75*('Debt Timeline'!$C$8/12)</f>
        <v/>
      </c>
      <c r="N75" s="18">
        <f>MIN(D$8+IF(J129=0,$B$3+D$6+D$7,0), L75+M75)</f>
        <v/>
      </c>
      <c r="O75" s="18">
        <f>MAX(0, L75+M75-N75)</f>
        <v/>
      </c>
      <c r="P75" s="7" t="n"/>
      <c r="Q75" s="18">
        <f>T74</f>
        <v/>
      </c>
      <c r="R75" s="18">
        <f>Q75*('Debt Timeline'!$C$9/12)</f>
        <v/>
      </c>
      <c r="S75" s="18">
        <f>MIN(D$9+IF(O129=0,$B$3+D$6+D$7+D$8,0), Q75+R75)</f>
        <v/>
      </c>
      <c r="T75" s="18">
        <f>MAX(0, Q75+R75-S75)</f>
        <v/>
      </c>
    </row>
    <row r="76">
      <c r="A76" s="7" t="n">
        <v>67</v>
      </c>
      <c r="B76" s="18">
        <f>E75</f>
        <v/>
      </c>
      <c r="C76" s="18">
        <f>B76*('Debt Timeline'!$C$6/12)</f>
        <v/>
      </c>
      <c r="D76" s="18">
        <f>MIN(D$6+$B$3, B76+C76)</f>
        <v/>
      </c>
      <c r="E76" s="18">
        <f>MAX(0, B76+C76-D76)</f>
        <v/>
      </c>
      <c r="F76" s="7" t="n"/>
      <c r="G76" s="18">
        <f>J75</f>
        <v/>
      </c>
      <c r="H76" s="18">
        <f>G76*('Debt Timeline'!$C$7/12)</f>
        <v/>
      </c>
      <c r="I76" s="18">
        <f>MIN(D$7+IF(E129=0,$B$3+D$6,0), G76+H76)</f>
        <v/>
      </c>
      <c r="J76" s="18">
        <f>MAX(0, G76+H76-I76)</f>
        <v/>
      </c>
      <c r="K76" s="7" t="n"/>
      <c r="L76" s="18">
        <f>O75</f>
        <v/>
      </c>
      <c r="M76" s="18">
        <f>L76*('Debt Timeline'!$C$8/12)</f>
        <v/>
      </c>
      <c r="N76" s="18">
        <f>MIN(D$8+IF(J129=0,$B$3+D$6+D$7,0), L76+M76)</f>
        <v/>
      </c>
      <c r="O76" s="18">
        <f>MAX(0, L76+M76-N76)</f>
        <v/>
      </c>
      <c r="P76" s="7" t="n"/>
      <c r="Q76" s="18">
        <f>T75</f>
        <v/>
      </c>
      <c r="R76" s="18">
        <f>Q76*('Debt Timeline'!$C$9/12)</f>
        <v/>
      </c>
      <c r="S76" s="18">
        <f>MIN(D$9+IF(O129=0,$B$3+D$6+D$7+D$8,0), Q76+R76)</f>
        <v/>
      </c>
      <c r="T76" s="18">
        <f>MAX(0, Q76+R76-S76)</f>
        <v/>
      </c>
    </row>
    <row r="77">
      <c r="A77" s="7" t="n">
        <v>68</v>
      </c>
      <c r="B77" s="18">
        <f>E76</f>
        <v/>
      </c>
      <c r="C77" s="18">
        <f>B77*('Debt Timeline'!$C$6/12)</f>
        <v/>
      </c>
      <c r="D77" s="18">
        <f>MIN(D$6+$B$3, B77+C77)</f>
        <v/>
      </c>
      <c r="E77" s="18">
        <f>MAX(0, B77+C77-D77)</f>
        <v/>
      </c>
      <c r="F77" s="7" t="n"/>
      <c r="G77" s="18">
        <f>J76</f>
        <v/>
      </c>
      <c r="H77" s="18">
        <f>G77*('Debt Timeline'!$C$7/12)</f>
        <v/>
      </c>
      <c r="I77" s="18">
        <f>MIN(D$7+IF(E129=0,$B$3+D$6,0), G77+H77)</f>
        <v/>
      </c>
      <c r="J77" s="18">
        <f>MAX(0, G77+H77-I77)</f>
        <v/>
      </c>
      <c r="K77" s="7" t="n"/>
      <c r="L77" s="18">
        <f>O76</f>
        <v/>
      </c>
      <c r="M77" s="18">
        <f>L77*('Debt Timeline'!$C$8/12)</f>
        <v/>
      </c>
      <c r="N77" s="18">
        <f>MIN(D$8+IF(J129=0,$B$3+D$6+D$7,0), L77+M77)</f>
        <v/>
      </c>
      <c r="O77" s="18">
        <f>MAX(0, L77+M77-N77)</f>
        <v/>
      </c>
      <c r="P77" s="7" t="n"/>
      <c r="Q77" s="18">
        <f>T76</f>
        <v/>
      </c>
      <c r="R77" s="18">
        <f>Q77*('Debt Timeline'!$C$9/12)</f>
        <v/>
      </c>
      <c r="S77" s="18">
        <f>MIN(D$9+IF(O129=0,$B$3+D$6+D$7+D$8,0), Q77+R77)</f>
        <v/>
      </c>
      <c r="T77" s="18">
        <f>MAX(0, Q77+R77-S77)</f>
        <v/>
      </c>
    </row>
    <row r="78">
      <c r="A78" s="7" t="n">
        <v>69</v>
      </c>
      <c r="B78" s="18">
        <f>E77</f>
        <v/>
      </c>
      <c r="C78" s="18">
        <f>B78*('Debt Timeline'!$C$6/12)</f>
        <v/>
      </c>
      <c r="D78" s="18">
        <f>MIN(D$6+$B$3, B78+C78)</f>
        <v/>
      </c>
      <c r="E78" s="18">
        <f>MAX(0, B78+C78-D78)</f>
        <v/>
      </c>
      <c r="F78" s="7" t="n"/>
      <c r="G78" s="18">
        <f>J77</f>
        <v/>
      </c>
      <c r="H78" s="18">
        <f>G78*('Debt Timeline'!$C$7/12)</f>
        <v/>
      </c>
      <c r="I78" s="18">
        <f>MIN(D$7+IF(E129=0,$B$3+D$6,0), G78+H78)</f>
        <v/>
      </c>
      <c r="J78" s="18">
        <f>MAX(0, G78+H78-I78)</f>
        <v/>
      </c>
      <c r="K78" s="7" t="n"/>
      <c r="L78" s="18">
        <f>O77</f>
        <v/>
      </c>
      <c r="M78" s="18">
        <f>L78*('Debt Timeline'!$C$8/12)</f>
        <v/>
      </c>
      <c r="N78" s="18">
        <f>MIN(D$8+IF(J129=0,$B$3+D$6+D$7,0), L78+M78)</f>
        <v/>
      </c>
      <c r="O78" s="18">
        <f>MAX(0, L78+M78-N78)</f>
        <v/>
      </c>
      <c r="P78" s="7" t="n"/>
      <c r="Q78" s="18">
        <f>T77</f>
        <v/>
      </c>
      <c r="R78" s="18">
        <f>Q78*('Debt Timeline'!$C$9/12)</f>
        <v/>
      </c>
      <c r="S78" s="18">
        <f>MIN(D$9+IF(O129=0,$B$3+D$6+D$7+D$8,0), Q78+R78)</f>
        <v/>
      </c>
      <c r="T78" s="18">
        <f>MAX(0, Q78+R78-S78)</f>
        <v/>
      </c>
    </row>
    <row r="79">
      <c r="A79" s="7" t="n">
        <v>70</v>
      </c>
      <c r="B79" s="18">
        <f>E78</f>
        <v/>
      </c>
      <c r="C79" s="18">
        <f>B79*('Debt Timeline'!$C$6/12)</f>
        <v/>
      </c>
      <c r="D79" s="18">
        <f>MIN(D$6+$B$3, B79+C79)</f>
        <v/>
      </c>
      <c r="E79" s="18">
        <f>MAX(0, B79+C79-D79)</f>
        <v/>
      </c>
      <c r="F79" s="7" t="n"/>
      <c r="G79" s="18">
        <f>J78</f>
        <v/>
      </c>
      <c r="H79" s="18">
        <f>G79*('Debt Timeline'!$C$7/12)</f>
        <v/>
      </c>
      <c r="I79" s="18">
        <f>MIN(D$7+IF(E129=0,$B$3+D$6,0), G79+H79)</f>
        <v/>
      </c>
      <c r="J79" s="18">
        <f>MAX(0, G79+H79-I79)</f>
        <v/>
      </c>
      <c r="K79" s="7" t="n"/>
      <c r="L79" s="18">
        <f>O78</f>
        <v/>
      </c>
      <c r="M79" s="18">
        <f>L79*('Debt Timeline'!$C$8/12)</f>
        <v/>
      </c>
      <c r="N79" s="18">
        <f>MIN(D$8+IF(J129=0,$B$3+D$6+D$7,0), L79+M79)</f>
        <v/>
      </c>
      <c r="O79" s="18">
        <f>MAX(0, L79+M79-N79)</f>
        <v/>
      </c>
      <c r="P79" s="7" t="n"/>
      <c r="Q79" s="18">
        <f>T78</f>
        <v/>
      </c>
      <c r="R79" s="18">
        <f>Q79*('Debt Timeline'!$C$9/12)</f>
        <v/>
      </c>
      <c r="S79" s="18">
        <f>MIN(D$9+IF(O129=0,$B$3+D$6+D$7+D$8,0), Q79+R79)</f>
        <v/>
      </c>
      <c r="T79" s="18">
        <f>MAX(0, Q79+R79-S79)</f>
        <v/>
      </c>
    </row>
    <row r="80">
      <c r="A80" s="7" t="n">
        <v>71</v>
      </c>
      <c r="B80" s="18">
        <f>E79</f>
        <v/>
      </c>
      <c r="C80" s="18">
        <f>B80*('Debt Timeline'!$C$6/12)</f>
        <v/>
      </c>
      <c r="D80" s="18">
        <f>MIN(D$6+$B$3, B80+C80)</f>
        <v/>
      </c>
      <c r="E80" s="18">
        <f>MAX(0, B80+C80-D80)</f>
        <v/>
      </c>
      <c r="F80" s="7" t="n"/>
      <c r="G80" s="18">
        <f>J79</f>
        <v/>
      </c>
      <c r="H80" s="18">
        <f>G80*('Debt Timeline'!$C$7/12)</f>
        <v/>
      </c>
      <c r="I80" s="18">
        <f>MIN(D$7+IF(E129=0,$B$3+D$6,0), G80+H80)</f>
        <v/>
      </c>
      <c r="J80" s="18">
        <f>MAX(0, G80+H80-I80)</f>
        <v/>
      </c>
      <c r="K80" s="7" t="n"/>
      <c r="L80" s="18">
        <f>O79</f>
        <v/>
      </c>
      <c r="M80" s="18">
        <f>L80*('Debt Timeline'!$C$8/12)</f>
        <v/>
      </c>
      <c r="N80" s="18">
        <f>MIN(D$8+IF(J129=0,$B$3+D$6+D$7,0), L80+M80)</f>
        <v/>
      </c>
      <c r="O80" s="18">
        <f>MAX(0, L80+M80-N80)</f>
        <v/>
      </c>
      <c r="P80" s="7" t="n"/>
      <c r="Q80" s="18">
        <f>T79</f>
        <v/>
      </c>
      <c r="R80" s="18">
        <f>Q80*('Debt Timeline'!$C$9/12)</f>
        <v/>
      </c>
      <c r="S80" s="18">
        <f>MIN(D$9+IF(O129=0,$B$3+D$6+D$7+D$8,0), Q80+R80)</f>
        <v/>
      </c>
      <c r="T80" s="18">
        <f>MAX(0, Q80+R80-S80)</f>
        <v/>
      </c>
    </row>
    <row r="81">
      <c r="A81" s="7" t="n">
        <v>72</v>
      </c>
      <c r="B81" s="18">
        <f>E80</f>
        <v/>
      </c>
      <c r="C81" s="18">
        <f>B81*('Debt Timeline'!$C$6/12)</f>
        <v/>
      </c>
      <c r="D81" s="18">
        <f>MIN(D$6+$B$3, B81+C81)</f>
        <v/>
      </c>
      <c r="E81" s="18">
        <f>MAX(0, B81+C81-D81)</f>
        <v/>
      </c>
      <c r="F81" s="7" t="n"/>
      <c r="G81" s="18">
        <f>J80</f>
        <v/>
      </c>
      <c r="H81" s="18">
        <f>G81*('Debt Timeline'!$C$7/12)</f>
        <v/>
      </c>
      <c r="I81" s="18">
        <f>MIN(D$7+IF(E129=0,$B$3+D$6,0), G81+H81)</f>
        <v/>
      </c>
      <c r="J81" s="18">
        <f>MAX(0, G81+H81-I81)</f>
        <v/>
      </c>
      <c r="K81" s="7" t="n"/>
      <c r="L81" s="18">
        <f>O80</f>
        <v/>
      </c>
      <c r="M81" s="18">
        <f>L81*('Debt Timeline'!$C$8/12)</f>
        <v/>
      </c>
      <c r="N81" s="18">
        <f>MIN(D$8+IF(J129=0,$B$3+D$6+D$7,0), L81+M81)</f>
        <v/>
      </c>
      <c r="O81" s="18">
        <f>MAX(0, L81+M81-N81)</f>
        <v/>
      </c>
      <c r="P81" s="7" t="n"/>
      <c r="Q81" s="18">
        <f>T80</f>
        <v/>
      </c>
      <c r="R81" s="18">
        <f>Q81*('Debt Timeline'!$C$9/12)</f>
        <v/>
      </c>
      <c r="S81" s="18">
        <f>MIN(D$9+IF(O129=0,$B$3+D$6+D$7+D$8,0), Q81+R81)</f>
        <v/>
      </c>
      <c r="T81" s="18">
        <f>MAX(0, Q81+R81-S81)</f>
        <v/>
      </c>
    </row>
    <row r="82">
      <c r="A82" s="7" t="n">
        <v>73</v>
      </c>
      <c r="B82" s="18">
        <f>E81</f>
        <v/>
      </c>
      <c r="C82" s="18">
        <f>B82*('Debt Timeline'!$C$6/12)</f>
        <v/>
      </c>
      <c r="D82" s="18">
        <f>MIN(D$6+$B$3, B82+C82)</f>
        <v/>
      </c>
      <c r="E82" s="18">
        <f>MAX(0, B82+C82-D82)</f>
        <v/>
      </c>
      <c r="F82" s="7" t="n"/>
      <c r="G82" s="18">
        <f>J81</f>
        <v/>
      </c>
      <c r="H82" s="18">
        <f>G82*('Debt Timeline'!$C$7/12)</f>
        <v/>
      </c>
      <c r="I82" s="18">
        <f>MIN(D$7+IF(E129=0,$B$3+D$6,0), G82+H82)</f>
        <v/>
      </c>
      <c r="J82" s="18">
        <f>MAX(0, G82+H82-I82)</f>
        <v/>
      </c>
      <c r="K82" s="7" t="n"/>
      <c r="L82" s="18">
        <f>O81</f>
        <v/>
      </c>
      <c r="M82" s="18">
        <f>L82*('Debt Timeline'!$C$8/12)</f>
        <v/>
      </c>
      <c r="N82" s="18">
        <f>MIN(D$8+IF(J129=0,$B$3+D$6+D$7,0), L82+M82)</f>
        <v/>
      </c>
      <c r="O82" s="18">
        <f>MAX(0, L82+M82-N82)</f>
        <v/>
      </c>
      <c r="P82" s="7" t="n"/>
      <c r="Q82" s="18">
        <f>T81</f>
        <v/>
      </c>
      <c r="R82" s="18">
        <f>Q82*('Debt Timeline'!$C$9/12)</f>
        <v/>
      </c>
      <c r="S82" s="18">
        <f>MIN(D$9+IF(O129=0,$B$3+D$6+D$7+D$8,0), Q82+R82)</f>
        <v/>
      </c>
      <c r="T82" s="18">
        <f>MAX(0, Q82+R82-S82)</f>
        <v/>
      </c>
    </row>
    <row r="83">
      <c r="A83" s="7" t="n">
        <v>74</v>
      </c>
      <c r="B83" s="18">
        <f>E82</f>
        <v/>
      </c>
      <c r="C83" s="18">
        <f>B83*('Debt Timeline'!$C$6/12)</f>
        <v/>
      </c>
      <c r="D83" s="18">
        <f>MIN(D$6+$B$3, B83+C83)</f>
        <v/>
      </c>
      <c r="E83" s="18">
        <f>MAX(0, B83+C83-D83)</f>
        <v/>
      </c>
      <c r="F83" s="7" t="n"/>
      <c r="G83" s="18">
        <f>J82</f>
        <v/>
      </c>
      <c r="H83" s="18">
        <f>G83*('Debt Timeline'!$C$7/12)</f>
        <v/>
      </c>
      <c r="I83" s="18">
        <f>MIN(D$7+IF(E129=0,$B$3+D$6,0), G83+H83)</f>
        <v/>
      </c>
      <c r="J83" s="18">
        <f>MAX(0, G83+H83-I83)</f>
        <v/>
      </c>
      <c r="K83" s="7" t="n"/>
      <c r="L83" s="18">
        <f>O82</f>
        <v/>
      </c>
      <c r="M83" s="18">
        <f>L83*('Debt Timeline'!$C$8/12)</f>
        <v/>
      </c>
      <c r="N83" s="18">
        <f>MIN(D$8+IF(J129=0,$B$3+D$6+D$7,0), L83+M83)</f>
        <v/>
      </c>
      <c r="O83" s="18">
        <f>MAX(0, L83+M83-N83)</f>
        <v/>
      </c>
      <c r="P83" s="7" t="n"/>
      <c r="Q83" s="18">
        <f>T82</f>
        <v/>
      </c>
      <c r="R83" s="18">
        <f>Q83*('Debt Timeline'!$C$9/12)</f>
        <v/>
      </c>
      <c r="S83" s="18">
        <f>MIN(D$9+IF(O129=0,$B$3+D$6+D$7+D$8,0), Q83+R83)</f>
        <v/>
      </c>
      <c r="T83" s="18">
        <f>MAX(0, Q83+R83-S83)</f>
        <v/>
      </c>
    </row>
    <row r="84">
      <c r="A84" s="7" t="n">
        <v>75</v>
      </c>
      <c r="B84" s="18">
        <f>E83</f>
        <v/>
      </c>
      <c r="C84" s="18">
        <f>B84*('Debt Timeline'!$C$6/12)</f>
        <v/>
      </c>
      <c r="D84" s="18">
        <f>MIN(D$6+$B$3, B84+C84)</f>
        <v/>
      </c>
      <c r="E84" s="18">
        <f>MAX(0, B84+C84-D84)</f>
        <v/>
      </c>
      <c r="F84" s="7" t="n"/>
      <c r="G84" s="18">
        <f>J83</f>
        <v/>
      </c>
      <c r="H84" s="18">
        <f>G84*('Debt Timeline'!$C$7/12)</f>
        <v/>
      </c>
      <c r="I84" s="18">
        <f>MIN(D$7+IF(E129=0,$B$3+D$6,0), G84+H84)</f>
        <v/>
      </c>
      <c r="J84" s="18">
        <f>MAX(0, G84+H84-I84)</f>
        <v/>
      </c>
      <c r="K84" s="7" t="n"/>
      <c r="L84" s="18">
        <f>O83</f>
        <v/>
      </c>
      <c r="M84" s="18">
        <f>L84*('Debt Timeline'!$C$8/12)</f>
        <v/>
      </c>
      <c r="N84" s="18">
        <f>MIN(D$8+IF(J129=0,$B$3+D$6+D$7,0), L84+M84)</f>
        <v/>
      </c>
      <c r="O84" s="18">
        <f>MAX(0, L84+M84-N84)</f>
        <v/>
      </c>
      <c r="P84" s="7" t="n"/>
      <c r="Q84" s="18">
        <f>T83</f>
        <v/>
      </c>
      <c r="R84" s="18">
        <f>Q84*('Debt Timeline'!$C$9/12)</f>
        <v/>
      </c>
      <c r="S84" s="18">
        <f>MIN(D$9+IF(O129=0,$B$3+D$6+D$7+D$8,0), Q84+R84)</f>
        <v/>
      </c>
      <c r="T84" s="18">
        <f>MAX(0, Q84+R84-S84)</f>
        <v/>
      </c>
    </row>
    <row r="85">
      <c r="A85" s="7" t="n">
        <v>76</v>
      </c>
      <c r="B85" s="18">
        <f>E84</f>
        <v/>
      </c>
      <c r="C85" s="18">
        <f>B85*('Debt Timeline'!$C$6/12)</f>
        <v/>
      </c>
      <c r="D85" s="18">
        <f>MIN(D$6+$B$3, B85+C85)</f>
        <v/>
      </c>
      <c r="E85" s="18">
        <f>MAX(0, B85+C85-D85)</f>
        <v/>
      </c>
      <c r="F85" s="7" t="n"/>
      <c r="G85" s="18">
        <f>J84</f>
        <v/>
      </c>
      <c r="H85" s="18">
        <f>G85*('Debt Timeline'!$C$7/12)</f>
        <v/>
      </c>
      <c r="I85" s="18">
        <f>MIN(D$7+IF(E129=0,$B$3+D$6,0), G85+H85)</f>
        <v/>
      </c>
      <c r="J85" s="18">
        <f>MAX(0, G85+H85-I85)</f>
        <v/>
      </c>
      <c r="K85" s="7" t="n"/>
      <c r="L85" s="18">
        <f>O84</f>
        <v/>
      </c>
      <c r="M85" s="18">
        <f>L85*('Debt Timeline'!$C$8/12)</f>
        <v/>
      </c>
      <c r="N85" s="18">
        <f>MIN(D$8+IF(J129=0,$B$3+D$6+D$7,0), L85+M85)</f>
        <v/>
      </c>
      <c r="O85" s="18">
        <f>MAX(0, L85+M85-N85)</f>
        <v/>
      </c>
      <c r="P85" s="7" t="n"/>
      <c r="Q85" s="18">
        <f>T84</f>
        <v/>
      </c>
      <c r="R85" s="18">
        <f>Q85*('Debt Timeline'!$C$9/12)</f>
        <v/>
      </c>
      <c r="S85" s="18">
        <f>MIN(D$9+IF(O129=0,$B$3+D$6+D$7+D$8,0), Q85+R85)</f>
        <v/>
      </c>
      <c r="T85" s="18">
        <f>MAX(0, Q85+R85-S85)</f>
        <v/>
      </c>
    </row>
    <row r="86">
      <c r="A86" s="7" t="n">
        <v>77</v>
      </c>
      <c r="B86" s="18">
        <f>E85</f>
        <v/>
      </c>
      <c r="C86" s="18">
        <f>B86*('Debt Timeline'!$C$6/12)</f>
        <v/>
      </c>
      <c r="D86" s="18">
        <f>MIN(D$6+$B$3, B86+C86)</f>
        <v/>
      </c>
      <c r="E86" s="18">
        <f>MAX(0, B86+C86-D86)</f>
        <v/>
      </c>
      <c r="F86" s="7" t="n"/>
      <c r="G86" s="18">
        <f>J85</f>
        <v/>
      </c>
      <c r="H86" s="18">
        <f>G86*('Debt Timeline'!$C$7/12)</f>
        <v/>
      </c>
      <c r="I86" s="18">
        <f>MIN(D$7+IF(E129=0,$B$3+D$6,0), G86+H86)</f>
        <v/>
      </c>
      <c r="J86" s="18">
        <f>MAX(0, G86+H86-I86)</f>
        <v/>
      </c>
      <c r="K86" s="7" t="n"/>
      <c r="L86" s="18">
        <f>O85</f>
        <v/>
      </c>
      <c r="M86" s="18">
        <f>L86*('Debt Timeline'!$C$8/12)</f>
        <v/>
      </c>
      <c r="N86" s="18">
        <f>MIN(D$8+IF(J129=0,$B$3+D$6+D$7,0), L86+M86)</f>
        <v/>
      </c>
      <c r="O86" s="18">
        <f>MAX(0, L86+M86-N86)</f>
        <v/>
      </c>
      <c r="P86" s="7" t="n"/>
      <c r="Q86" s="18">
        <f>T85</f>
        <v/>
      </c>
      <c r="R86" s="18">
        <f>Q86*('Debt Timeline'!$C$9/12)</f>
        <v/>
      </c>
      <c r="S86" s="18">
        <f>MIN(D$9+IF(O129=0,$B$3+D$6+D$7+D$8,0), Q86+R86)</f>
        <v/>
      </c>
      <c r="T86" s="18">
        <f>MAX(0, Q86+R86-S86)</f>
        <v/>
      </c>
    </row>
    <row r="87">
      <c r="A87" s="7" t="n">
        <v>78</v>
      </c>
      <c r="B87" s="18">
        <f>E86</f>
        <v/>
      </c>
      <c r="C87" s="18">
        <f>B87*('Debt Timeline'!$C$6/12)</f>
        <v/>
      </c>
      <c r="D87" s="18">
        <f>MIN(D$6+$B$3, B87+C87)</f>
        <v/>
      </c>
      <c r="E87" s="18">
        <f>MAX(0, B87+C87-D87)</f>
        <v/>
      </c>
      <c r="F87" s="7" t="n"/>
      <c r="G87" s="18">
        <f>J86</f>
        <v/>
      </c>
      <c r="H87" s="18">
        <f>G87*('Debt Timeline'!$C$7/12)</f>
        <v/>
      </c>
      <c r="I87" s="18">
        <f>MIN(D$7+IF(E129=0,$B$3+D$6,0), G87+H87)</f>
        <v/>
      </c>
      <c r="J87" s="18">
        <f>MAX(0, G87+H87-I87)</f>
        <v/>
      </c>
      <c r="K87" s="7" t="n"/>
      <c r="L87" s="18">
        <f>O86</f>
        <v/>
      </c>
      <c r="M87" s="18">
        <f>L87*('Debt Timeline'!$C$8/12)</f>
        <v/>
      </c>
      <c r="N87" s="18">
        <f>MIN(D$8+IF(J129=0,$B$3+D$6+D$7,0), L87+M87)</f>
        <v/>
      </c>
      <c r="O87" s="18">
        <f>MAX(0, L87+M87-N87)</f>
        <v/>
      </c>
      <c r="P87" s="7" t="n"/>
      <c r="Q87" s="18">
        <f>T86</f>
        <v/>
      </c>
      <c r="R87" s="18">
        <f>Q87*('Debt Timeline'!$C$9/12)</f>
        <v/>
      </c>
      <c r="S87" s="18">
        <f>MIN(D$9+IF(O129=0,$B$3+D$6+D$7+D$8,0), Q87+R87)</f>
        <v/>
      </c>
      <c r="T87" s="18">
        <f>MAX(0, Q87+R87-S87)</f>
        <v/>
      </c>
    </row>
    <row r="88">
      <c r="A88" s="7" t="n">
        <v>79</v>
      </c>
      <c r="B88" s="18">
        <f>E87</f>
        <v/>
      </c>
      <c r="C88" s="18">
        <f>B88*('Debt Timeline'!$C$6/12)</f>
        <v/>
      </c>
      <c r="D88" s="18">
        <f>MIN(D$6+$B$3, B88+C88)</f>
        <v/>
      </c>
      <c r="E88" s="18">
        <f>MAX(0, B88+C88-D88)</f>
        <v/>
      </c>
      <c r="F88" s="7" t="n"/>
      <c r="G88" s="18">
        <f>J87</f>
        <v/>
      </c>
      <c r="H88" s="18">
        <f>G88*('Debt Timeline'!$C$7/12)</f>
        <v/>
      </c>
      <c r="I88" s="18">
        <f>MIN(D$7+IF(E129=0,$B$3+D$6,0), G88+H88)</f>
        <v/>
      </c>
      <c r="J88" s="18">
        <f>MAX(0, G88+H88-I88)</f>
        <v/>
      </c>
      <c r="K88" s="7" t="n"/>
      <c r="L88" s="18">
        <f>O87</f>
        <v/>
      </c>
      <c r="M88" s="18">
        <f>L88*('Debt Timeline'!$C$8/12)</f>
        <v/>
      </c>
      <c r="N88" s="18">
        <f>MIN(D$8+IF(J129=0,$B$3+D$6+D$7,0), L88+M88)</f>
        <v/>
      </c>
      <c r="O88" s="18">
        <f>MAX(0, L88+M88-N88)</f>
        <v/>
      </c>
      <c r="P88" s="7" t="n"/>
      <c r="Q88" s="18">
        <f>T87</f>
        <v/>
      </c>
      <c r="R88" s="18">
        <f>Q88*('Debt Timeline'!$C$9/12)</f>
        <v/>
      </c>
      <c r="S88" s="18">
        <f>MIN(D$9+IF(O129=0,$B$3+D$6+D$7+D$8,0), Q88+R88)</f>
        <v/>
      </c>
      <c r="T88" s="18">
        <f>MAX(0, Q88+R88-S88)</f>
        <v/>
      </c>
    </row>
    <row r="89">
      <c r="A89" s="7" t="n">
        <v>80</v>
      </c>
      <c r="B89" s="18">
        <f>E88</f>
        <v/>
      </c>
      <c r="C89" s="18">
        <f>B89*('Debt Timeline'!$C$6/12)</f>
        <v/>
      </c>
      <c r="D89" s="18">
        <f>MIN(D$6+$B$3, B89+C89)</f>
        <v/>
      </c>
      <c r="E89" s="18">
        <f>MAX(0, B89+C89-D89)</f>
        <v/>
      </c>
      <c r="F89" s="7" t="n"/>
      <c r="G89" s="18">
        <f>J88</f>
        <v/>
      </c>
      <c r="H89" s="18">
        <f>G89*('Debt Timeline'!$C$7/12)</f>
        <v/>
      </c>
      <c r="I89" s="18">
        <f>MIN(D$7+IF(E129=0,$B$3+D$6,0), G89+H89)</f>
        <v/>
      </c>
      <c r="J89" s="18">
        <f>MAX(0, G89+H89-I89)</f>
        <v/>
      </c>
      <c r="K89" s="7" t="n"/>
      <c r="L89" s="18">
        <f>O88</f>
        <v/>
      </c>
      <c r="M89" s="18">
        <f>L89*('Debt Timeline'!$C$8/12)</f>
        <v/>
      </c>
      <c r="N89" s="18">
        <f>MIN(D$8+IF(J129=0,$B$3+D$6+D$7,0), L89+M89)</f>
        <v/>
      </c>
      <c r="O89" s="18">
        <f>MAX(0, L89+M89-N89)</f>
        <v/>
      </c>
      <c r="P89" s="7" t="n"/>
      <c r="Q89" s="18">
        <f>T88</f>
        <v/>
      </c>
      <c r="R89" s="18">
        <f>Q89*('Debt Timeline'!$C$9/12)</f>
        <v/>
      </c>
      <c r="S89" s="18">
        <f>MIN(D$9+IF(O129=0,$B$3+D$6+D$7+D$8,0), Q89+R89)</f>
        <v/>
      </c>
      <c r="T89" s="18">
        <f>MAX(0, Q89+R89-S89)</f>
        <v/>
      </c>
    </row>
    <row r="90">
      <c r="A90" s="7" t="n">
        <v>81</v>
      </c>
      <c r="B90" s="18">
        <f>E89</f>
        <v/>
      </c>
      <c r="C90" s="18">
        <f>B90*('Debt Timeline'!$C$6/12)</f>
        <v/>
      </c>
      <c r="D90" s="18">
        <f>MIN(D$6+$B$3, B90+C90)</f>
        <v/>
      </c>
      <c r="E90" s="18">
        <f>MAX(0, B90+C90-D90)</f>
        <v/>
      </c>
      <c r="F90" s="7" t="n"/>
      <c r="G90" s="18">
        <f>J89</f>
        <v/>
      </c>
      <c r="H90" s="18">
        <f>G90*('Debt Timeline'!$C$7/12)</f>
        <v/>
      </c>
      <c r="I90" s="18">
        <f>MIN(D$7+IF(E129=0,$B$3+D$6,0), G90+H90)</f>
        <v/>
      </c>
      <c r="J90" s="18">
        <f>MAX(0, G90+H90-I90)</f>
        <v/>
      </c>
      <c r="K90" s="7" t="n"/>
      <c r="L90" s="18">
        <f>O89</f>
        <v/>
      </c>
      <c r="M90" s="18">
        <f>L90*('Debt Timeline'!$C$8/12)</f>
        <v/>
      </c>
      <c r="N90" s="18">
        <f>MIN(D$8+IF(J129=0,$B$3+D$6+D$7,0), L90+M90)</f>
        <v/>
      </c>
      <c r="O90" s="18">
        <f>MAX(0, L90+M90-N90)</f>
        <v/>
      </c>
      <c r="P90" s="7" t="n"/>
      <c r="Q90" s="18">
        <f>T89</f>
        <v/>
      </c>
      <c r="R90" s="18">
        <f>Q90*('Debt Timeline'!$C$9/12)</f>
        <v/>
      </c>
      <c r="S90" s="18">
        <f>MIN(D$9+IF(O129=0,$B$3+D$6+D$7+D$8,0), Q90+R90)</f>
        <v/>
      </c>
      <c r="T90" s="18">
        <f>MAX(0, Q90+R90-S90)</f>
        <v/>
      </c>
    </row>
    <row r="91">
      <c r="A91" s="7" t="n">
        <v>82</v>
      </c>
      <c r="B91" s="18">
        <f>E90</f>
        <v/>
      </c>
      <c r="C91" s="18">
        <f>B91*('Debt Timeline'!$C$6/12)</f>
        <v/>
      </c>
      <c r="D91" s="18">
        <f>MIN(D$6+$B$3, B91+C91)</f>
        <v/>
      </c>
      <c r="E91" s="18">
        <f>MAX(0, B91+C91-D91)</f>
        <v/>
      </c>
      <c r="F91" s="7" t="n"/>
      <c r="G91" s="18">
        <f>J90</f>
        <v/>
      </c>
      <c r="H91" s="18">
        <f>G91*('Debt Timeline'!$C$7/12)</f>
        <v/>
      </c>
      <c r="I91" s="18">
        <f>MIN(D$7+IF(E129=0,$B$3+D$6,0), G91+H91)</f>
        <v/>
      </c>
      <c r="J91" s="18">
        <f>MAX(0, G91+H91-I91)</f>
        <v/>
      </c>
      <c r="K91" s="7" t="n"/>
      <c r="L91" s="18">
        <f>O90</f>
        <v/>
      </c>
      <c r="M91" s="18">
        <f>L91*('Debt Timeline'!$C$8/12)</f>
        <v/>
      </c>
      <c r="N91" s="18">
        <f>MIN(D$8+IF(J129=0,$B$3+D$6+D$7,0), L91+M91)</f>
        <v/>
      </c>
      <c r="O91" s="18">
        <f>MAX(0, L91+M91-N91)</f>
        <v/>
      </c>
      <c r="P91" s="7" t="n"/>
      <c r="Q91" s="18">
        <f>T90</f>
        <v/>
      </c>
      <c r="R91" s="18">
        <f>Q91*('Debt Timeline'!$C$9/12)</f>
        <v/>
      </c>
      <c r="S91" s="18">
        <f>MIN(D$9+IF(O129=0,$B$3+D$6+D$7+D$8,0), Q91+R91)</f>
        <v/>
      </c>
      <c r="T91" s="18">
        <f>MAX(0, Q91+R91-S91)</f>
        <v/>
      </c>
    </row>
    <row r="92">
      <c r="A92" s="7" t="n">
        <v>83</v>
      </c>
      <c r="B92" s="18">
        <f>E91</f>
        <v/>
      </c>
      <c r="C92" s="18">
        <f>B92*('Debt Timeline'!$C$6/12)</f>
        <v/>
      </c>
      <c r="D92" s="18">
        <f>MIN(D$6+$B$3, B92+C92)</f>
        <v/>
      </c>
      <c r="E92" s="18">
        <f>MAX(0, B92+C92-D92)</f>
        <v/>
      </c>
      <c r="F92" s="7" t="n"/>
      <c r="G92" s="18">
        <f>J91</f>
        <v/>
      </c>
      <c r="H92" s="18">
        <f>G92*('Debt Timeline'!$C$7/12)</f>
        <v/>
      </c>
      <c r="I92" s="18">
        <f>MIN(D$7+IF(E129=0,$B$3+D$6,0), G92+H92)</f>
        <v/>
      </c>
      <c r="J92" s="18">
        <f>MAX(0, G92+H92-I92)</f>
        <v/>
      </c>
      <c r="K92" s="7" t="n"/>
      <c r="L92" s="18">
        <f>O91</f>
        <v/>
      </c>
      <c r="M92" s="18">
        <f>L92*('Debt Timeline'!$C$8/12)</f>
        <v/>
      </c>
      <c r="N92" s="18">
        <f>MIN(D$8+IF(J129=0,$B$3+D$6+D$7,0), L92+M92)</f>
        <v/>
      </c>
      <c r="O92" s="18">
        <f>MAX(0, L92+M92-N92)</f>
        <v/>
      </c>
      <c r="P92" s="7" t="n"/>
      <c r="Q92" s="18">
        <f>T91</f>
        <v/>
      </c>
      <c r="R92" s="18">
        <f>Q92*('Debt Timeline'!$C$9/12)</f>
        <v/>
      </c>
      <c r="S92" s="18">
        <f>MIN(D$9+IF(O129=0,$B$3+D$6+D$7+D$8,0), Q92+R92)</f>
        <v/>
      </c>
      <c r="T92" s="18">
        <f>MAX(0, Q92+R92-S92)</f>
        <v/>
      </c>
    </row>
    <row r="93">
      <c r="A93" s="7" t="n">
        <v>84</v>
      </c>
      <c r="B93" s="18">
        <f>E92</f>
        <v/>
      </c>
      <c r="C93" s="18">
        <f>B93*('Debt Timeline'!$C$6/12)</f>
        <v/>
      </c>
      <c r="D93" s="18">
        <f>MIN(D$6+$B$3, B93+C93)</f>
        <v/>
      </c>
      <c r="E93" s="18">
        <f>MAX(0, B93+C93-D93)</f>
        <v/>
      </c>
      <c r="F93" s="7" t="n"/>
      <c r="G93" s="18">
        <f>J92</f>
        <v/>
      </c>
      <c r="H93" s="18">
        <f>G93*('Debt Timeline'!$C$7/12)</f>
        <v/>
      </c>
      <c r="I93" s="18">
        <f>MIN(D$7+IF(E129=0,$B$3+D$6,0), G93+H93)</f>
        <v/>
      </c>
      <c r="J93" s="18">
        <f>MAX(0, G93+H93-I93)</f>
        <v/>
      </c>
      <c r="K93" s="7" t="n"/>
      <c r="L93" s="18">
        <f>O92</f>
        <v/>
      </c>
      <c r="M93" s="18">
        <f>L93*('Debt Timeline'!$C$8/12)</f>
        <v/>
      </c>
      <c r="N93" s="18">
        <f>MIN(D$8+IF(J129=0,$B$3+D$6+D$7,0), L93+M93)</f>
        <v/>
      </c>
      <c r="O93" s="18">
        <f>MAX(0, L93+M93-N93)</f>
        <v/>
      </c>
      <c r="P93" s="7" t="n"/>
      <c r="Q93" s="18">
        <f>T92</f>
        <v/>
      </c>
      <c r="R93" s="18">
        <f>Q93*('Debt Timeline'!$C$9/12)</f>
        <v/>
      </c>
      <c r="S93" s="18">
        <f>MIN(D$9+IF(O129=0,$B$3+D$6+D$7+D$8,0), Q93+R93)</f>
        <v/>
      </c>
      <c r="T93" s="18">
        <f>MAX(0, Q93+R93-S93)</f>
        <v/>
      </c>
    </row>
    <row r="94">
      <c r="A94" s="7" t="n">
        <v>85</v>
      </c>
      <c r="B94" s="18">
        <f>E93</f>
        <v/>
      </c>
      <c r="C94" s="18">
        <f>B94*('Debt Timeline'!$C$6/12)</f>
        <v/>
      </c>
      <c r="D94" s="18">
        <f>MIN(D$6+$B$3, B94+C94)</f>
        <v/>
      </c>
      <c r="E94" s="18">
        <f>MAX(0, B94+C94-D94)</f>
        <v/>
      </c>
      <c r="F94" s="7" t="n"/>
      <c r="G94" s="18">
        <f>J93</f>
        <v/>
      </c>
      <c r="H94" s="18">
        <f>G94*('Debt Timeline'!$C$7/12)</f>
        <v/>
      </c>
      <c r="I94" s="18">
        <f>MIN(D$7+IF(E129=0,$B$3+D$6,0), G94+H94)</f>
        <v/>
      </c>
      <c r="J94" s="18">
        <f>MAX(0, G94+H94-I94)</f>
        <v/>
      </c>
      <c r="K94" s="7" t="n"/>
      <c r="L94" s="18">
        <f>O93</f>
        <v/>
      </c>
      <c r="M94" s="18">
        <f>L94*('Debt Timeline'!$C$8/12)</f>
        <v/>
      </c>
      <c r="N94" s="18">
        <f>MIN(D$8+IF(J129=0,$B$3+D$6+D$7,0), L94+M94)</f>
        <v/>
      </c>
      <c r="O94" s="18">
        <f>MAX(0, L94+M94-N94)</f>
        <v/>
      </c>
      <c r="P94" s="7" t="n"/>
      <c r="Q94" s="18">
        <f>T93</f>
        <v/>
      </c>
      <c r="R94" s="18">
        <f>Q94*('Debt Timeline'!$C$9/12)</f>
        <v/>
      </c>
      <c r="S94" s="18">
        <f>MIN(D$9+IF(O129=0,$B$3+D$6+D$7+D$8,0), Q94+R94)</f>
        <v/>
      </c>
      <c r="T94" s="18">
        <f>MAX(0, Q94+R94-S94)</f>
        <v/>
      </c>
    </row>
    <row r="95">
      <c r="A95" s="7" t="n">
        <v>86</v>
      </c>
      <c r="B95" s="18">
        <f>E94</f>
        <v/>
      </c>
      <c r="C95" s="18">
        <f>B95*('Debt Timeline'!$C$6/12)</f>
        <v/>
      </c>
      <c r="D95" s="18">
        <f>MIN(D$6+$B$3, B95+C95)</f>
        <v/>
      </c>
      <c r="E95" s="18">
        <f>MAX(0, B95+C95-D95)</f>
        <v/>
      </c>
      <c r="F95" s="7" t="n"/>
      <c r="G95" s="18">
        <f>J94</f>
        <v/>
      </c>
      <c r="H95" s="18">
        <f>G95*('Debt Timeline'!$C$7/12)</f>
        <v/>
      </c>
      <c r="I95" s="18">
        <f>MIN(D$7+IF(E129=0,$B$3+D$6,0), G95+H95)</f>
        <v/>
      </c>
      <c r="J95" s="18">
        <f>MAX(0, G95+H95-I95)</f>
        <v/>
      </c>
      <c r="K95" s="7" t="n"/>
      <c r="L95" s="18">
        <f>O94</f>
        <v/>
      </c>
      <c r="M95" s="18">
        <f>L95*('Debt Timeline'!$C$8/12)</f>
        <v/>
      </c>
      <c r="N95" s="18">
        <f>MIN(D$8+IF(J129=0,$B$3+D$6+D$7,0), L95+M95)</f>
        <v/>
      </c>
      <c r="O95" s="18">
        <f>MAX(0, L95+M95-N95)</f>
        <v/>
      </c>
      <c r="P95" s="7" t="n"/>
      <c r="Q95" s="18">
        <f>T94</f>
        <v/>
      </c>
      <c r="R95" s="18">
        <f>Q95*('Debt Timeline'!$C$9/12)</f>
        <v/>
      </c>
      <c r="S95" s="18">
        <f>MIN(D$9+IF(O129=0,$B$3+D$6+D$7+D$8,0), Q95+R95)</f>
        <v/>
      </c>
      <c r="T95" s="18">
        <f>MAX(0, Q95+R95-S95)</f>
        <v/>
      </c>
    </row>
    <row r="96">
      <c r="A96" s="7" t="n">
        <v>87</v>
      </c>
      <c r="B96" s="18">
        <f>E95</f>
        <v/>
      </c>
      <c r="C96" s="18">
        <f>B96*('Debt Timeline'!$C$6/12)</f>
        <v/>
      </c>
      <c r="D96" s="18">
        <f>MIN(D$6+$B$3, B96+C96)</f>
        <v/>
      </c>
      <c r="E96" s="18">
        <f>MAX(0, B96+C96-D96)</f>
        <v/>
      </c>
      <c r="F96" s="7" t="n"/>
      <c r="G96" s="18">
        <f>J95</f>
        <v/>
      </c>
      <c r="H96" s="18">
        <f>G96*('Debt Timeline'!$C$7/12)</f>
        <v/>
      </c>
      <c r="I96" s="18">
        <f>MIN(D$7+IF(E129=0,$B$3+D$6,0), G96+H96)</f>
        <v/>
      </c>
      <c r="J96" s="18">
        <f>MAX(0, G96+H96-I96)</f>
        <v/>
      </c>
      <c r="K96" s="7" t="n"/>
      <c r="L96" s="18">
        <f>O95</f>
        <v/>
      </c>
      <c r="M96" s="18">
        <f>L96*('Debt Timeline'!$C$8/12)</f>
        <v/>
      </c>
      <c r="N96" s="18">
        <f>MIN(D$8+IF(J129=0,$B$3+D$6+D$7,0), L96+M96)</f>
        <v/>
      </c>
      <c r="O96" s="18">
        <f>MAX(0, L96+M96-N96)</f>
        <v/>
      </c>
      <c r="P96" s="7" t="n"/>
      <c r="Q96" s="18">
        <f>T95</f>
        <v/>
      </c>
      <c r="R96" s="18">
        <f>Q96*('Debt Timeline'!$C$9/12)</f>
        <v/>
      </c>
      <c r="S96" s="18">
        <f>MIN(D$9+IF(O129=0,$B$3+D$6+D$7+D$8,0), Q96+R96)</f>
        <v/>
      </c>
      <c r="T96" s="18">
        <f>MAX(0, Q96+R96-S96)</f>
        <v/>
      </c>
    </row>
    <row r="97">
      <c r="A97" s="7" t="n">
        <v>88</v>
      </c>
      <c r="B97" s="18">
        <f>E96</f>
        <v/>
      </c>
      <c r="C97" s="18">
        <f>B97*('Debt Timeline'!$C$6/12)</f>
        <v/>
      </c>
      <c r="D97" s="18">
        <f>MIN(D$6+$B$3, B97+C97)</f>
        <v/>
      </c>
      <c r="E97" s="18">
        <f>MAX(0, B97+C97-D97)</f>
        <v/>
      </c>
      <c r="F97" s="7" t="n"/>
      <c r="G97" s="18">
        <f>J96</f>
        <v/>
      </c>
      <c r="H97" s="18">
        <f>G97*('Debt Timeline'!$C$7/12)</f>
        <v/>
      </c>
      <c r="I97" s="18">
        <f>MIN(D$7+IF(E129=0,$B$3+D$6,0), G97+H97)</f>
        <v/>
      </c>
      <c r="J97" s="18">
        <f>MAX(0, G97+H97-I97)</f>
        <v/>
      </c>
      <c r="K97" s="7" t="n"/>
      <c r="L97" s="18">
        <f>O96</f>
        <v/>
      </c>
      <c r="M97" s="18">
        <f>L97*('Debt Timeline'!$C$8/12)</f>
        <v/>
      </c>
      <c r="N97" s="18">
        <f>MIN(D$8+IF(J129=0,$B$3+D$6+D$7,0), L97+M97)</f>
        <v/>
      </c>
      <c r="O97" s="18">
        <f>MAX(0, L97+M97-N97)</f>
        <v/>
      </c>
      <c r="P97" s="7" t="n"/>
      <c r="Q97" s="18">
        <f>T96</f>
        <v/>
      </c>
      <c r="R97" s="18">
        <f>Q97*('Debt Timeline'!$C$9/12)</f>
        <v/>
      </c>
      <c r="S97" s="18">
        <f>MIN(D$9+IF(O129=0,$B$3+D$6+D$7+D$8,0), Q97+R97)</f>
        <v/>
      </c>
      <c r="T97" s="18">
        <f>MAX(0, Q97+R97-S97)</f>
        <v/>
      </c>
    </row>
    <row r="98">
      <c r="A98" s="7" t="n">
        <v>89</v>
      </c>
      <c r="B98" s="18">
        <f>E97</f>
        <v/>
      </c>
      <c r="C98" s="18">
        <f>B98*('Debt Timeline'!$C$6/12)</f>
        <v/>
      </c>
      <c r="D98" s="18">
        <f>MIN(D$6+$B$3, B98+C98)</f>
        <v/>
      </c>
      <c r="E98" s="18">
        <f>MAX(0, B98+C98-D98)</f>
        <v/>
      </c>
      <c r="F98" s="7" t="n"/>
      <c r="G98" s="18">
        <f>J97</f>
        <v/>
      </c>
      <c r="H98" s="18">
        <f>G98*('Debt Timeline'!$C$7/12)</f>
        <v/>
      </c>
      <c r="I98" s="18">
        <f>MIN(D$7+IF(E129=0,$B$3+D$6,0), G98+H98)</f>
        <v/>
      </c>
      <c r="J98" s="18">
        <f>MAX(0, G98+H98-I98)</f>
        <v/>
      </c>
      <c r="K98" s="7" t="n"/>
      <c r="L98" s="18">
        <f>O97</f>
        <v/>
      </c>
      <c r="M98" s="18">
        <f>L98*('Debt Timeline'!$C$8/12)</f>
        <v/>
      </c>
      <c r="N98" s="18">
        <f>MIN(D$8+IF(J129=0,$B$3+D$6+D$7,0), L98+M98)</f>
        <v/>
      </c>
      <c r="O98" s="18">
        <f>MAX(0, L98+M98-N98)</f>
        <v/>
      </c>
      <c r="P98" s="7" t="n"/>
      <c r="Q98" s="18">
        <f>T97</f>
        <v/>
      </c>
      <c r="R98" s="18">
        <f>Q98*('Debt Timeline'!$C$9/12)</f>
        <v/>
      </c>
      <c r="S98" s="18">
        <f>MIN(D$9+IF(O129=0,$B$3+D$6+D$7+D$8,0), Q98+R98)</f>
        <v/>
      </c>
      <c r="T98" s="18">
        <f>MAX(0, Q98+R98-S98)</f>
        <v/>
      </c>
    </row>
    <row r="99">
      <c r="A99" s="7" t="n">
        <v>90</v>
      </c>
      <c r="B99" s="18">
        <f>E98</f>
        <v/>
      </c>
      <c r="C99" s="18">
        <f>B99*('Debt Timeline'!$C$6/12)</f>
        <v/>
      </c>
      <c r="D99" s="18">
        <f>MIN(D$6+$B$3, B99+C99)</f>
        <v/>
      </c>
      <c r="E99" s="18">
        <f>MAX(0, B99+C99-D99)</f>
        <v/>
      </c>
      <c r="F99" s="7" t="n"/>
      <c r="G99" s="18">
        <f>J98</f>
        <v/>
      </c>
      <c r="H99" s="18">
        <f>G99*('Debt Timeline'!$C$7/12)</f>
        <v/>
      </c>
      <c r="I99" s="18">
        <f>MIN(D$7+IF(E129=0,$B$3+D$6,0), G99+H99)</f>
        <v/>
      </c>
      <c r="J99" s="18">
        <f>MAX(0, G99+H99-I99)</f>
        <v/>
      </c>
      <c r="K99" s="7" t="n"/>
      <c r="L99" s="18">
        <f>O98</f>
        <v/>
      </c>
      <c r="M99" s="18">
        <f>L99*('Debt Timeline'!$C$8/12)</f>
        <v/>
      </c>
      <c r="N99" s="18">
        <f>MIN(D$8+IF(J129=0,$B$3+D$6+D$7,0), L99+M99)</f>
        <v/>
      </c>
      <c r="O99" s="18">
        <f>MAX(0, L99+M99-N99)</f>
        <v/>
      </c>
      <c r="P99" s="7" t="n"/>
      <c r="Q99" s="18">
        <f>T98</f>
        <v/>
      </c>
      <c r="R99" s="18">
        <f>Q99*('Debt Timeline'!$C$9/12)</f>
        <v/>
      </c>
      <c r="S99" s="18">
        <f>MIN(D$9+IF(O129=0,$B$3+D$6+D$7+D$8,0), Q99+R99)</f>
        <v/>
      </c>
      <c r="T99" s="18">
        <f>MAX(0, Q99+R99-S99)</f>
        <v/>
      </c>
    </row>
    <row r="100">
      <c r="A100" s="7" t="n">
        <v>91</v>
      </c>
      <c r="B100" s="18">
        <f>E99</f>
        <v/>
      </c>
      <c r="C100" s="18">
        <f>B100*('Debt Timeline'!$C$6/12)</f>
        <v/>
      </c>
      <c r="D100" s="18">
        <f>MIN(D$6+$B$3, B100+C100)</f>
        <v/>
      </c>
      <c r="E100" s="18">
        <f>MAX(0, B100+C100-D100)</f>
        <v/>
      </c>
      <c r="F100" s="7" t="n"/>
      <c r="G100" s="18">
        <f>J99</f>
        <v/>
      </c>
      <c r="H100" s="18">
        <f>G100*('Debt Timeline'!$C$7/12)</f>
        <v/>
      </c>
      <c r="I100" s="18">
        <f>MIN(D$7+IF(E129=0,$B$3+D$6,0), G100+H100)</f>
        <v/>
      </c>
      <c r="J100" s="18">
        <f>MAX(0, G100+H100-I100)</f>
        <v/>
      </c>
      <c r="K100" s="7" t="n"/>
      <c r="L100" s="18">
        <f>O99</f>
        <v/>
      </c>
      <c r="M100" s="18">
        <f>L100*('Debt Timeline'!$C$8/12)</f>
        <v/>
      </c>
      <c r="N100" s="18">
        <f>MIN(D$8+IF(J129=0,$B$3+D$6+D$7,0), L100+M100)</f>
        <v/>
      </c>
      <c r="O100" s="18">
        <f>MAX(0, L100+M100-N100)</f>
        <v/>
      </c>
      <c r="P100" s="7" t="n"/>
      <c r="Q100" s="18">
        <f>T99</f>
        <v/>
      </c>
      <c r="R100" s="18">
        <f>Q100*('Debt Timeline'!$C$9/12)</f>
        <v/>
      </c>
      <c r="S100" s="18">
        <f>MIN(D$9+IF(O129=0,$B$3+D$6+D$7+D$8,0), Q100+R100)</f>
        <v/>
      </c>
      <c r="T100" s="18">
        <f>MAX(0, Q100+R100-S100)</f>
        <v/>
      </c>
    </row>
    <row r="101">
      <c r="A101" s="7" t="n">
        <v>92</v>
      </c>
      <c r="B101" s="18">
        <f>E100</f>
        <v/>
      </c>
      <c r="C101" s="18">
        <f>B101*('Debt Timeline'!$C$6/12)</f>
        <v/>
      </c>
      <c r="D101" s="18">
        <f>MIN(D$6+$B$3, B101+C101)</f>
        <v/>
      </c>
      <c r="E101" s="18">
        <f>MAX(0, B101+C101-D101)</f>
        <v/>
      </c>
      <c r="F101" s="7" t="n"/>
      <c r="G101" s="18">
        <f>J100</f>
        <v/>
      </c>
      <c r="H101" s="18">
        <f>G101*('Debt Timeline'!$C$7/12)</f>
        <v/>
      </c>
      <c r="I101" s="18">
        <f>MIN(D$7+IF(E129=0,$B$3+D$6,0), G101+H101)</f>
        <v/>
      </c>
      <c r="J101" s="18">
        <f>MAX(0, G101+H101-I101)</f>
        <v/>
      </c>
      <c r="K101" s="7" t="n"/>
      <c r="L101" s="18">
        <f>O100</f>
        <v/>
      </c>
      <c r="M101" s="18">
        <f>L101*('Debt Timeline'!$C$8/12)</f>
        <v/>
      </c>
      <c r="N101" s="18">
        <f>MIN(D$8+IF(J129=0,$B$3+D$6+D$7,0), L101+M101)</f>
        <v/>
      </c>
      <c r="O101" s="18">
        <f>MAX(0, L101+M101-N101)</f>
        <v/>
      </c>
      <c r="P101" s="7" t="n"/>
      <c r="Q101" s="18">
        <f>T100</f>
        <v/>
      </c>
      <c r="R101" s="18">
        <f>Q101*('Debt Timeline'!$C$9/12)</f>
        <v/>
      </c>
      <c r="S101" s="18">
        <f>MIN(D$9+IF(O129=0,$B$3+D$6+D$7+D$8,0), Q101+R101)</f>
        <v/>
      </c>
      <c r="T101" s="18">
        <f>MAX(0, Q101+R101-S101)</f>
        <v/>
      </c>
    </row>
    <row r="102">
      <c r="A102" s="7" t="n">
        <v>93</v>
      </c>
      <c r="B102" s="18">
        <f>E101</f>
        <v/>
      </c>
      <c r="C102" s="18">
        <f>B102*('Debt Timeline'!$C$6/12)</f>
        <v/>
      </c>
      <c r="D102" s="18">
        <f>MIN(D$6+$B$3, B102+C102)</f>
        <v/>
      </c>
      <c r="E102" s="18">
        <f>MAX(0, B102+C102-D102)</f>
        <v/>
      </c>
      <c r="F102" s="7" t="n"/>
      <c r="G102" s="18">
        <f>J101</f>
        <v/>
      </c>
      <c r="H102" s="18">
        <f>G102*('Debt Timeline'!$C$7/12)</f>
        <v/>
      </c>
      <c r="I102" s="18">
        <f>MIN(D$7+IF(E129=0,$B$3+D$6,0), G102+H102)</f>
        <v/>
      </c>
      <c r="J102" s="18">
        <f>MAX(0, G102+H102-I102)</f>
        <v/>
      </c>
      <c r="K102" s="7" t="n"/>
      <c r="L102" s="18">
        <f>O101</f>
        <v/>
      </c>
      <c r="M102" s="18">
        <f>L102*('Debt Timeline'!$C$8/12)</f>
        <v/>
      </c>
      <c r="N102" s="18">
        <f>MIN(D$8+IF(J129=0,$B$3+D$6+D$7,0), L102+M102)</f>
        <v/>
      </c>
      <c r="O102" s="18">
        <f>MAX(0, L102+M102-N102)</f>
        <v/>
      </c>
      <c r="P102" s="7" t="n"/>
      <c r="Q102" s="18">
        <f>T101</f>
        <v/>
      </c>
      <c r="R102" s="18">
        <f>Q102*('Debt Timeline'!$C$9/12)</f>
        <v/>
      </c>
      <c r="S102" s="18">
        <f>MIN(D$9+IF(O129=0,$B$3+D$6+D$7+D$8,0), Q102+R102)</f>
        <v/>
      </c>
      <c r="T102" s="18">
        <f>MAX(0, Q102+R102-S102)</f>
        <v/>
      </c>
    </row>
    <row r="103">
      <c r="A103" s="7" t="n">
        <v>94</v>
      </c>
      <c r="B103" s="18">
        <f>E102</f>
        <v/>
      </c>
      <c r="C103" s="18">
        <f>B103*('Debt Timeline'!$C$6/12)</f>
        <v/>
      </c>
      <c r="D103" s="18">
        <f>MIN(D$6+$B$3, B103+C103)</f>
        <v/>
      </c>
      <c r="E103" s="18">
        <f>MAX(0, B103+C103-D103)</f>
        <v/>
      </c>
      <c r="F103" s="7" t="n"/>
      <c r="G103" s="18">
        <f>J102</f>
        <v/>
      </c>
      <c r="H103" s="18">
        <f>G103*('Debt Timeline'!$C$7/12)</f>
        <v/>
      </c>
      <c r="I103" s="18">
        <f>MIN(D$7+IF(E129=0,$B$3+D$6,0), G103+H103)</f>
        <v/>
      </c>
      <c r="J103" s="18">
        <f>MAX(0, G103+H103-I103)</f>
        <v/>
      </c>
      <c r="K103" s="7" t="n"/>
      <c r="L103" s="18">
        <f>O102</f>
        <v/>
      </c>
      <c r="M103" s="18">
        <f>L103*('Debt Timeline'!$C$8/12)</f>
        <v/>
      </c>
      <c r="N103" s="18">
        <f>MIN(D$8+IF(J129=0,$B$3+D$6+D$7,0), L103+M103)</f>
        <v/>
      </c>
      <c r="O103" s="18">
        <f>MAX(0, L103+M103-N103)</f>
        <v/>
      </c>
      <c r="P103" s="7" t="n"/>
      <c r="Q103" s="18">
        <f>T102</f>
        <v/>
      </c>
      <c r="R103" s="18">
        <f>Q103*('Debt Timeline'!$C$9/12)</f>
        <v/>
      </c>
      <c r="S103" s="18">
        <f>MIN(D$9+IF(O129=0,$B$3+D$6+D$7+D$8,0), Q103+R103)</f>
        <v/>
      </c>
      <c r="T103" s="18">
        <f>MAX(0, Q103+R103-S103)</f>
        <v/>
      </c>
    </row>
    <row r="104">
      <c r="A104" s="7" t="n">
        <v>95</v>
      </c>
      <c r="B104" s="18">
        <f>E103</f>
        <v/>
      </c>
      <c r="C104" s="18">
        <f>B104*('Debt Timeline'!$C$6/12)</f>
        <v/>
      </c>
      <c r="D104" s="18">
        <f>MIN(D$6+$B$3, B104+C104)</f>
        <v/>
      </c>
      <c r="E104" s="18">
        <f>MAX(0, B104+C104-D104)</f>
        <v/>
      </c>
      <c r="F104" s="7" t="n"/>
      <c r="G104" s="18">
        <f>J103</f>
        <v/>
      </c>
      <c r="H104" s="18">
        <f>G104*('Debt Timeline'!$C$7/12)</f>
        <v/>
      </c>
      <c r="I104" s="18">
        <f>MIN(D$7+IF(E129=0,$B$3+D$6,0), G104+H104)</f>
        <v/>
      </c>
      <c r="J104" s="18">
        <f>MAX(0, G104+H104-I104)</f>
        <v/>
      </c>
      <c r="K104" s="7" t="n"/>
      <c r="L104" s="18">
        <f>O103</f>
        <v/>
      </c>
      <c r="M104" s="18">
        <f>L104*('Debt Timeline'!$C$8/12)</f>
        <v/>
      </c>
      <c r="N104" s="18">
        <f>MIN(D$8+IF(J129=0,$B$3+D$6+D$7,0), L104+M104)</f>
        <v/>
      </c>
      <c r="O104" s="18">
        <f>MAX(0, L104+M104-N104)</f>
        <v/>
      </c>
      <c r="P104" s="7" t="n"/>
      <c r="Q104" s="18">
        <f>T103</f>
        <v/>
      </c>
      <c r="R104" s="18">
        <f>Q104*('Debt Timeline'!$C$9/12)</f>
        <v/>
      </c>
      <c r="S104" s="18">
        <f>MIN(D$9+IF(O129=0,$B$3+D$6+D$7+D$8,0), Q104+R104)</f>
        <v/>
      </c>
      <c r="T104" s="18">
        <f>MAX(0, Q104+R104-S104)</f>
        <v/>
      </c>
    </row>
    <row r="105">
      <c r="A105" s="7" t="n">
        <v>96</v>
      </c>
      <c r="B105" s="18">
        <f>E104</f>
        <v/>
      </c>
      <c r="C105" s="18">
        <f>B105*('Debt Timeline'!$C$6/12)</f>
        <v/>
      </c>
      <c r="D105" s="18">
        <f>MIN(D$6+$B$3, B105+C105)</f>
        <v/>
      </c>
      <c r="E105" s="18">
        <f>MAX(0, B105+C105-D105)</f>
        <v/>
      </c>
      <c r="F105" s="7" t="n"/>
      <c r="G105" s="18">
        <f>J104</f>
        <v/>
      </c>
      <c r="H105" s="18">
        <f>G105*('Debt Timeline'!$C$7/12)</f>
        <v/>
      </c>
      <c r="I105" s="18">
        <f>MIN(D$7+IF(E129=0,$B$3+D$6,0), G105+H105)</f>
        <v/>
      </c>
      <c r="J105" s="18">
        <f>MAX(0, G105+H105-I105)</f>
        <v/>
      </c>
      <c r="K105" s="7" t="n"/>
      <c r="L105" s="18">
        <f>O104</f>
        <v/>
      </c>
      <c r="M105" s="18">
        <f>L105*('Debt Timeline'!$C$8/12)</f>
        <v/>
      </c>
      <c r="N105" s="18">
        <f>MIN(D$8+IF(J129=0,$B$3+D$6+D$7,0), L105+M105)</f>
        <v/>
      </c>
      <c r="O105" s="18">
        <f>MAX(0, L105+M105-N105)</f>
        <v/>
      </c>
      <c r="P105" s="7" t="n"/>
      <c r="Q105" s="18">
        <f>T104</f>
        <v/>
      </c>
      <c r="R105" s="18">
        <f>Q105*('Debt Timeline'!$C$9/12)</f>
        <v/>
      </c>
      <c r="S105" s="18">
        <f>MIN(D$9+IF(O129=0,$B$3+D$6+D$7+D$8,0), Q105+R105)</f>
        <v/>
      </c>
      <c r="T105" s="18">
        <f>MAX(0, Q105+R105-S105)</f>
        <v/>
      </c>
    </row>
    <row r="106">
      <c r="A106" s="7" t="n">
        <v>97</v>
      </c>
      <c r="B106" s="18">
        <f>E105</f>
        <v/>
      </c>
      <c r="C106" s="18">
        <f>B106*('Debt Timeline'!$C$6/12)</f>
        <v/>
      </c>
      <c r="D106" s="18">
        <f>MIN(D$6+$B$3, B106+C106)</f>
        <v/>
      </c>
      <c r="E106" s="18">
        <f>MAX(0, B106+C106-D106)</f>
        <v/>
      </c>
      <c r="F106" s="7" t="n"/>
      <c r="G106" s="18">
        <f>J105</f>
        <v/>
      </c>
      <c r="H106" s="18">
        <f>G106*('Debt Timeline'!$C$7/12)</f>
        <v/>
      </c>
      <c r="I106" s="18">
        <f>MIN(D$7+IF(E129=0,$B$3+D$6,0), G106+H106)</f>
        <v/>
      </c>
      <c r="J106" s="18">
        <f>MAX(0, G106+H106-I106)</f>
        <v/>
      </c>
      <c r="K106" s="7" t="n"/>
      <c r="L106" s="18">
        <f>O105</f>
        <v/>
      </c>
      <c r="M106" s="18">
        <f>L106*('Debt Timeline'!$C$8/12)</f>
        <v/>
      </c>
      <c r="N106" s="18">
        <f>MIN(D$8+IF(J129=0,$B$3+D$6+D$7,0), L106+M106)</f>
        <v/>
      </c>
      <c r="O106" s="18">
        <f>MAX(0, L106+M106-N106)</f>
        <v/>
      </c>
      <c r="P106" s="7" t="n"/>
      <c r="Q106" s="18">
        <f>T105</f>
        <v/>
      </c>
      <c r="R106" s="18">
        <f>Q106*('Debt Timeline'!$C$9/12)</f>
        <v/>
      </c>
      <c r="S106" s="18">
        <f>MIN(D$9+IF(O129=0,$B$3+D$6+D$7+D$8,0), Q106+R106)</f>
        <v/>
      </c>
      <c r="T106" s="18">
        <f>MAX(0, Q106+R106-S106)</f>
        <v/>
      </c>
    </row>
    <row r="107">
      <c r="A107" s="7" t="n">
        <v>98</v>
      </c>
      <c r="B107" s="18">
        <f>E106</f>
        <v/>
      </c>
      <c r="C107" s="18">
        <f>B107*('Debt Timeline'!$C$6/12)</f>
        <v/>
      </c>
      <c r="D107" s="18">
        <f>MIN(D$6+$B$3, B107+C107)</f>
        <v/>
      </c>
      <c r="E107" s="18">
        <f>MAX(0, B107+C107-D107)</f>
        <v/>
      </c>
      <c r="F107" s="7" t="n"/>
      <c r="G107" s="18">
        <f>J106</f>
        <v/>
      </c>
      <c r="H107" s="18">
        <f>G107*('Debt Timeline'!$C$7/12)</f>
        <v/>
      </c>
      <c r="I107" s="18">
        <f>MIN(D$7+IF(E129=0,$B$3+D$6,0), G107+H107)</f>
        <v/>
      </c>
      <c r="J107" s="18">
        <f>MAX(0, G107+H107-I107)</f>
        <v/>
      </c>
      <c r="K107" s="7" t="n"/>
      <c r="L107" s="18">
        <f>O106</f>
        <v/>
      </c>
      <c r="M107" s="18">
        <f>L107*('Debt Timeline'!$C$8/12)</f>
        <v/>
      </c>
      <c r="N107" s="18">
        <f>MIN(D$8+IF(J129=0,$B$3+D$6+D$7,0), L107+M107)</f>
        <v/>
      </c>
      <c r="O107" s="18">
        <f>MAX(0, L107+M107-N107)</f>
        <v/>
      </c>
      <c r="P107" s="7" t="n"/>
      <c r="Q107" s="18">
        <f>T106</f>
        <v/>
      </c>
      <c r="R107" s="18">
        <f>Q107*('Debt Timeline'!$C$9/12)</f>
        <v/>
      </c>
      <c r="S107" s="18">
        <f>MIN(D$9+IF(O129=0,$B$3+D$6+D$7+D$8,0), Q107+R107)</f>
        <v/>
      </c>
      <c r="T107" s="18">
        <f>MAX(0, Q107+R107-S107)</f>
        <v/>
      </c>
    </row>
    <row r="108">
      <c r="A108" s="7" t="n">
        <v>99</v>
      </c>
      <c r="B108" s="18">
        <f>E107</f>
        <v/>
      </c>
      <c r="C108" s="18">
        <f>B108*('Debt Timeline'!$C$6/12)</f>
        <v/>
      </c>
      <c r="D108" s="18">
        <f>MIN(D$6+$B$3, B108+C108)</f>
        <v/>
      </c>
      <c r="E108" s="18">
        <f>MAX(0, B108+C108-D108)</f>
        <v/>
      </c>
      <c r="F108" s="7" t="n"/>
      <c r="G108" s="18">
        <f>J107</f>
        <v/>
      </c>
      <c r="H108" s="18">
        <f>G108*('Debt Timeline'!$C$7/12)</f>
        <v/>
      </c>
      <c r="I108" s="18">
        <f>MIN(D$7+IF(E129=0,$B$3+D$6,0), G108+H108)</f>
        <v/>
      </c>
      <c r="J108" s="18">
        <f>MAX(0, G108+H108-I108)</f>
        <v/>
      </c>
      <c r="K108" s="7" t="n"/>
      <c r="L108" s="18">
        <f>O107</f>
        <v/>
      </c>
      <c r="M108" s="18">
        <f>L108*('Debt Timeline'!$C$8/12)</f>
        <v/>
      </c>
      <c r="N108" s="18">
        <f>MIN(D$8+IF(J129=0,$B$3+D$6+D$7,0), L108+M108)</f>
        <v/>
      </c>
      <c r="O108" s="18">
        <f>MAX(0, L108+M108-N108)</f>
        <v/>
      </c>
      <c r="P108" s="7" t="n"/>
      <c r="Q108" s="18">
        <f>T107</f>
        <v/>
      </c>
      <c r="R108" s="18">
        <f>Q108*('Debt Timeline'!$C$9/12)</f>
        <v/>
      </c>
      <c r="S108" s="18">
        <f>MIN(D$9+IF(O129=0,$B$3+D$6+D$7+D$8,0), Q108+R108)</f>
        <v/>
      </c>
      <c r="T108" s="18">
        <f>MAX(0, Q108+R108-S108)</f>
        <v/>
      </c>
    </row>
    <row r="109">
      <c r="A109" s="7" t="n">
        <v>100</v>
      </c>
      <c r="B109" s="18">
        <f>E108</f>
        <v/>
      </c>
      <c r="C109" s="18">
        <f>B109*('Debt Timeline'!$C$6/12)</f>
        <v/>
      </c>
      <c r="D109" s="18">
        <f>MIN(D$6+$B$3, B109+C109)</f>
        <v/>
      </c>
      <c r="E109" s="18">
        <f>MAX(0, B109+C109-D109)</f>
        <v/>
      </c>
      <c r="F109" s="7" t="n"/>
      <c r="G109" s="18">
        <f>J108</f>
        <v/>
      </c>
      <c r="H109" s="18">
        <f>G109*('Debt Timeline'!$C$7/12)</f>
        <v/>
      </c>
      <c r="I109" s="18">
        <f>MIN(D$7+IF(E129=0,$B$3+D$6,0), G109+H109)</f>
        <v/>
      </c>
      <c r="J109" s="18">
        <f>MAX(0, G109+H109-I109)</f>
        <v/>
      </c>
      <c r="K109" s="7" t="n"/>
      <c r="L109" s="18">
        <f>O108</f>
        <v/>
      </c>
      <c r="M109" s="18">
        <f>L109*('Debt Timeline'!$C$8/12)</f>
        <v/>
      </c>
      <c r="N109" s="18">
        <f>MIN(D$8+IF(J129=0,$B$3+D$6+D$7,0), L109+M109)</f>
        <v/>
      </c>
      <c r="O109" s="18">
        <f>MAX(0, L109+M109-N109)</f>
        <v/>
      </c>
      <c r="P109" s="7" t="n"/>
      <c r="Q109" s="18">
        <f>T108</f>
        <v/>
      </c>
      <c r="R109" s="18">
        <f>Q109*('Debt Timeline'!$C$9/12)</f>
        <v/>
      </c>
      <c r="S109" s="18">
        <f>MIN(D$9+IF(O129=0,$B$3+D$6+D$7+D$8,0), Q109+R109)</f>
        <v/>
      </c>
      <c r="T109" s="18">
        <f>MAX(0, Q109+R109-S109)</f>
        <v/>
      </c>
    </row>
    <row r="110">
      <c r="A110" s="7" t="n">
        <v>101</v>
      </c>
      <c r="B110" s="18">
        <f>E109</f>
        <v/>
      </c>
      <c r="C110" s="18">
        <f>B110*('Debt Timeline'!$C$6/12)</f>
        <v/>
      </c>
      <c r="D110" s="18">
        <f>MIN(D$6+$B$3, B110+C110)</f>
        <v/>
      </c>
      <c r="E110" s="18">
        <f>MAX(0, B110+C110-D110)</f>
        <v/>
      </c>
      <c r="F110" s="7" t="n"/>
      <c r="G110" s="18">
        <f>J109</f>
        <v/>
      </c>
      <c r="H110" s="18">
        <f>G110*('Debt Timeline'!$C$7/12)</f>
        <v/>
      </c>
      <c r="I110" s="18">
        <f>MIN(D$7+IF(E129=0,$B$3+D$6,0), G110+H110)</f>
        <v/>
      </c>
      <c r="J110" s="18">
        <f>MAX(0, G110+H110-I110)</f>
        <v/>
      </c>
      <c r="K110" s="7" t="n"/>
      <c r="L110" s="18">
        <f>O109</f>
        <v/>
      </c>
      <c r="M110" s="18">
        <f>L110*('Debt Timeline'!$C$8/12)</f>
        <v/>
      </c>
      <c r="N110" s="18">
        <f>MIN(D$8+IF(J129=0,$B$3+D$6+D$7,0), L110+M110)</f>
        <v/>
      </c>
      <c r="O110" s="18">
        <f>MAX(0, L110+M110-N110)</f>
        <v/>
      </c>
      <c r="P110" s="7" t="n"/>
      <c r="Q110" s="18">
        <f>T109</f>
        <v/>
      </c>
      <c r="R110" s="18">
        <f>Q110*('Debt Timeline'!$C$9/12)</f>
        <v/>
      </c>
      <c r="S110" s="18">
        <f>MIN(D$9+IF(O129=0,$B$3+D$6+D$7+D$8,0), Q110+R110)</f>
        <v/>
      </c>
      <c r="T110" s="18">
        <f>MAX(0, Q110+R110-S110)</f>
        <v/>
      </c>
    </row>
    <row r="111">
      <c r="A111" s="7" t="n">
        <v>102</v>
      </c>
      <c r="B111" s="18">
        <f>E110</f>
        <v/>
      </c>
      <c r="C111" s="18">
        <f>B111*('Debt Timeline'!$C$6/12)</f>
        <v/>
      </c>
      <c r="D111" s="18">
        <f>MIN(D$6+$B$3, B111+C111)</f>
        <v/>
      </c>
      <c r="E111" s="18">
        <f>MAX(0, B111+C111-D111)</f>
        <v/>
      </c>
      <c r="F111" s="7" t="n"/>
      <c r="G111" s="18">
        <f>J110</f>
        <v/>
      </c>
      <c r="H111" s="18">
        <f>G111*('Debt Timeline'!$C$7/12)</f>
        <v/>
      </c>
      <c r="I111" s="18">
        <f>MIN(D$7+IF(E129=0,$B$3+D$6,0), G111+H111)</f>
        <v/>
      </c>
      <c r="J111" s="18">
        <f>MAX(0, G111+H111-I111)</f>
        <v/>
      </c>
      <c r="K111" s="7" t="n"/>
      <c r="L111" s="18">
        <f>O110</f>
        <v/>
      </c>
      <c r="M111" s="18">
        <f>L111*('Debt Timeline'!$C$8/12)</f>
        <v/>
      </c>
      <c r="N111" s="18">
        <f>MIN(D$8+IF(J129=0,$B$3+D$6+D$7,0), L111+M111)</f>
        <v/>
      </c>
      <c r="O111" s="18">
        <f>MAX(0, L111+M111-N111)</f>
        <v/>
      </c>
      <c r="P111" s="7" t="n"/>
      <c r="Q111" s="18">
        <f>T110</f>
        <v/>
      </c>
      <c r="R111" s="18">
        <f>Q111*('Debt Timeline'!$C$9/12)</f>
        <v/>
      </c>
      <c r="S111" s="18">
        <f>MIN(D$9+IF(O129=0,$B$3+D$6+D$7+D$8,0), Q111+R111)</f>
        <v/>
      </c>
      <c r="T111" s="18">
        <f>MAX(0, Q111+R111-S111)</f>
        <v/>
      </c>
    </row>
    <row r="112">
      <c r="A112" s="7" t="n">
        <v>103</v>
      </c>
      <c r="B112" s="18">
        <f>E111</f>
        <v/>
      </c>
      <c r="C112" s="18">
        <f>B112*('Debt Timeline'!$C$6/12)</f>
        <v/>
      </c>
      <c r="D112" s="18">
        <f>MIN(D$6+$B$3, B112+C112)</f>
        <v/>
      </c>
      <c r="E112" s="18">
        <f>MAX(0, B112+C112-D112)</f>
        <v/>
      </c>
      <c r="F112" s="7" t="n"/>
      <c r="G112" s="18">
        <f>J111</f>
        <v/>
      </c>
      <c r="H112" s="18">
        <f>G112*('Debt Timeline'!$C$7/12)</f>
        <v/>
      </c>
      <c r="I112" s="18">
        <f>MIN(D$7+IF(E129=0,$B$3+D$6,0), G112+H112)</f>
        <v/>
      </c>
      <c r="J112" s="18">
        <f>MAX(0, G112+H112-I112)</f>
        <v/>
      </c>
      <c r="K112" s="7" t="n"/>
      <c r="L112" s="18">
        <f>O111</f>
        <v/>
      </c>
      <c r="M112" s="18">
        <f>L112*('Debt Timeline'!$C$8/12)</f>
        <v/>
      </c>
      <c r="N112" s="18">
        <f>MIN(D$8+IF(J129=0,$B$3+D$6+D$7,0), L112+M112)</f>
        <v/>
      </c>
      <c r="O112" s="18">
        <f>MAX(0, L112+M112-N112)</f>
        <v/>
      </c>
      <c r="P112" s="7" t="n"/>
      <c r="Q112" s="18">
        <f>T111</f>
        <v/>
      </c>
      <c r="R112" s="18">
        <f>Q112*('Debt Timeline'!$C$9/12)</f>
        <v/>
      </c>
      <c r="S112" s="18">
        <f>MIN(D$9+IF(O129=0,$B$3+D$6+D$7+D$8,0), Q112+R112)</f>
        <v/>
      </c>
      <c r="T112" s="18">
        <f>MAX(0, Q112+R112-S112)</f>
        <v/>
      </c>
    </row>
    <row r="113">
      <c r="A113" s="7" t="n">
        <v>104</v>
      </c>
      <c r="B113" s="18">
        <f>E112</f>
        <v/>
      </c>
      <c r="C113" s="18">
        <f>B113*('Debt Timeline'!$C$6/12)</f>
        <v/>
      </c>
      <c r="D113" s="18">
        <f>MIN(D$6+$B$3, B113+C113)</f>
        <v/>
      </c>
      <c r="E113" s="18">
        <f>MAX(0, B113+C113-D113)</f>
        <v/>
      </c>
      <c r="F113" s="7" t="n"/>
      <c r="G113" s="18">
        <f>J112</f>
        <v/>
      </c>
      <c r="H113" s="18">
        <f>G113*('Debt Timeline'!$C$7/12)</f>
        <v/>
      </c>
      <c r="I113" s="18">
        <f>MIN(D$7+IF(E129=0,$B$3+D$6,0), G113+H113)</f>
        <v/>
      </c>
      <c r="J113" s="18">
        <f>MAX(0, G113+H113-I113)</f>
        <v/>
      </c>
      <c r="K113" s="7" t="n"/>
      <c r="L113" s="18">
        <f>O112</f>
        <v/>
      </c>
      <c r="M113" s="18">
        <f>L113*('Debt Timeline'!$C$8/12)</f>
        <v/>
      </c>
      <c r="N113" s="18">
        <f>MIN(D$8+IF(J129=0,$B$3+D$6+D$7,0), L113+M113)</f>
        <v/>
      </c>
      <c r="O113" s="18">
        <f>MAX(0, L113+M113-N113)</f>
        <v/>
      </c>
      <c r="P113" s="7" t="n"/>
      <c r="Q113" s="18">
        <f>T112</f>
        <v/>
      </c>
      <c r="R113" s="18">
        <f>Q113*('Debt Timeline'!$C$9/12)</f>
        <v/>
      </c>
      <c r="S113" s="18">
        <f>MIN(D$9+IF(O129=0,$B$3+D$6+D$7+D$8,0), Q113+R113)</f>
        <v/>
      </c>
      <c r="T113" s="18">
        <f>MAX(0, Q113+R113-S113)</f>
        <v/>
      </c>
    </row>
    <row r="114">
      <c r="A114" s="7" t="n">
        <v>105</v>
      </c>
      <c r="B114" s="18">
        <f>E113</f>
        <v/>
      </c>
      <c r="C114" s="18">
        <f>B114*('Debt Timeline'!$C$6/12)</f>
        <v/>
      </c>
      <c r="D114" s="18">
        <f>MIN(D$6+$B$3, B114+C114)</f>
        <v/>
      </c>
      <c r="E114" s="18">
        <f>MAX(0, B114+C114-D114)</f>
        <v/>
      </c>
      <c r="F114" s="7" t="n"/>
      <c r="G114" s="18">
        <f>J113</f>
        <v/>
      </c>
      <c r="H114" s="18">
        <f>G114*('Debt Timeline'!$C$7/12)</f>
        <v/>
      </c>
      <c r="I114" s="18">
        <f>MIN(D$7+IF(E129=0,$B$3+D$6,0), G114+H114)</f>
        <v/>
      </c>
      <c r="J114" s="18">
        <f>MAX(0, G114+H114-I114)</f>
        <v/>
      </c>
      <c r="K114" s="7" t="n"/>
      <c r="L114" s="18">
        <f>O113</f>
        <v/>
      </c>
      <c r="M114" s="18">
        <f>L114*('Debt Timeline'!$C$8/12)</f>
        <v/>
      </c>
      <c r="N114" s="18">
        <f>MIN(D$8+IF(J129=0,$B$3+D$6+D$7,0), L114+M114)</f>
        <v/>
      </c>
      <c r="O114" s="18">
        <f>MAX(0, L114+M114-N114)</f>
        <v/>
      </c>
      <c r="P114" s="7" t="n"/>
      <c r="Q114" s="18">
        <f>T113</f>
        <v/>
      </c>
      <c r="R114" s="18">
        <f>Q114*('Debt Timeline'!$C$9/12)</f>
        <v/>
      </c>
      <c r="S114" s="18">
        <f>MIN(D$9+IF(O129=0,$B$3+D$6+D$7+D$8,0), Q114+R114)</f>
        <v/>
      </c>
      <c r="T114" s="18">
        <f>MAX(0, Q114+R114-S114)</f>
        <v/>
      </c>
    </row>
    <row r="115">
      <c r="A115" s="7" t="n">
        <v>106</v>
      </c>
      <c r="B115" s="18">
        <f>E114</f>
        <v/>
      </c>
      <c r="C115" s="18">
        <f>B115*('Debt Timeline'!$C$6/12)</f>
        <v/>
      </c>
      <c r="D115" s="18">
        <f>MIN(D$6+$B$3, B115+C115)</f>
        <v/>
      </c>
      <c r="E115" s="18">
        <f>MAX(0, B115+C115-D115)</f>
        <v/>
      </c>
      <c r="F115" s="7" t="n"/>
      <c r="G115" s="18">
        <f>J114</f>
        <v/>
      </c>
      <c r="H115" s="18">
        <f>G115*('Debt Timeline'!$C$7/12)</f>
        <v/>
      </c>
      <c r="I115" s="18">
        <f>MIN(D$7+IF(E129=0,$B$3+D$6,0), G115+H115)</f>
        <v/>
      </c>
      <c r="J115" s="18">
        <f>MAX(0, G115+H115-I115)</f>
        <v/>
      </c>
      <c r="K115" s="7" t="n"/>
      <c r="L115" s="18">
        <f>O114</f>
        <v/>
      </c>
      <c r="M115" s="18">
        <f>L115*('Debt Timeline'!$C$8/12)</f>
        <v/>
      </c>
      <c r="N115" s="18">
        <f>MIN(D$8+IF(J129=0,$B$3+D$6+D$7,0), L115+M115)</f>
        <v/>
      </c>
      <c r="O115" s="18">
        <f>MAX(0, L115+M115-N115)</f>
        <v/>
      </c>
      <c r="P115" s="7" t="n"/>
      <c r="Q115" s="18">
        <f>T114</f>
        <v/>
      </c>
      <c r="R115" s="18">
        <f>Q115*('Debt Timeline'!$C$9/12)</f>
        <v/>
      </c>
      <c r="S115" s="18">
        <f>MIN(D$9+IF(O129=0,$B$3+D$6+D$7+D$8,0), Q115+R115)</f>
        <v/>
      </c>
      <c r="T115" s="18">
        <f>MAX(0, Q115+R115-S115)</f>
        <v/>
      </c>
    </row>
    <row r="116">
      <c r="A116" s="7" t="n">
        <v>107</v>
      </c>
      <c r="B116" s="18">
        <f>E115</f>
        <v/>
      </c>
      <c r="C116" s="18">
        <f>B116*('Debt Timeline'!$C$6/12)</f>
        <v/>
      </c>
      <c r="D116" s="18">
        <f>MIN(D$6+$B$3, B116+C116)</f>
        <v/>
      </c>
      <c r="E116" s="18">
        <f>MAX(0, B116+C116-D116)</f>
        <v/>
      </c>
      <c r="F116" s="7" t="n"/>
      <c r="G116" s="18">
        <f>J115</f>
        <v/>
      </c>
      <c r="H116" s="18">
        <f>G116*('Debt Timeline'!$C$7/12)</f>
        <v/>
      </c>
      <c r="I116" s="18">
        <f>MIN(D$7+IF(E129=0,$B$3+D$6,0), G116+H116)</f>
        <v/>
      </c>
      <c r="J116" s="18">
        <f>MAX(0, G116+H116-I116)</f>
        <v/>
      </c>
      <c r="K116" s="7" t="n"/>
      <c r="L116" s="18">
        <f>O115</f>
        <v/>
      </c>
      <c r="M116" s="18">
        <f>L116*('Debt Timeline'!$C$8/12)</f>
        <v/>
      </c>
      <c r="N116" s="18">
        <f>MIN(D$8+IF(J129=0,$B$3+D$6+D$7,0), L116+M116)</f>
        <v/>
      </c>
      <c r="O116" s="18">
        <f>MAX(0, L116+M116-N116)</f>
        <v/>
      </c>
      <c r="P116" s="7" t="n"/>
      <c r="Q116" s="18">
        <f>T115</f>
        <v/>
      </c>
      <c r="R116" s="18">
        <f>Q116*('Debt Timeline'!$C$9/12)</f>
        <v/>
      </c>
      <c r="S116" s="18">
        <f>MIN(D$9+IF(O129=0,$B$3+D$6+D$7+D$8,0), Q116+R116)</f>
        <v/>
      </c>
      <c r="T116" s="18">
        <f>MAX(0, Q116+R116-S116)</f>
        <v/>
      </c>
    </row>
    <row r="117">
      <c r="A117" s="7" t="n">
        <v>108</v>
      </c>
      <c r="B117" s="18">
        <f>E116</f>
        <v/>
      </c>
      <c r="C117" s="18">
        <f>B117*('Debt Timeline'!$C$6/12)</f>
        <v/>
      </c>
      <c r="D117" s="18">
        <f>MIN(D$6+$B$3, B117+C117)</f>
        <v/>
      </c>
      <c r="E117" s="18">
        <f>MAX(0, B117+C117-D117)</f>
        <v/>
      </c>
      <c r="F117" s="7" t="n"/>
      <c r="G117" s="18">
        <f>J116</f>
        <v/>
      </c>
      <c r="H117" s="18">
        <f>G117*('Debt Timeline'!$C$7/12)</f>
        <v/>
      </c>
      <c r="I117" s="18">
        <f>MIN(D$7+IF(E129=0,$B$3+D$6,0), G117+H117)</f>
        <v/>
      </c>
      <c r="J117" s="18">
        <f>MAX(0, G117+H117-I117)</f>
        <v/>
      </c>
      <c r="K117" s="7" t="n"/>
      <c r="L117" s="18">
        <f>O116</f>
        <v/>
      </c>
      <c r="M117" s="18">
        <f>L117*('Debt Timeline'!$C$8/12)</f>
        <v/>
      </c>
      <c r="N117" s="18">
        <f>MIN(D$8+IF(J129=0,$B$3+D$6+D$7,0), L117+M117)</f>
        <v/>
      </c>
      <c r="O117" s="18">
        <f>MAX(0, L117+M117-N117)</f>
        <v/>
      </c>
      <c r="P117" s="7" t="n"/>
      <c r="Q117" s="18">
        <f>T116</f>
        <v/>
      </c>
      <c r="R117" s="18">
        <f>Q117*('Debt Timeline'!$C$9/12)</f>
        <v/>
      </c>
      <c r="S117" s="18">
        <f>MIN(D$9+IF(O129=0,$B$3+D$6+D$7+D$8,0), Q117+R117)</f>
        <v/>
      </c>
      <c r="T117" s="18">
        <f>MAX(0, Q117+R117-S117)</f>
        <v/>
      </c>
    </row>
    <row r="118">
      <c r="A118" s="7" t="n">
        <v>109</v>
      </c>
      <c r="B118" s="18">
        <f>E117</f>
        <v/>
      </c>
      <c r="C118" s="18">
        <f>B118*('Debt Timeline'!$C$6/12)</f>
        <v/>
      </c>
      <c r="D118" s="18">
        <f>MIN(D$6+$B$3, B118+C118)</f>
        <v/>
      </c>
      <c r="E118" s="18">
        <f>MAX(0, B118+C118-D118)</f>
        <v/>
      </c>
      <c r="F118" s="7" t="n"/>
      <c r="G118" s="18">
        <f>J117</f>
        <v/>
      </c>
      <c r="H118" s="18">
        <f>G118*('Debt Timeline'!$C$7/12)</f>
        <v/>
      </c>
      <c r="I118" s="18">
        <f>MIN(D$7+IF(E129=0,$B$3+D$6,0), G118+H118)</f>
        <v/>
      </c>
      <c r="J118" s="18">
        <f>MAX(0, G118+H118-I118)</f>
        <v/>
      </c>
      <c r="K118" s="7" t="n"/>
      <c r="L118" s="18">
        <f>O117</f>
        <v/>
      </c>
      <c r="M118" s="18">
        <f>L118*('Debt Timeline'!$C$8/12)</f>
        <v/>
      </c>
      <c r="N118" s="18">
        <f>MIN(D$8+IF(J129=0,$B$3+D$6+D$7,0), L118+M118)</f>
        <v/>
      </c>
      <c r="O118" s="18">
        <f>MAX(0, L118+M118-N118)</f>
        <v/>
      </c>
      <c r="P118" s="7" t="n"/>
      <c r="Q118" s="18">
        <f>T117</f>
        <v/>
      </c>
      <c r="R118" s="18">
        <f>Q118*('Debt Timeline'!$C$9/12)</f>
        <v/>
      </c>
      <c r="S118" s="18">
        <f>MIN(D$9+IF(O129=0,$B$3+D$6+D$7+D$8,0), Q118+R118)</f>
        <v/>
      </c>
      <c r="T118" s="18">
        <f>MAX(0, Q118+R118-S118)</f>
        <v/>
      </c>
    </row>
    <row r="119">
      <c r="A119" s="7" t="n">
        <v>110</v>
      </c>
      <c r="B119" s="18">
        <f>E118</f>
        <v/>
      </c>
      <c r="C119" s="18">
        <f>B119*('Debt Timeline'!$C$6/12)</f>
        <v/>
      </c>
      <c r="D119" s="18">
        <f>MIN(D$6+$B$3, B119+C119)</f>
        <v/>
      </c>
      <c r="E119" s="18">
        <f>MAX(0, B119+C119-D119)</f>
        <v/>
      </c>
      <c r="F119" s="7" t="n"/>
      <c r="G119" s="18">
        <f>J118</f>
        <v/>
      </c>
      <c r="H119" s="18">
        <f>G119*('Debt Timeline'!$C$7/12)</f>
        <v/>
      </c>
      <c r="I119" s="18">
        <f>MIN(D$7+IF(E129=0,$B$3+D$6,0), G119+H119)</f>
        <v/>
      </c>
      <c r="J119" s="18">
        <f>MAX(0, G119+H119-I119)</f>
        <v/>
      </c>
      <c r="K119" s="7" t="n"/>
      <c r="L119" s="18">
        <f>O118</f>
        <v/>
      </c>
      <c r="M119" s="18">
        <f>L119*('Debt Timeline'!$C$8/12)</f>
        <v/>
      </c>
      <c r="N119" s="18">
        <f>MIN(D$8+IF(J129=0,$B$3+D$6+D$7,0), L119+M119)</f>
        <v/>
      </c>
      <c r="O119" s="18">
        <f>MAX(0, L119+M119-N119)</f>
        <v/>
      </c>
      <c r="P119" s="7" t="n"/>
      <c r="Q119" s="18">
        <f>T118</f>
        <v/>
      </c>
      <c r="R119" s="18">
        <f>Q119*('Debt Timeline'!$C$9/12)</f>
        <v/>
      </c>
      <c r="S119" s="18">
        <f>MIN(D$9+IF(O129=0,$B$3+D$6+D$7+D$8,0), Q119+R119)</f>
        <v/>
      </c>
      <c r="T119" s="18">
        <f>MAX(0, Q119+R119-S119)</f>
        <v/>
      </c>
    </row>
    <row r="120">
      <c r="A120" s="7" t="n">
        <v>111</v>
      </c>
      <c r="B120" s="18">
        <f>E119</f>
        <v/>
      </c>
      <c r="C120" s="18">
        <f>B120*('Debt Timeline'!$C$6/12)</f>
        <v/>
      </c>
      <c r="D120" s="18">
        <f>MIN(D$6+$B$3, B120+C120)</f>
        <v/>
      </c>
      <c r="E120" s="18">
        <f>MAX(0, B120+C120-D120)</f>
        <v/>
      </c>
      <c r="F120" s="7" t="n"/>
      <c r="G120" s="18">
        <f>J119</f>
        <v/>
      </c>
      <c r="H120" s="18">
        <f>G120*('Debt Timeline'!$C$7/12)</f>
        <v/>
      </c>
      <c r="I120" s="18">
        <f>MIN(D$7+IF(E129=0,$B$3+D$6,0), G120+H120)</f>
        <v/>
      </c>
      <c r="J120" s="18">
        <f>MAX(0, G120+H120-I120)</f>
        <v/>
      </c>
      <c r="K120" s="7" t="n"/>
      <c r="L120" s="18">
        <f>O119</f>
        <v/>
      </c>
      <c r="M120" s="18">
        <f>L120*('Debt Timeline'!$C$8/12)</f>
        <v/>
      </c>
      <c r="N120" s="18">
        <f>MIN(D$8+IF(J129=0,$B$3+D$6+D$7,0), L120+M120)</f>
        <v/>
      </c>
      <c r="O120" s="18">
        <f>MAX(0, L120+M120-N120)</f>
        <v/>
      </c>
      <c r="P120" s="7" t="n"/>
      <c r="Q120" s="18">
        <f>T119</f>
        <v/>
      </c>
      <c r="R120" s="18">
        <f>Q120*('Debt Timeline'!$C$9/12)</f>
        <v/>
      </c>
      <c r="S120" s="18">
        <f>MIN(D$9+IF(O129=0,$B$3+D$6+D$7+D$8,0), Q120+R120)</f>
        <v/>
      </c>
      <c r="T120" s="18">
        <f>MAX(0, Q120+R120-S120)</f>
        <v/>
      </c>
    </row>
    <row r="121">
      <c r="A121" s="7" t="n">
        <v>112</v>
      </c>
      <c r="B121" s="18">
        <f>E120</f>
        <v/>
      </c>
      <c r="C121" s="18">
        <f>B121*('Debt Timeline'!$C$6/12)</f>
        <v/>
      </c>
      <c r="D121" s="18">
        <f>MIN(D$6+$B$3, B121+C121)</f>
        <v/>
      </c>
      <c r="E121" s="18">
        <f>MAX(0, B121+C121-D121)</f>
        <v/>
      </c>
      <c r="F121" s="7" t="n"/>
      <c r="G121" s="18">
        <f>J120</f>
        <v/>
      </c>
      <c r="H121" s="18">
        <f>G121*('Debt Timeline'!$C$7/12)</f>
        <v/>
      </c>
      <c r="I121" s="18">
        <f>MIN(D$7+IF(E129=0,$B$3+D$6,0), G121+H121)</f>
        <v/>
      </c>
      <c r="J121" s="18">
        <f>MAX(0, G121+H121-I121)</f>
        <v/>
      </c>
      <c r="K121" s="7" t="n"/>
      <c r="L121" s="18">
        <f>O120</f>
        <v/>
      </c>
      <c r="M121" s="18">
        <f>L121*('Debt Timeline'!$C$8/12)</f>
        <v/>
      </c>
      <c r="N121" s="18">
        <f>MIN(D$8+IF(J129=0,$B$3+D$6+D$7,0), L121+M121)</f>
        <v/>
      </c>
      <c r="O121" s="18">
        <f>MAX(0, L121+M121-N121)</f>
        <v/>
      </c>
      <c r="P121" s="7" t="n"/>
      <c r="Q121" s="18">
        <f>T120</f>
        <v/>
      </c>
      <c r="R121" s="18">
        <f>Q121*('Debt Timeline'!$C$9/12)</f>
        <v/>
      </c>
      <c r="S121" s="18">
        <f>MIN(D$9+IF(O129=0,$B$3+D$6+D$7+D$8,0), Q121+R121)</f>
        <v/>
      </c>
      <c r="T121" s="18">
        <f>MAX(0, Q121+R121-S121)</f>
        <v/>
      </c>
    </row>
    <row r="122">
      <c r="A122" s="7" t="n">
        <v>113</v>
      </c>
      <c r="B122" s="18">
        <f>E121</f>
        <v/>
      </c>
      <c r="C122" s="18">
        <f>B122*('Debt Timeline'!$C$6/12)</f>
        <v/>
      </c>
      <c r="D122" s="18">
        <f>MIN(D$6+$B$3, B122+C122)</f>
        <v/>
      </c>
      <c r="E122" s="18">
        <f>MAX(0, B122+C122-D122)</f>
        <v/>
      </c>
      <c r="F122" s="7" t="n"/>
      <c r="G122" s="18">
        <f>J121</f>
        <v/>
      </c>
      <c r="H122" s="18">
        <f>G122*('Debt Timeline'!$C$7/12)</f>
        <v/>
      </c>
      <c r="I122" s="18">
        <f>MIN(D$7+IF(E129=0,$B$3+D$6,0), G122+H122)</f>
        <v/>
      </c>
      <c r="J122" s="18">
        <f>MAX(0, G122+H122-I122)</f>
        <v/>
      </c>
      <c r="K122" s="7" t="n"/>
      <c r="L122" s="18">
        <f>O121</f>
        <v/>
      </c>
      <c r="M122" s="18">
        <f>L122*('Debt Timeline'!$C$8/12)</f>
        <v/>
      </c>
      <c r="N122" s="18">
        <f>MIN(D$8+IF(J129=0,$B$3+D$6+D$7,0), L122+M122)</f>
        <v/>
      </c>
      <c r="O122" s="18">
        <f>MAX(0, L122+M122-N122)</f>
        <v/>
      </c>
      <c r="P122" s="7" t="n"/>
      <c r="Q122" s="18">
        <f>T121</f>
        <v/>
      </c>
      <c r="R122" s="18">
        <f>Q122*('Debt Timeline'!$C$9/12)</f>
        <v/>
      </c>
      <c r="S122" s="18">
        <f>MIN(D$9+IF(O129=0,$B$3+D$6+D$7+D$8,0), Q122+R122)</f>
        <v/>
      </c>
      <c r="T122" s="18">
        <f>MAX(0, Q122+R122-S122)</f>
        <v/>
      </c>
    </row>
    <row r="123">
      <c r="A123" s="7" t="n">
        <v>114</v>
      </c>
      <c r="B123" s="18">
        <f>E122</f>
        <v/>
      </c>
      <c r="C123" s="18">
        <f>B123*('Debt Timeline'!$C$6/12)</f>
        <v/>
      </c>
      <c r="D123" s="18">
        <f>MIN(D$6+$B$3, B123+C123)</f>
        <v/>
      </c>
      <c r="E123" s="18">
        <f>MAX(0, B123+C123-D123)</f>
        <v/>
      </c>
      <c r="F123" s="7" t="n"/>
      <c r="G123" s="18">
        <f>J122</f>
        <v/>
      </c>
      <c r="H123" s="18">
        <f>G123*('Debt Timeline'!$C$7/12)</f>
        <v/>
      </c>
      <c r="I123" s="18">
        <f>MIN(D$7+IF(E129=0,$B$3+D$6,0), G123+H123)</f>
        <v/>
      </c>
      <c r="J123" s="18">
        <f>MAX(0, G123+H123-I123)</f>
        <v/>
      </c>
      <c r="K123" s="7" t="n"/>
      <c r="L123" s="18">
        <f>O122</f>
        <v/>
      </c>
      <c r="M123" s="18">
        <f>L123*('Debt Timeline'!$C$8/12)</f>
        <v/>
      </c>
      <c r="N123" s="18">
        <f>MIN(D$8+IF(J129=0,$B$3+D$6+D$7,0), L123+M123)</f>
        <v/>
      </c>
      <c r="O123" s="18">
        <f>MAX(0, L123+M123-N123)</f>
        <v/>
      </c>
      <c r="P123" s="7" t="n"/>
      <c r="Q123" s="18">
        <f>T122</f>
        <v/>
      </c>
      <c r="R123" s="18">
        <f>Q123*('Debt Timeline'!$C$9/12)</f>
        <v/>
      </c>
      <c r="S123" s="18">
        <f>MIN(D$9+IF(O129=0,$B$3+D$6+D$7+D$8,0), Q123+R123)</f>
        <v/>
      </c>
      <c r="T123" s="18">
        <f>MAX(0, Q123+R123-S123)</f>
        <v/>
      </c>
    </row>
    <row r="124">
      <c r="A124" s="7" t="n">
        <v>115</v>
      </c>
      <c r="B124" s="18">
        <f>E123</f>
        <v/>
      </c>
      <c r="C124" s="18">
        <f>B124*('Debt Timeline'!$C$6/12)</f>
        <v/>
      </c>
      <c r="D124" s="18">
        <f>MIN(D$6+$B$3, B124+C124)</f>
        <v/>
      </c>
      <c r="E124" s="18">
        <f>MAX(0, B124+C124-D124)</f>
        <v/>
      </c>
      <c r="F124" s="7" t="n"/>
      <c r="G124" s="18">
        <f>J123</f>
        <v/>
      </c>
      <c r="H124" s="18">
        <f>G124*('Debt Timeline'!$C$7/12)</f>
        <v/>
      </c>
      <c r="I124" s="18">
        <f>MIN(D$7+IF(E129=0,$B$3+D$6,0), G124+H124)</f>
        <v/>
      </c>
      <c r="J124" s="18">
        <f>MAX(0, G124+H124-I124)</f>
        <v/>
      </c>
      <c r="K124" s="7" t="n"/>
      <c r="L124" s="18">
        <f>O123</f>
        <v/>
      </c>
      <c r="M124" s="18">
        <f>L124*('Debt Timeline'!$C$8/12)</f>
        <v/>
      </c>
      <c r="N124" s="18">
        <f>MIN(D$8+IF(J129=0,$B$3+D$6+D$7,0), L124+M124)</f>
        <v/>
      </c>
      <c r="O124" s="18">
        <f>MAX(0, L124+M124-N124)</f>
        <v/>
      </c>
      <c r="P124" s="7" t="n"/>
      <c r="Q124" s="18">
        <f>T123</f>
        <v/>
      </c>
      <c r="R124" s="18">
        <f>Q124*('Debt Timeline'!$C$9/12)</f>
        <v/>
      </c>
      <c r="S124" s="18">
        <f>MIN(D$9+IF(O129=0,$B$3+D$6+D$7+D$8,0), Q124+R124)</f>
        <v/>
      </c>
      <c r="T124" s="18">
        <f>MAX(0, Q124+R124-S124)</f>
        <v/>
      </c>
    </row>
    <row r="125">
      <c r="A125" s="7" t="n">
        <v>116</v>
      </c>
      <c r="B125" s="18">
        <f>E124</f>
        <v/>
      </c>
      <c r="C125" s="18">
        <f>B125*('Debt Timeline'!$C$6/12)</f>
        <v/>
      </c>
      <c r="D125" s="18">
        <f>MIN(D$6+$B$3, B125+C125)</f>
        <v/>
      </c>
      <c r="E125" s="18">
        <f>MAX(0, B125+C125-D125)</f>
        <v/>
      </c>
      <c r="F125" s="7" t="n"/>
      <c r="G125" s="18">
        <f>J124</f>
        <v/>
      </c>
      <c r="H125" s="18">
        <f>G125*('Debt Timeline'!$C$7/12)</f>
        <v/>
      </c>
      <c r="I125" s="18">
        <f>MIN(D$7+IF(E129=0,$B$3+D$6,0), G125+H125)</f>
        <v/>
      </c>
      <c r="J125" s="18">
        <f>MAX(0, G125+H125-I125)</f>
        <v/>
      </c>
      <c r="K125" s="7" t="n"/>
      <c r="L125" s="18">
        <f>O124</f>
        <v/>
      </c>
      <c r="M125" s="18">
        <f>L125*('Debt Timeline'!$C$8/12)</f>
        <v/>
      </c>
      <c r="N125" s="18">
        <f>MIN(D$8+IF(J129=0,$B$3+D$6+D$7,0), L125+M125)</f>
        <v/>
      </c>
      <c r="O125" s="18">
        <f>MAX(0, L125+M125-N125)</f>
        <v/>
      </c>
      <c r="P125" s="7" t="n"/>
      <c r="Q125" s="18">
        <f>T124</f>
        <v/>
      </c>
      <c r="R125" s="18">
        <f>Q125*('Debt Timeline'!$C$9/12)</f>
        <v/>
      </c>
      <c r="S125" s="18">
        <f>MIN(D$9+IF(O129=0,$B$3+D$6+D$7+D$8,0), Q125+R125)</f>
        <v/>
      </c>
      <c r="T125" s="18">
        <f>MAX(0, Q125+R125-S125)</f>
        <v/>
      </c>
    </row>
    <row r="126">
      <c r="A126" s="7" t="n">
        <v>117</v>
      </c>
      <c r="B126" s="18">
        <f>E125</f>
        <v/>
      </c>
      <c r="C126" s="18">
        <f>B126*('Debt Timeline'!$C$6/12)</f>
        <v/>
      </c>
      <c r="D126" s="18">
        <f>MIN(D$6+$B$3, B126+C126)</f>
        <v/>
      </c>
      <c r="E126" s="18">
        <f>MAX(0, B126+C126-D126)</f>
        <v/>
      </c>
      <c r="F126" s="7" t="n"/>
      <c r="G126" s="18">
        <f>J125</f>
        <v/>
      </c>
      <c r="H126" s="18">
        <f>G126*('Debt Timeline'!$C$7/12)</f>
        <v/>
      </c>
      <c r="I126" s="18">
        <f>MIN(D$7+IF(E129=0,$B$3+D$6,0), G126+H126)</f>
        <v/>
      </c>
      <c r="J126" s="18">
        <f>MAX(0, G126+H126-I126)</f>
        <v/>
      </c>
      <c r="K126" s="7" t="n"/>
      <c r="L126" s="18">
        <f>O125</f>
        <v/>
      </c>
      <c r="M126" s="18">
        <f>L126*('Debt Timeline'!$C$8/12)</f>
        <v/>
      </c>
      <c r="N126" s="18">
        <f>MIN(D$8+IF(J129=0,$B$3+D$6+D$7,0), L126+M126)</f>
        <v/>
      </c>
      <c r="O126" s="18">
        <f>MAX(0, L126+M126-N126)</f>
        <v/>
      </c>
      <c r="P126" s="7" t="n"/>
      <c r="Q126" s="18">
        <f>T125</f>
        <v/>
      </c>
      <c r="R126" s="18">
        <f>Q126*('Debt Timeline'!$C$9/12)</f>
        <v/>
      </c>
      <c r="S126" s="18">
        <f>MIN(D$9+IF(O129=0,$B$3+D$6+D$7+D$8,0), Q126+R126)</f>
        <v/>
      </c>
      <c r="T126" s="18">
        <f>MAX(0, Q126+R126-S126)</f>
        <v/>
      </c>
    </row>
    <row r="127">
      <c r="A127" s="7" t="n">
        <v>118</v>
      </c>
      <c r="B127" s="18">
        <f>E126</f>
        <v/>
      </c>
      <c r="C127" s="18">
        <f>B127*('Debt Timeline'!$C$6/12)</f>
        <v/>
      </c>
      <c r="D127" s="18">
        <f>MIN(D$6+$B$3, B127+C127)</f>
        <v/>
      </c>
      <c r="E127" s="18">
        <f>MAX(0, B127+C127-D127)</f>
        <v/>
      </c>
      <c r="F127" s="7" t="n"/>
      <c r="G127" s="18">
        <f>J126</f>
        <v/>
      </c>
      <c r="H127" s="18">
        <f>G127*('Debt Timeline'!$C$7/12)</f>
        <v/>
      </c>
      <c r="I127" s="18">
        <f>MIN(D$7+IF(E129=0,$B$3+D$6,0), G127+H127)</f>
        <v/>
      </c>
      <c r="J127" s="18">
        <f>MAX(0, G127+H127-I127)</f>
        <v/>
      </c>
      <c r="K127" s="7" t="n"/>
      <c r="L127" s="18">
        <f>O126</f>
        <v/>
      </c>
      <c r="M127" s="18">
        <f>L127*('Debt Timeline'!$C$8/12)</f>
        <v/>
      </c>
      <c r="N127" s="18">
        <f>MIN(D$8+IF(J129=0,$B$3+D$6+D$7,0), L127+M127)</f>
        <v/>
      </c>
      <c r="O127" s="18">
        <f>MAX(0, L127+M127-N127)</f>
        <v/>
      </c>
      <c r="P127" s="7" t="n"/>
      <c r="Q127" s="18">
        <f>T126</f>
        <v/>
      </c>
      <c r="R127" s="18">
        <f>Q127*('Debt Timeline'!$C$9/12)</f>
        <v/>
      </c>
      <c r="S127" s="18">
        <f>MIN(D$9+IF(O129=0,$B$3+D$6+D$7+D$8,0), Q127+R127)</f>
        <v/>
      </c>
      <c r="T127" s="18">
        <f>MAX(0, Q127+R127-S127)</f>
        <v/>
      </c>
    </row>
    <row r="128">
      <c r="A128" s="7" t="n">
        <v>119</v>
      </c>
      <c r="B128" s="18">
        <f>E127</f>
        <v/>
      </c>
      <c r="C128" s="18">
        <f>B128*('Debt Timeline'!$C$6/12)</f>
        <v/>
      </c>
      <c r="D128" s="18">
        <f>MIN(D$6+$B$3, B128+C128)</f>
        <v/>
      </c>
      <c r="E128" s="18">
        <f>MAX(0, B128+C128-D128)</f>
        <v/>
      </c>
      <c r="F128" s="7" t="n"/>
      <c r="G128" s="18">
        <f>J127</f>
        <v/>
      </c>
      <c r="H128" s="18">
        <f>G128*('Debt Timeline'!$C$7/12)</f>
        <v/>
      </c>
      <c r="I128" s="18">
        <f>MIN(D$7+IF(E129=0,$B$3+D$6,0), G128+H128)</f>
        <v/>
      </c>
      <c r="J128" s="18">
        <f>MAX(0, G128+H128-I128)</f>
        <v/>
      </c>
      <c r="K128" s="7" t="n"/>
      <c r="L128" s="18">
        <f>O127</f>
        <v/>
      </c>
      <c r="M128" s="18">
        <f>L128*('Debt Timeline'!$C$8/12)</f>
        <v/>
      </c>
      <c r="N128" s="18">
        <f>MIN(D$8+IF(J129=0,$B$3+D$6+D$7,0), L128+M128)</f>
        <v/>
      </c>
      <c r="O128" s="18">
        <f>MAX(0, L128+M128-N128)</f>
        <v/>
      </c>
      <c r="P128" s="7" t="n"/>
      <c r="Q128" s="18">
        <f>T127</f>
        <v/>
      </c>
      <c r="R128" s="18">
        <f>Q128*('Debt Timeline'!$C$9/12)</f>
        <v/>
      </c>
      <c r="S128" s="18">
        <f>MIN(D$9+IF(O129=0,$B$3+D$6+D$7+D$8,0), Q128+R128)</f>
        <v/>
      </c>
      <c r="T128" s="18">
        <f>MAX(0, Q128+R128-S128)</f>
        <v/>
      </c>
    </row>
    <row r="129">
      <c r="A129" s="7" t="n">
        <v>120</v>
      </c>
      <c r="B129" s="18">
        <f>E128</f>
        <v/>
      </c>
      <c r="C129" s="18">
        <f>B129*('Debt Timeline'!$C$6/12)</f>
        <v/>
      </c>
      <c r="D129" s="18">
        <f>MIN(D$6+$B$3, B129+C129)</f>
        <v/>
      </c>
      <c r="E129" s="18">
        <f>MAX(0, B129+C129-D129)</f>
        <v/>
      </c>
      <c r="F129" s="7" t="n"/>
      <c r="G129" s="18">
        <f>J128</f>
        <v/>
      </c>
      <c r="H129" s="18">
        <f>G129*('Debt Timeline'!$C$7/12)</f>
        <v/>
      </c>
      <c r="I129" s="18">
        <f>MIN(D$7+IF(E129=0,$B$3+D$6,0), G129+H129)</f>
        <v/>
      </c>
      <c r="J129" s="18">
        <f>MAX(0, G129+H129-I129)</f>
        <v/>
      </c>
      <c r="K129" s="7" t="n"/>
      <c r="L129" s="18">
        <f>O128</f>
        <v/>
      </c>
      <c r="M129" s="18">
        <f>L129*('Debt Timeline'!$C$8/12)</f>
        <v/>
      </c>
      <c r="N129" s="18">
        <f>MIN(D$8+IF(J129=0,$B$3+D$6+D$7,0), L129+M129)</f>
        <v/>
      </c>
      <c r="O129" s="18">
        <f>MAX(0, L129+M129-N129)</f>
        <v/>
      </c>
      <c r="P129" s="7" t="n"/>
      <c r="Q129" s="18">
        <f>T128</f>
        <v/>
      </c>
      <c r="R129" s="18">
        <f>Q129*('Debt Timeline'!$C$9/12)</f>
        <v/>
      </c>
      <c r="S129" s="18">
        <f>MIN(D$9+IF(O129=0,$B$3+D$6+D$7+D$8,0), Q129+R129)</f>
        <v/>
      </c>
      <c r="T129" s="18">
        <f>MAX(0, Q129+R129-S129)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2025-09-06T19:55:17Z</dcterms:created>
  <dcterms:modified xmlns:dcterms="http://purl.org/dc/terms/" xmlns:xsi="http://www.w3.org/2001/XMLSchema-instance" xsi:type="dcterms:W3CDTF">2025-09-06T19:55:17Z</dcterms:modified>
</cp:coreProperties>
</file>