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 filterPrivacy="1"/>
  <bookViews>
    <workbookView xWindow="0" yWindow="0" windowWidth="22260" windowHeight="12645"/>
  </bookViews>
  <sheets>
    <sheet name="Messdaten" sheetId="1" r:id="rId1"/>
    <sheet name="Poly.Koeffizenten" sheetId="3" r:id="rId2"/>
    <sheet name="Mittelwert" sheetId="2" r:id="rId3"/>
    <sheet name="Mittel &amp; S (Abstand)" sheetId="5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6" i="1" l="1"/>
  <c r="A37" i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35" i="1"/>
  <c r="Y35" i="1"/>
  <c r="Y36" i="1" s="1"/>
  <c r="Y37" i="1" s="1"/>
  <c r="Y38" i="1" s="1"/>
  <c r="Y39" i="1" s="1"/>
  <c r="Y40" i="1" s="1"/>
  <c r="Y41" i="1" s="1"/>
  <c r="Y42" i="1" s="1"/>
  <c r="Y43" i="1" s="1"/>
  <c r="Y44" i="1" s="1"/>
  <c r="Y45" i="1" s="1"/>
  <c r="Y46" i="1" s="1"/>
  <c r="Y47" i="1" s="1"/>
  <c r="Y48" i="1" s="1"/>
  <c r="Y49" i="1" s="1"/>
  <c r="Y50" i="1" s="1"/>
  <c r="Y51" i="1" s="1"/>
  <c r="Y52" i="1" s="1"/>
  <c r="Y53" i="1" s="1"/>
  <c r="Y54" i="1" s="1"/>
  <c r="Y55" i="1" s="1"/>
  <c r="Y56" i="1" s="1"/>
  <c r="Y57" i="1" s="1"/>
  <c r="Y58" i="1" s="1"/>
  <c r="Y59" i="1" s="1"/>
  <c r="Y60" i="1" s="1"/>
  <c r="Y61" i="1" s="1"/>
  <c r="W35" i="1" l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34" i="1"/>
  <c r="E34" i="1"/>
  <c r="F34" i="1"/>
  <c r="G34" i="1"/>
  <c r="H34" i="1"/>
  <c r="I34" i="1"/>
  <c r="J34" i="1"/>
  <c r="K34" i="1"/>
  <c r="L34" i="1"/>
  <c r="M34" i="1"/>
  <c r="N34" i="1"/>
  <c r="O34" i="1"/>
  <c r="P34" i="1"/>
  <c r="E35" i="1"/>
  <c r="F35" i="1"/>
  <c r="G35" i="1"/>
  <c r="H35" i="1"/>
  <c r="I35" i="1"/>
  <c r="J35" i="1"/>
  <c r="K35" i="1"/>
  <c r="L35" i="1"/>
  <c r="M35" i="1"/>
  <c r="N35" i="1"/>
  <c r="O35" i="1"/>
  <c r="P35" i="1"/>
  <c r="E36" i="1"/>
  <c r="F36" i="1"/>
  <c r="G36" i="1"/>
  <c r="H36" i="1"/>
  <c r="I36" i="1"/>
  <c r="J36" i="1"/>
  <c r="K36" i="1"/>
  <c r="L36" i="1"/>
  <c r="M36" i="1"/>
  <c r="N36" i="1"/>
  <c r="O36" i="1"/>
  <c r="P36" i="1"/>
  <c r="E37" i="1"/>
  <c r="F37" i="1"/>
  <c r="G37" i="1"/>
  <c r="H37" i="1"/>
  <c r="I37" i="1"/>
  <c r="J37" i="1"/>
  <c r="K37" i="1"/>
  <c r="L37" i="1"/>
  <c r="M37" i="1"/>
  <c r="N37" i="1"/>
  <c r="O37" i="1"/>
  <c r="P37" i="1"/>
  <c r="E38" i="1"/>
  <c r="F38" i="1"/>
  <c r="G38" i="1"/>
  <c r="H38" i="1"/>
  <c r="I38" i="1"/>
  <c r="J38" i="1"/>
  <c r="K38" i="1"/>
  <c r="L38" i="1"/>
  <c r="M38" i="1"/>
  <c r="N38" i="1"/>
  <c r="O38" i="1"/>
  <c r="P38" i="1"/>
  <c r="E39" i="1"/>
  <c r="F39" i="1"/>
  <c r="G39" i="1"/>
  <c r="H39" i="1"/>
  <c r="I39" i="1"/>
  <c r="J39" i="1"/>
  <c r="K39" i="1"/>
  <c r="L39" i="1"/>
  <c r="M39" i="1"/>
  <c r="N39" i="1"/>
  <c r="O39" i="1"/>
  <c r="P39" i="1"/>
  <c r="E40" i="1"/>
  <c r="F40" i="1"/>
  <c r="G40" i="1"/>
  <c r="H40" i="1"/>
  <c r="I40" i="1"/>
  <c r="J40" i="1"/>
  <c r="K40" i="1"/>
  <c r="L40" i="1"/>
  <c r="M40" i="1"/>
  <c r="N40" i="1"/>
  <c r="O40" i="1"/>
  <c r="P40" i="1"/>
  <c r="E41" i="1"/>
  <c r="F41" i="1"/>
  <c r="G41" i="1"/>
  <c r="H41" i="1"/>
  <c r="I41" i="1"/>
  <c r="J41" i="1"/>
  <c r="K41" i="1"/>
  <c r="L41" i="1"/>
  <c r="M41" i="1"/>
  <c r="N41" i="1"/>
  <c r="O41" i="1"/>
  <c r="P41" i="1"/>
  <c r="E42" i="1"/>
  <c r="F42" i="1"/>
  <c r="G42" i="1"/>
  <c r="H42" i="1"/>
  <c r="I42" i="1"/>
  <c r="J42" i="1"/>
  <c r="K42" i="1"/>
  <c r="L42" i="1"/>
  <c r="M42" i="1"/>
  <c r="N42" i="1"/>
  <c r="O42" i="1"/>
  <c r="P42" i="1"/>
  <c r="E43" i="1"/>
  <c r="F43" i="1"/>
  <c r="G43" i="1"/>
  <c r="H43" i="1"/>
  <c r="I43" i="1"/>
  <c r="J43" i="1"/>
  <c r="K43" i="1"/>
  <c r="L43" i="1"/>
  <c r="M43" i="1"/>
  <c r="N43" i="1"/>
  <c r="O43" i="1"/>
  <c r="P43" i="1"/>
  <c r="E44" i="1"/>
  <c r="F44" i="1"/>
  <c r="G44" i="1"/>
  <c r="H44" i="1"/>
  <c r="I44" i="1"/>
  <c r="J44" i="1"/>
  <c r="K44" i="1"/>
  <c r="L44" i="1"/>
  <c r="M44" i="1"/>
  <c r="N44" i="1"/>
  <c r="O44" i="1"/>
  <c r="P44" i="1"/>
  <c r="E45" i="1"/>
  <c r="F45" i="1"/>
  <c r="G45" i="1"/>
  <c r="H45" i="1"/>
  <c r="I45" i="1"/>
  <c r="J45" i="1"/>
  <c r="K45" i="1"/>
  <c r="L45" i="1"/>
  <c r="M45" i="1"/>
  <c r="N45" i="1"/>
  <c r="O45" i="1"/>
  <c r="P45" i="1"/>
  <c r="E46" i="1"/>
  <c r="F46" i="1"/>
  <c r="G46" i="1"/>
  <c r="H46" i="1"/>
  <c r="I46" i="1"/>
  <c r="J46" i="1"/>
  <c r="K46" i="1"/>
  <c r="L46" i="1"/>
  <c r="M46" i="1"/>
  <c r="N46" i="1"/>
  <c r="O46" i="1"/>
  <c r="P46" i="1"/>
  <c r="E47" i="1"/>
  <c r="F47" i="1"/>
  <c r="G47" i="1"/>
  <c r="H47" i="1"/>
  <c r="I47" i="1"/>
  <c r="J47" i="1"/>
  <c r="K47" i="1"/>
  <c r="L47" i="1"/>
  <c r="M47" i="1"/>
  <c r="N47" i="1"/>
  <c r="O47" i="1"/>
  <c r="P47" i="1"/>
  <c r="E48" i="1"/>
  <c r="F48" i="1"/>
  <c r="G48" i="1"/>
  <c r="H48" i="1"/>
  <c r="I48" i="1"/>
  <c r="J48" i="1"/>
  <c r="K48" i="1"/>
  <c r="L48" i="1"/>
  <c r="M48" i="1"/>
  <c r="N48" i="1"/>
  <c r="O48" i="1"/>
  <c r="P48" i="1"/>
  <c r="E49" i="1"/>
  <c r="F49" i="1"/>
  <c r="G49" i="1"/>
  <c r="H49" i="1"/>
  <c r="I49" i="1"/>
  <c r="J49" i="1"/>
  <c r="K49" i="1"/>
  <c r="L49" i="1"/>
  <c r="M49" i="1"/>
  <c r="N49" i="1"/>
  <c r="O49" i="1"/>
  <c r="P49" i="1"/>
  <c r="E50" i="1"/>
  <c r="F50" i="1"/>
  <c r="G50" i="1"/>
  <c r="H50" i="1"/>
  <c r="I50" i="1"/>
  <c r="J50" i="1"/>
  <c r="K50" i="1"/>
  <c r="L50" i="1"/>
  <c r="M50" i="1"/>
  <c r="N50" i="1"/>
  <c r="O50" i="1"/>
  <c r="P50" i="1"/>
  <c r="E51" i="1"/>
  <c r="F51" i="1"/>
  <c r="G51" i="1"/>
  <c r="H51" i="1"/>
  <c r="I51" i="1"/>
  <c r="J51" i="1"/>
  <c r="K51" i="1"/>
  <c r="L51" i="1"/>
  <c r="M51" i="1"/>
  <c r="N51" i="1"/>
  <c r="O51" i="1"/>
  <c r="P51" i="1"/>
  <c r="E52" i="1"/>
  <c r="F52" i="1"/>
  <c r="G52" i="1"/>
  <c r="H52" i="1"/>
  <c r="I52" i="1"/>
  <c r="J52" i="1"/>
  <c r="K52" i="1"/>
  <c r="L52" i="1"/>
  <c r="M52" i="1"/>
  <c r="N52" i="1"/>
  <c r="O52" i="1"/>
  <c r="P52" i="1"/>
  <c r="E53" i="1"/>
  <c r="F53" i="1"/>
  <c r="G53" i="1"/>
  <c r="H53" i="1"/>
  <c r="I53" i="1"/>
  <c r="J53" i="1"/>
  <c r="K53" i="1"/>
  <c r="L53" i="1"/>
  <c r="M53" i="1"/>
  <c r="N53" i="1"/>
  <c r="O53" i="1"/>
  <c r="P53" i="1"/>
  <c r="E54" i="1"/>
  <c r="F54" i="1"/>
  <c r="G54" i="1"/>
  <c r="H54" i="1"/>
  <c r="I54" i="1"/>
  <c r="J54" i="1"/>
  <c r="K54" i="1"/>
  <c r="L54" i="1"/>
  <c r="M54" i="1"/>
  <c r="N54" i="1"/>
  <c r="O54" i="1"/>
  <c r="P54" i="1"/>
  <c r="E55" i="1"/>
  <c r="F55" i="1"/>
  <c r="G55" i="1"/>
  <c r="H55" i="1"/>
  <c r="I55" i="1"/>
  <c r="J55" i="1"/>
  <c r="K55" i="1"/>
  <c r="L55" i="1"/>
  <c r="M55" i="1"/>
  <c r="N55" i="1"/>
  <c r="O55" i="1"/>
  <c r="P55" i="1"/>
  <c r="E56" i="1"/>
  <c r="F56" i="1"/>
  <c r="G56" i="1"/>
  <c r="H56" i="1"/>
  <c r="I56" i="1"/>
  <c r="J56" i="1"/>
  <c r="K56" i="1"/>
  <c r="L56" i="1"/>
  <c r="M56" i="1"/>
  <c r="N56" i="1"/>
  <c r="O56" i="1"/>
  <c r="P56" i="1"/>
  <c r="E57" i="1"/>
  <c r="F57" i="1"/>
  <c r="G57" i="1"/>
  <c r="H57" i="1"/>
  <c r="I57" i="1"/>
  <c r="J57" i="1"/>
  <c r="K57" i="1"/>
  <c r="L57" i="1"/>
  <c r="M57" i="1"/>
  <c r="N57" i="1"/>
  <c r="O57" i="1"/>
  <c r="P57" i="1"/>
  <c r="E58" i="1"/>
  <c r="F58" i="1"/>
  <c r="G58" i="1"/>
  <c r="H58" i="1"/>
  <c r="I58" i="1"/>
  <c r="J58" i="1"/>
  <c r="K58" i="1"/>
  <c r="L58" i="1"/>
  <c r="M58" i="1"/>
  <c r="N58" i="1"/>
  <c r="O58" i="1"/>
  <c r="P58" i="1"/>
  <c r="E59" i="1"/>
  <c r="F59" i="1"/>
  <c r="G59" i="1"/>
  <c r="H59" i="1"/>
  <c r="I59" i="1"/>
  <c r="J59" i="1"/>
  <c r="K59" i="1"/>
  <c r="L59" i="1"/>
  <c r="M59" i="1"/>
  <c r="N59" i="1"/>
  <c r="O59" i="1"/>
  <c r="P59" i="1"/>
  <c r="E60" i="1"/>
  <c r="F60" i="1"/>
  <c r="G60" i="1"/>
  <c r="H60" i="1"/>
  <c r="I60" i="1"/>
  <c r="J60" i="1"/>
  <c r="K60" i="1"/>
  <c r="L60" i="1"/>
  <c r="M60" i="1"/>
  <c r="N60" i="1"/>
  <c r="O60" i="1"/>
  <c r="P60" i="1"/>
  <c r="E61" i="1"/>
  <c r="F61" i="1"/>
  <c r="G61" i="1"/>
  <c r="H61" i="1"/>
  <c r="I61" i="1"/>
  <c r="J61" i="1"/>
  <c r="K61" i="1"/>
  <c r="L61" i="1"/>
  <c r="M61" i="1"/>
  <c r="N61" i="1"/>
  <c r="O61" i="1"/>
  <c r="P61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35" i="1"/>
  <c r="D34" i="1"/>
  <c r="C34" i="1"/>
  <c r="B34" i="1"/>
  <c r="Q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" i="1"/>
  <c r="S20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1" i="1"/>
  <c r="S22" i="1"/>
  <c r="S23" i="1"/>
  <c r="S24" i="1"/>
  <c r="S25" i="1"/>
  <c r="S26" i="1"/>
  <c r="S27" i="1"/>
  <c r="S28" i="1"/>
  <c r="S29" i="1"/>
  <c r="S30" i="1"/>
  <c r="S3" i="1"/>
</calcChain>
</file>

<file path=xl/sharedStrings.xml><?xml version="1.0" encoding="utf-8"?>
<sst xmlns="http://schemas.openxmlformats.org/spreadsheetml/2006/main" count="12" uniqueCount="10">
  <si>
    <t>Abstand in mm</t>
  </si>
  <si>
    <t>Nummer der Messung (Spannung in Volt)</t>
  </si>
  <si>
    <t>Mittelwert</t>
  </si>
  <si>
    <t>Minimum</t>
  </si>
  <si>
    <t>Maximum</t>
  </si>
  <si>
    <t>Standardabweichung (S)</t>
  </si>
  <si>
    <t>Errechnete Abstände</t>
  </si>
  <si>
    <t>Standardabweichung</t>
  </si>
  <si>
    <t>Sym. MU</t>
  </si>
  <si>
    <t>Bereich = Mittelwert +- 2*Standardunsicherheit(95%)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</si>
</sst>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;[Red]0.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0" xfId="0" applyFont="1" applyBorder="1"/>
    <xf numFmtId="0" fontId="1" fillId="0" borderId="2" xfId="0" applyFont="1" applyBorder="1"/>
    <xf numFmtId="0" fontId="0" fillId="0" borderId="2" xfId="0" applyFont="1" applyBorder="1"/>
    <xf numFmtId="0" fontId="0" fillId="0" borderId="5" xfId="0" applyFont="1" applyBorder="1"/>
    <xf numFmtId="164" fontId="0" fillId="0" borderId="4" xfId="0" applyNumberFormat="1" applyBorder="1"/>
    <xf numFmtId="164" fontId="0" fillId="0" borderId="1" xfId="0" applyNumberFormat="1" applyBorder="1"/>
    <xf numFmtId="164" fontId="0" fillId="0" borderId="4" xfId="0" applyNumberFormat="1" applyFont="1" applyBorder="1"/>
    <xf numFmtId="0" fontId="0" fillId="0" borderId="5" xfId="0" applyBorder="1"/>
    <xf numFmtId="164" fontId="0" fillId="0" borderId="7" xfId="0" applyNumberFormat="1" applyBorder="1"/>
    <xf numFmtId="0" fontId="0" fillId="0" borderId="4" xfId="0" applyBorder="1"/>
    <xf numFmtId="0" fontId="0" fillId="0" borderId="6" xfId="0" applyBorder="1"/>
    <xf numFmtId="0" fontId="0" fillId="0" borderId="1" xfId="0" applyFill="1" applyBorder="1"/>
    <xf numFmtId="164" fontId="0" fillId="0" borderId="4" xfId="0" applyNumberFormat="1" applyFill="1" applyBorder="1"/>
    <xf numFmtId="0" fontId="0" fillId="0" borderId="8" xfId="0" applyBorder="1"/>
    <xf numFmtId="164" fontId="0" fillId="0" borderId="6" xfId="0" applyNumberFormat="1" applyFill="1" applyBorder="1"/>
    <xf numFmtId="164" fontId="0" fillId="0" borderId="6" xfId="0" applyNumberFormat="1" applyFont="1" applyFill="1" applyBorder="1"/>
    <xf numFmtId="0" fontId="0" fillId="0" borderId="0" xfId="0" applyAlignment="1">
      <alignment wrapText="1"/>
    </xf>
    <xf numFmtId="0" fontId="1" fillId="0" borderId="3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800"/>
              <a:t>Trendlinie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3.6429441698873521E-2"/>
          <c:y val="9.4394281878914285E-2"/>
          <c:w val="0.91941000933106709"/>
          <c:h val="0.86903709709217458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6.287110061312203E-3"/>
                  <c:y val="-0.3153173152625687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100" baseline="0"/>
                      <a:t>y = -31,847x</a:t>
                    </a:r>
                    <a:r>
                      <a:rPr lang="en-US" sz="1100" baseline="30000"/>
                      <a:t>5</a:t>
                    </a:r>
                    <a:r>
                      <a:rPr lang="en-US" sz="1100" baseline="0"/>
                      <a:t> + 286,32x</a:t>
                    </a:r>
                    <a:r>
                      <a:rPr lang="en-US" sz="1100" baseline="30000"/>
                      <a:t>4</a:t>
                    </a:r>
                    <a:r>
                      <a:rPr lang="en-US" sz="1100" baseline="0"/>
                      <a:t> - 1006,6x</a:t>
                    </a:r>
                    <a:r>
                      <a:rPr lang="en-US" sz="1100" baseline="30000"/>
                      <a:t>3</a:t>
                    </a:r>
                    <a:r>
                      <a:rPr lang="en-US" sz="1100" baseline="0"/>
                      <a:t> + 1762,3x</a:t>
                    </a:r>
                    <a:r>
                      <a:rPr lang="en-US" sz="1100" baseline="30000"/>
                      <a:t>2</a:t>
                    </a:r>
                    <a:r>
                      <a:rPr lang="en-US" sz="1100" baseline="0"/>
                      <a:t> - 1618,2x + 737,11</a:t>
                    </a:r>
                    <a:endParaRPr lang="en-US" sz="11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Messdaten!$Q$3:$Q$30</c:f>
              <c:numCache>
                <c:formatCode>0.0000;[Red]0.0000</c:formatCode>
                <c:ptCount val="28"/>
                <c:pt idx="0">
                  <c:v>2.840006666666667</c:v>
                </c:pt>
                <c:pt idx="1">
                  <c:v>2.4160866666666663</c:v>
                </c:pt>
                <c:pt idx="2">
                  <c:v>2.0616133333333337</c:v>
                </c:pt>
                <c:pt idx="3">
                  <c:v>1.7666866666666663</c:v>
                </c:pt>
                <c:pt idx="4">
                  <c:v>1.5402400000000003</c:v>
                </c:pt>
                <c:pt idx="5">
                  <c:v>1.4200133333333336</c:v>
                </c:pt>
                <c:pt idx="6">
                  <c:v>1.2893199999999998</c:v>
                </c:pt>
                <c:pt idx="7">
                  <c:v>1.1515266666666666</c:v>
                </c:pt>
                <c:pt idx="8">
                  <c:v>1.0765600000000002</c:v>
                </c:pt>
                <c:pt idx="9">
                  <c:v>0.99447333333333332</c:v>
                </c:pt>
                <c:pt idx="10">
                  <c:v>0.93354000000000004</c:v>
                </c:pt>
                <c:pt idx="11">
                  <c:v>0.87293999999999983</c:v>
                </c:pt>
                <c:pt idx="12">
                  <c:v>0.81000666666666665</c:v>
                </c:pt>
                <c:pt idx="13">
                  <c:v>0.77807999999999999</c:v>
                </c:pt>
                <c:pt idx="14">
                  <c:v>0.73637333333333321</c:v>
                </c:pt>
                <c:pt idx="15">
                  <c:v>0.68329333333333331</c:v>
                </c:pt>
                <c:pt idx="16">
                  <c:v>0.65556666666666674</c:v>
                </c:pt>
                <c:pt idx="17">
                  <c:v>0.60376666666666667</c:v>
                </c:pt>
                <c:pt idx="18">
                  <c:v>0.59400666666666679</c:v>
                </c:pt>
                <c:pt idx="19">
                  <c:v>0.55914666666666668</c:v>
                </c:pt>
                <c:pt idx="20">
                  <c:v>0.53859333333333337</c:v>
                </c:pt>
                <c:pt idx="21">
                  <c:v>0.51450666666666678</c:v>
                </c:pt>
                <c:pt idx="22">
                  <c:v>0.49883333333333335</c:v>
                </c:pt>
                <c:pt idx="23">
                  <c:v>0.47997333333333342</c:v>
                </c:pt>
                <c:pt idx="24">
                  <c:v>0.46429999999999999</c:v>
                </c:pt>
                <c:pt idx="25">
                  <c:v>0.44673999999999991</c:v>
                </c:pt>
                <c:pt idx="26">
                  <c:v>0.42096</c:v>
                </c:pt>
                <c:pt idx="27">
                  <c:v>0.41152000000000011</c:v>
                </c:pt>
              </c:numCache>
            </c:numRef>
          </c:xVal>
          <c:yVal>
            <c:numRef>
              <c:f>Messdaten!$U$3:$U$30</c:f>
              <c:numCache>
                <c:formatCode>General</c:formatCode>
                <c:ptCount val="28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  <c:pt idx="7">
                  <c:v>110</c:v>
                </c:pt>
                <c:pt idx="8">
                  <c:v>120</c:v>
                </c:pt>
                <c:pt idx="9">
                  <c:v>130</c:v>
                </c:pt>
                <c:pt idx="10">
                  <c:v>140</c:v>
                </c:pt>
                <c:pt idx="11">
                  <c:v>150</c:v>
                </c:pt>
                <c:pt idx="12">
                  <c:v>160</c:v>
                </c:pt>
                <c:pt idx="13">
                  <c:v>170</c:v>
                </c:pt>
                <c:pt idx="14">
                  <c:v>180</c:v>
                </c:pt>
                <c:pt idx="15">
                  <c:v>190</c:v>
                </c:pt>
                <c:pt idx="16">
                  <c:v>200</c:v>
                </c:pt>
                <c:pt idx="17">
                  <c:v>210</c:v>
                </c:pt>
                <c:pt idx="18">
                  <c:v>220</c:v>
                </c:pt>
                <c:pt idx="19">
                  <c:v>230</c:v>
                </c:pt>
                <c:pt idx="20">
                  <c:v>240</c:v>
                </c:pt>
                <c:pt idx="21">
                  <c:v>250</c:v>
                </c:pt>
                <c:pt idx="22">
                  <c:v>260</c:v>
                </c:pt>
                <c:pt idx="23">
                  <c:v>270</c:v>
                </c:pt>
                <c:pt idx="24">
                  <c:v>280</c:v>
                </c:pt>
                <c:pt idx="25">
                  <c:v>290</c:v>
                </c:pt>
                <c:pt idx="26">
                  <c:v>300</c:v>
                </c:pt>
                <c:pt idx="27">
                  <c:v>310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66-4EBA-8C39-35B9DEA005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929640"/>
        <c:axId val="404931280"/>
      </c:scatterChart>
      <c:valAx>
        <c:axId val="404929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;[Red]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4931280"/>
        <c:crosses val="autoZero"/>
        <c:crossBetween val="midCat"/>
      </c:valAx>
      <c:valAx>
        <c:axId val="40493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4929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3200" b="1" u="none"/>
              <a:t>Mittelwert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Messdaten!$A$3:$A$30</c:f>
              <c:numCache>
                <c:formatCode>General</c:formatCode>
                <c:ptCount val="28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  <c:pt idx="7">
                  <c:v>110</c:v>
                </c:pt>
                <c:pt idx="8">
                  <c:v>120</c:v>
                </c:pt>
                <c:pt idx="9">
                  <c:v>130</c:v>
                </c:pt>
                <c:pt idx="10">
                  <c:v>140</c:v>
                </c:pt>
                <c:pt idx="11">
                  <c:v>150</c:v>
                </c:pt>
                <c:pt idx="12">
                  <c:v>160</c:v>
                </c:pt>
                <c:pt idx="13">
                  <c:v>170</c:v>
                </c:pt>
                <c:pt idx="14">
                  <c:v>180</c:v>
                </c:pt>
                <c:pt idx="15">
                  <c:v>190</c:v>
                </c:pt>
                <c:pt idx="16">
                  <c:v>200</c:v>
                </c:pt>
                <c:pt idx="17">
                  <c:v>210</c:v>
                </c:pt>
                <c:pt idx="18">
                  <c:v>220</c:v>
                </c:pt>
                <c:pt idx="19">
                  <c:v>230</c:v>
                </c:pt>
                <c:pt idx="20">
                  <c:v>240</c:v>
                </c:pt>
                <c:pt idx="21">
                  <c:v>250</c:v>
                </c:pt>
                <c:pt idx="22">
                  <c:v>260</c:v>
                </c:pt>
                <c:pt idx="23">
                  <c:v>270</c:v>
                </c:pt>
                <c:pt idx="24">
                  <c:v>280</c:v>
                </c:pt>
                <c:pt idx="25">
                  <c:v>290</c:v>
                </c:pt>
                <c:pt idx="26">
                  <c:v>300</c:v>
                </c:pt>
                <c:pt idx="27">
                  <c:v>310</c:v>
                </c:pt>
              </c:numCache>
            </c:numRef>
          </c:xVal>
          <c:yVal>
            <c:numRef>
              <c:f>Messdaten!$Q$3:$Q$30</c:f>
              <c:numCache>
                <c:formatCode>0.0000;[Red]0.0000</c:formatCode>
                <c:ptCount val="28"/>
                <c:pt idx="0">
                  <c:v>2.840006666666667</c:v>
                </c:pt>
                <c:pt idx="1">
                  <c:v>2.4160866666666663</c:v>
                </c:pt>
                <c:pt idx="2">
                  <c:v>2.0616133333333337</c:v>
                </c:pt>
                <c:pt idx="3">
                  <c:v>1.7666866666666663</c:v>
                </c:pt>
                <c:pt idx="4">
                  <c:v>1.5402400000000003</c:v>
                </c:pt>
                <c:pt idx="5">
                  <c:v>1.4200133333333336</c:v>
                </c:pt>
                <c:pt idx="6">
                  <c:v>1.2893199999999998</c:v>
                </c:pt>
                <c:pt idx="7">
                  <c:v>1.1515266666666666</c:v>
                </c:pt>
                <c:pt idx="8">
                  <c:v>1.0765600000000002</c:v>
                </c:pt>
                <c:pt idx="9">
                  <c:v>0.99447333333333332</c:v>
                </c:pt>
                <c:pt idx="10">
                  <c:v>0.93354000000000004</c:v>
                </c:pt>
                <c:pt idx="11">
                  <c:v>0.87293999999999983</c:v>
                </c:pt>
                <c:pt idx="12">
                  <c:v>0.81000666666666665</c:v>
                </c:pt>
                <c:pt idx="13">
                  <c:v>0.77807999999999999</c:v>
                </c:pt>
                <c:pt idx="14">
                  <c:v>0.73637333333333321</c:v>
                </c:pt>
                <c:pt idx="15">
                  <c:v>0.68329333333333331</c:v>
                </c:pt>
                <c:pt idx="16">
                  <c:v>0.65556666666666674</c:v>
                </c:pt>
                <c:pt idx="17">
                  <c:v>0.60376666666666667</c:v>
                </c:pt>
                <c:pt idx="18">
                  <c:v>0.59400666666666679</c:v>
                </c:pt>
                <c:pt idx="19">
                  <c:v>0.55914666666666668</c:v>
                </c:pt>
                <c:pt idx="20">
                  <c:v>0.53859333333333337</c:v>
                </c:pt>
                <c:pt idx="21">
                  <c:v>0.51450666666666678</c:v>
                </c:pt>
                <c:pt idx="22">
                  <c:v>0.49883333333333335</c:v>
                </c:pt>
                <c:pt idx="23">
                  <c:v>0.47997333333333342</c:v>
                </c:pt>
                <c:pt idx="24">
                  <c:v>0.46429999999999999</c:v>
                </c:pt>
                <c:pt idx="25">
                  <c:v>0.44673999999999991</c:v>
                </c:pt>
                <c:pt idx="26">
                  <c:v>0.42096</c:v>
                </c:pt>
                <c:pt idx="27">
                  <c:v>0.41152000000000011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17-4540-8746-0E0B84A987F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348899280"/>
        <c:axId val="348899936"/>
      </c:scatterChart>
      <c:valAx>
        <c:axId val="348899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2000"/>
                  <a:t>Abstand in mm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48899936"/>
        <c:crosses val="autoZero"/>
        <c:crossBetween val="midCat"/>
      </c:valAx>
      <c:valAx>
        <c:axId val="34889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800"/>
                  <a:t>Spannung</a:t>
                </a:r>
                <a:r>
                  <a:rPr lang="de-DE" sz="1800" baseline="0"/>
                  <a:t> inVolt</a:t>
                </a:r>
                <a:endParaRPr lang="de-DE" sz="1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00;[Red]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48899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Mittel</a:t>
            </a:r>
            <a:r>
              <a:rPr lang="de-DE" baseline="0"/>
              <a:t> &amp; S (Abstand)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Messdaten!$A$34:$A$61</c:f>
              <c:numCache>
                <c:formatCode>General</c:formatCode>
                <c:ptCount val="28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  <c:pt idx="7">
                  <c:v>110</c:v>
                </c:pt>
                <c:pt idx="8">
                  <c:v>120</c:v>
                </c:pt>
                <c:pt idx="9">
                  <c:v>130</c:v>
                </c:pt>
                <c:pt idx="10">
                  <c:v>140</c:v>
                </c:pt>
                <c:pt idx="11">
                  <c:v>150</c:v>
                </c:pt>
                <c:pt idx="12">
                  <c:v>160</c:v>
                </c:pt>
                <c:pt idx="13">
                  <c:v>170</c:v>
                </c:pt>
                <c:pt idx="14">
                  <c:v>180</c:v>
                </c:pt>
                <c:pt idx="15">
                  <c:v>190</c:v>
                </c:pt>
                <c:pt idx="16">
                  <c:v>200</c:v>
                </c:pt>
                <c:pt idx="17">
                  <c:v>210</c:v>
                </c:pt>
                <c:pt idx="18">
                  <c:v>220</c:v>
                </c:pt>
                <c:pt idx="19">
                  <c:v>230</c:v>
                </c:pt>
                <c:pt idx="20">
                  <c:v>240</c:v>
                </c:pt>
                <c:pt idx="21">
                  <c:v>250</c:v>
                </c:pt>
                <c:pt idx="22">
                  <c:v>260</c:v>
                </c:pt>
                <c:pt idx="23">
                  <c:v>270</c:v>
                </c:pt>
                <c:pt idx="24">
                  <c:v>280</c:v>
                </c:pt>
                <c:pt idx="25">
                  <c:v>290</c:v>
                </c:pt>
                <c:pt idx="26">
                  <c:v>300</c:v>
                </c:pt>
                <c:pt idx="27">
                  <c:v>310</c:v>
                </c:pt>
              </c:numCache>
            </c:numRef>
          </c:xVal>
          <c:yVal>
            <c:numRef>
              <c:f>Messdaten!$R$34:$R$61</c:f>
              <c:numCache>
                <c:formatCode>General</c:formatCode>
                <c:ptCount val="28"/>
                <c:pt idx="0">
                  <c:v>40.152859306366835</c:v>
                </c:pt>
                <c:pt idx="1">
                  <c:v>52.532327668192352</c:v>
                </c:pt>
                <c:pt idx="2">
                  <c:v>57.292841998753076</c:v>
                </c:pt>
                <c:pt idx="3">
                  <c:v>69.340253616783656</c:v>
                </c:pt>
                <c:pt idx="4">
                  <c:v>82.7272779266453</c:v>
                </c:pt>
                <c:pt idx="5">
                  <c:v>90.861433194505238</c:v>
                </c:pt>
                <c:pt idx="6">
                  <c:v>100.61013224671912</c:v>
                </c:pt>
                <c:pt idx="7">
                  <c:v>112.50241335605332</c:v>
                </c:pt>
                <c:pt idx="8">
                  <c:v>120.17699179123092</c:v>
                </c:pt>
                <c:pt idx="9">
                  <c:v>129.84862255778512</c:v>
                </c:pt>
                <c:pt idx="10">
                  <c:v>138.35493471391959</c:v>
                </c:pt>
                <c:pt idx="11">
                  <c:v>147.97508463803308</c:v>
                </c:pt>
                <c:pt idx="12">
                  <c:v>159.86173434660896</c:v>
                </c:pt>
                <c:pt idx="13">
                  <c:v>166.84555772562896</c:v>
                </c:pt>
                <c:pt idx="14">
                  <c:v>176.534356074236</c:v>
                </c:pt>
                <c:pt idx="15">
                  <c:v>191.04344960107937</c:v>
                </c:pt>
                <c:pt idx="16">
                  <c:v>199.13034052583416</c:v>
                </c:pt>
                <c:pt idx="17">
                  <c:v>216.85622647995459</c:v>
                </c:pt>
                <c:pt idx="18">
                  <c:v>220.07307112523424</c:v>
                </c:pt>
                <c:pt idx="19">
                  <c:v>233.74217250645793</c:v>
                </c:pt>
                <c:pt idx="20">
                  <c:v>242.24876861215958</c:v>
                </c:pt>
                <c:pt idx="21">
                  <c:v>253.21233851700288</c:v>
                </c:pt>
                <c:pt idx="22">
                  <c:v>260.35071198663235</c:v>
                </c:pt>
                <c:pt idx="23">
                  <c:v>269.55244214502761</c:v>
                </c:pt>
                <c:pt idx="24">
                  <c:v>277.84593145406586</c:v>
                </c:pt>
                <c:pt idx="25">
                  <c:v>287.21312117688984</c:v>
                </c:pt>
                <c:pt idx="26">
                  <c:v>301.76719275951075</c:v>
                </c:pt>
                <c:pt idx="27">
                  <c:v>307.43275235638447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89-4DEE-A774-681D430E32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1436760"/>
        <c:axId val="481437088"/>
      </c:scatterChart>
      <c:scatterChart>
        <c:scatterStyle val="lineMarker"/>
        <c:varyColors val="0"/>
        <c:ser>
          <c:idx val="1"/>
          <c:order val="1"/>
          <c:tx>
            <c:v>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Messdaten!$Y$34:$Y$61</c:f>
              <c:numCache>
                <c:formatCode>General</c:formatCode>
                <c:ptCount val="28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  <c:pt idx="7">
                  <c:v>110</c:v>
                </c:pt>
                <c:pt idx="8">
                  <c:v>120</c:v>
                </c:pt>
                <c:pt idx="9">
                  <c:v>130</c:v>
                </c:pt>
                <c:pt idx="10">
                  <c:v>140</c:v>
                </c:pt>
                <c:pt idx="11">
                  <c:v>150</c:v>
                </c:pt>
                <c:pt idx="12">
                  <c:v>160</c:v>
                </c:pt>
                <c:pt idx="13">
                  <c:v>170</c:v>
                </c:pt>
                <c:pt idx="14">
                  <c:v>180</c:v>
                </c:pt>
                <c:pt idx="15">
                  <c:v>190</c:v>
                </c:pt>
                <c:pt idx="16">
                  <c:v>200</c:v>
                </c:pt>
                <c:pt idx="17">
                  <c:v>210</c:v>
                </c:pt>
                <c:pt idx="18">
                  <c:v>220</c:v>
                </c:pt>
                <c:pt idx="19">
                  <c:v>230</c:v>
                </c:pt>
                <c:pt idx="20">
                  <c:v>240</c:v>
                </c:pt>
                <c:pt idx="21">
                  <c:v>250</c:v>
                </c:pt>
                <c:pt idx="22">
                  <c:v>260</c:v>
                </c:pt>
                <c:pt idx="23">
                  <c:v>270</c:v>
                </c:pt>
                <c:pt idx="24">
                  <c:v>280</c:v>
                </c:pt>
                <c:pt idx="25">
                  <c:v>290</c:v>
                </c:pt>
                <c:pt idx="26">
                  <c:v>300</c:v>
                </c:pt>
                <c:pt idx="27">
                  <c:v>310</c:v>
                </c:pt>
              </c:numCache>
            </c:numRef>
          </c:xVal>
          <c:yVal>
            <c:numRef>
              <c:f>Messdaten!$T$34:$T$61</c:f>
              <c:numCache>
                <c:formatCode>General</c:formatCode>
                <c:ptCount val="28"/>
                <c:pt idx="0">
                  <c:v>2.7618350729306056</c:v>
                </c:pt>
                <c:pt idx="1">
                  <c:v>0.10469252123577982</c:v>
                </c:pt>
                <c:pt idx="2">
                  <c:v>0.97672609476832872</c:v>
                </c:pt>
                <c:pt idx="3">
                  <c:v>0.95253040678071565</c:v>
                </c:pt>
                <c:pt idx="4">
                  <c:v>1.0357092376670975</c:v>
                </c:pt>
                <c:pt idx="5">
                  <c:v>1.4576598802270317</c:v>
                </c:pt>
                <c:pt idx="6">
                  <c:v>1.7741809603183574</c:v>
                </c:pt>
                <c:pt idx="7">
                  <c:v>1.5446330701001618</c:v>
                </c:pt>
                <c:pt idx="8">
                  <c:v>3.2710652383285388</c:v>
                </c:pt>
                <c:pt idx="9">
                  <c:v>2.6418898448932429</c:v>
                </c:pt>
                <c:pt idx="10">
                  <c:v>4.0311180060301037</c:v>
                </c:pt>
                <c:pt idx="11">
                  <c:v>1.5106562911854622</c:v>
                </c:pt>
                <c:pt idx="12">
                  <c:v>2.966349922791661</c:v>
                </c:pt>
                <c:pt idx="13">
                  <c:v>6.1851676109936591</c:v>
                </c:pt>
                <c:pt idx="14">
                  <c:v>3.5852769612007518</c:v>
                </c:pt>
                <c:pt idx="15">
                  <c:v>7.9306067989151749</c:v>
                </c:pt>
                <c:pt idx="16">
                  <c:v>3.5890506387289878</c:v>
                </c:pt>
                <c:pt idx="17">
                  <c:v>10.982258506178322</c:v>
                </c:pt>
                <c:pt idx="18">
                  <c:v>3.8396647562092676</c:v>
                </c:pt>
                <c:pt idx="19">
                  <c:v>7.9259201900550886</c:v>
                </c:pt>
                <c:pt idx="20">
                  <c:v>5.7027921456941648</c:v>
                </c:pt>
                <c:pt idx="21">
                  <c:v>11.286281812973829</c:v>
                </c:pt>
                <c:pt idx="22">
                  <c:v>7.2846525631138084</c:v>
                </c:pt>
                <c:pt idx="23">
                  <c:v>5.22188182142329</c:v>
                </c:pt>
                <c:pt idx="24">
                  <c:v>10.867224818671962</c:v>
                </c:pt>
                <c:pt idx="25">
                  <c:v>9.4430859279846597</c:v>
                </c:pt>
                <c:pt idx="26">
                  <c:v>6.3404877314734973</c:v>
                </c:pt>
                <c:pt idx="27">
                  <c:v>7.6091643487972904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889-4DEE-A774-681D430E32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6023016"/>
        <c:axId val="226022032"/>
      </c:scatterChart>
      <c:valAx>
        <c:axId val="481436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1437088"/>
        <c:crosses val="autoZero"/>
        <c:crossBetween val="midCat"/>
      </c:valAx>
      <c:valAx>
        <c:axId val="48143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1436760"/>
        <c:crosses val="autoZero"/>
        <c:crossBetween val="midCat"/>
      </c:valAx>
      <c:valAx>
        <c:axId val="2260220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26023016"/>
        <c:crosses val="max"/>
        <c:crossBetween val="midCat"/>
      </c:valAx>
      <c:valAx>
        <c:axId val="2260230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6022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582706</xdr:colOff>
      <xdr:row>26</xdr:row>
      <xdr:rowOff>33618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D55A51FA-B6AA-4B21-9EF4-C64643D817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502226</xdr:colOff>
      <xdr:row>0</xdr:row>
      <xdr:rowOff>181841</xdr:rowOff>
    </xdr:from>
    <xdr:to>
      <xdr:col>18</xdr:col>
      <xdr:colOff>547686</xdr:colOff>
      <xdr:row>48</xdr:row>
      <xdr:rowOff>142875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BD00E593-8901-49E9-883D-5A2C2CC85C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489857</xdr:colOff>
      <xdr:row>31</xdr:row>
      <xdr:rowOff>54428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DC627568-1BEA-4A1C-937B-E019E05268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1"/>
  <sheetViews>
    <sheetView tabSelected="1" zoomScale="70" zoomScaleNormal="70" workbookViewId="0">
      <selection activeCell="F32" sqref="F32"/>
    </sheetView>
  </sheetViews>
  <sheetFormatPr baseColWidth="10" defaultColWidth="9" defaultRowHeight="15" x14ac:dyDescent="0.25"/>
  <cols>
    <col min="1" max="1" width="13.5703125" customWidth="1"/>
    <col min="3" max="3" width="9.42578125" bestFit="1" customWidth="1"/>
    <col min="11" max="11" width="10.42578125" bestFit="1" customWidth="1"/>
    <col min="18" max="18" width="12.140625" customWidth="1"/>
    <col min="19" max="19" width="9" customWidth="1"/>
    <col min="20" max="20" width="21.28515625" customWidth="1"/>
    <col min="21" max="21" width="13.5703125" customWidth="1"/>
    <col min="23" max="23" width="25" customWidth="1"/>
  </cols>
  <sheetData>
    <row r="1" spans="1:21" x14ac:dyDescent="0.25">
      <c r="A1" s="3"/>
      <c r="B1" s="20" t="s">
        <v>1</v>
      </c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"/>
      <c r="U1" s="3"/>
    </row>
    <row r="2" spans="1:21" ht="15.75" thickBot="1" x14ac:dyDescent="0.3">
      <c r="A2" s="4" t="s">
        <v>0</v>
      </c>
      <c r="B2" s="6">
        <v>1</v>
      </c>
      <c r="C2" s="6">
        <v>2</v>
      </c>
      <c r="D2" s="6">
        <v>3</v>
      </c>
      <c r="E2" s="6">
        <v>4</v>
      </c>
      <c r="F2" s="5">
        <v>5</v>
      </c>
      <c r="G2" s="6">
        <v>6</v>
      </c>
      <c r="H2" s="6">
        <v>7</v>
      </c>
      <c r="I2" s="6">
        <v>8</v>
      </c>
      <c r="J2" s="6">
        <v>9</v>
      </c>
      <c r="K2" s="6">
        <v>10</v>
      </c>
      <c r="L2" s="6">
        <v>11</v>
      </c>
      <c r="M2" s="6">
        <v>12</v>
      </c>
      <c r="N2" s="6">
        <v>13</v>
      </c>
      <c r="O2" s="6">
        <v>14</v>
      </c>
      <c r="P2" s="6">
        <v>15</v>
      </c>
      <c r="Q2" s="10" t="s">
        <v>2</v>
      </c>
      <c r="R2" s="10" t="s">
        <v>3</v>
      </c>
      <c r="S2" s="10" t="s">
        <v>4</v>
      </c>
      <c r="T2" s="10" t="s">
        <v>5</v>
      </c>
      <c r="U2" s="4" t="s">
        <v>0</v>
      </c>
    </row>
    <row r="3" spans="1:21" ht="15.75" thickBot="1" x14ac:dyDescent="0.3">
      <c r="A3" s="1">
        <v>40</v>
      </c>
      <c r="B3" s="7">
        <v>2.8298999999999999</v>
      </c>
      <c r="C3" s="7">
        <v>2.8935</v>
      </c>
      <c r="D3" s="7">
        <v>2.8250000000000002</v>
      </c>
      <c r="E3" s="7">
        <v>2.8201000000000001</v>
      </c>
      <c r="F3" s="8">
        <v>2.8885999999999998</v>
      </c>
      <c r="G3" s="7">
        <v>2.8201000000000001</v>
      </c>
      <c r="H3" s="7">
        <v>2.8935</v>
      </c>
      <c r="I3" s="7">
        <v>2.8250000000000002</v>
      </c>
      <c r="J3" s="7">
        <v>2.8201000000000001</v>
      </c>
      <c r="K3" s="7">
        <v>2.8201000000000001</v>
      </c>
      <c r="L3" s="9">
        <v>2.8250000000000002</v>
      </c>
      <c r="M3" s="7">
        <v>2.8298999999999999</v>
      </c>
      <c r="N3" s="7">
        <v>2.8494999999999999</v>
      </c>
      <c r="O3" s="7">
        <v>2.8348</v>
      </c>
      <c r="P3" s="7">
        <v>2.8250000000000002</v>
      </c>
      <c r="Q3" s="11">
        <f>AVERAGE(B3:P3)</f>
        <v>2.840006666666667</v>
      </c>
      <c r="R3" s="11">
        <f>MIN(B3:P3)</f>
        <v>2.8201000000000001</v>
      </c>
      <c r="S3" s="7">
        <f>MAX(B3:P3)</f>
        <v>2.8935</v>
      </c>
      <c r="T3" s="12">
        <f>_xlfn.STDEV.S(B3:P3)</f>
        <v>2.7892407227637733E-2</v>
      </c>
      <c r="U3" s="1">
        <v>40</v>
      </c>
    </row>
    <row r="4" spans="1:21" ht="15.75" thickBot="1" x14ac:dyDescent="0.3">
      <c r="A4" s="1">
        <v>50</v>
      </c>
      <c r="B4" s="7">
        <v>2.4047000000000001</v>
      </c>
      <c r="C4" s="7">
        <v>2.3948999999999998</v>
      </c>
      <c r="D4" s="7">
        <v>2.4438</v>
      </c>
      <c r="E4" s="7">
        <v>2.4241999999999999</v>
      </c>
      <c r="F4" s="8">
        <v>2.3948999999999998</v>
      </c>
      <c r="G4" s="7">
        <v>2.3948999999999998</v>
      </c>
      <c r="H4" s="7">
        <v>2.4681999999999999</v>
      </c>
      <c r="I4" s="7">
        <v>2.3997999999999999</v>
      </c>
      <c r="J4" s="7">
        <v>2.3997999999999999</v>
      </c>
      <c r="K4" s="7">
        <v>2.4144999999999999</v>
      </c>
      <c r="L4" s="9">
        <v>2.4632999999999998</v>
      </c>
      <c r="M4" s="7">
        <v>2.3948999999999998</v>
      </c>
      <c r="N4" s="7">
        <v>2.4535999999999998</v>
      </c>
      <c r="O4" s="7">
        <v>2.3948999999999998</v>
      </c>
      <c r="P4" s="7">
        <v>2.3948999999999998</v>
      </c>
      <c r="Q4" s="11">
        <f t="shared" ref="Q4:Q30" si="0">AVERAGE(B4:P4)</f>
        <v>2.4160866666666663</v>
      </c>
      <c r="R4" s="11">
        <f t="shared" ref="R4:R30" si="1">MIN(B4:P4)</f>
        <v>2.3948999999999998</v>
      </c>
      <c r="S4" s="7">
        <f t="shared" ref="S4:S30" si="2">MAX(B4:P4)</f>
        <v>2.4681999999999999</v>
      </c>
      <c r="T4" s="12">
        <f t="shared" ref="T4:T30" si="3">_xlfn.STDEV.S(B4:P4)</f>
        <v>2.7440763907178763E-2</v>
      </c>
      <c r="U4" s="1">
        <v>50</v>
      </c>
    </row>
    <row r="5" spans="1:21" ht="15.75" thickBot="1" x14ac:dyDescent="0.3">
      <c r="A5" s="1">
        <v>60</v>
      </c>
      <c r="B5" s="7">
        <v>2.0381</v>
      </c>
      <c r="C5" s="7">
        <v>2.0722999999999998</v>
      </c>
      <c r="D5" s="7">
        <v>2.1554000000000002</v>
      </c>
      <c r="E5" s="7">
        <v>2.0478999999999998</v>
      </c>
      <c r="F5" s="8">
        <v>2.0381</v>
      </c>
      <c r="G5" s="7">
        <v>2.1358999999999999</v>
      </c>
      <c r="H5" s="7">
        <v>2.0771999999999999</v>
      </c>
      <c r="I5" s="7">
        <v>2.0870000000000002</v>
      </c>
      <c r="J5" s="7">
        <v>2.0331999999999999</v>
      </c>
      <c r="K5" s="7">
        <v>2.0381</v>
      </c>
      <c r="L5" s="9">
        <v>2.0283000000000002</v>
      </c>
      <c r="M5" s="7">
        <v>2.0381</v>
      </c>
      <c r="N5" s="7">
        <v>2.0577000000000001</v>
      </c>
      <c r="O5" s="7">
        <v>2.0381</v>
      </c>
      <c r="P5" s="7">
        <v>2.0388000000000002</v>
      </c>
      <c r="Q5" s="11">
        <f t="shared" si="0"/>
        <v>2.0616133333333337</v>
      </c>
      <c r="R5" s="11">
        <f t="shared" si="1"/>
        <v>2.0283000000000002</v>
      </c>
      <c r="S5" s="7">
        <f t="shared" si="2"/>
        <v>2.1554000000000002</v>
      </c>
      <c r="T5" s="12">
        <f t="shared" si="3"/>
        <v>3.8472046747637198E-2</v>
      </c>
      <c r="U5" s="1">
        <v>60</v>
      </c>
    </row>
    <row r="6" spans="1:21" ht="15.75" thickBot="1" x14ac:dyDescent="0.3">
      <c r="A6" s="1">
        <v>70</v>
      </c>
      <c r="B6" s="7">
        <v>1.7545999999999999</v>
      </c>
      <c r="C6" s="7">
        <v>1.7986</v>
      </c>
      <c r="D6" s="7">
        <v>1.7595000000000001</v>
      </c>
      <c r="E6" s="7">
        <v>1.7595000000000001</v>
      </c>
      <c r="F6" s="8">
        <v>1.7595000000000001</v>
      </c>
      <c r="G6" s="7">
        <v>1.7644</v>
      </c>
      <c r="H6" s="7">
        <v>1.7644</v>
      </c>
      <c r="I6" s="7">
        <v>1.7742</v>
      </c>
      <c r="J6" s="7">
        <v>1.7790999999999999</v>
      </c>
      <c r="K6" s="7">
        <v>1.7545999999999999</v>
      </c>
      <c r="L6" s="9">
        <v>1.74</v>
      </c>
      <c r="M6" s="7">
        <v>1.7448999999999999</v>
      </c>
      <c r="N6" s="7">
        <v>1.7644</v>
      </c>
      <c r="O6" s="7">
        <v>1.7742</v>
      </c>
      <c r="P6" s="7">
        <v>1.8084</v>
      </c>
      <c r="Q6" s="11">
        <f t="shared" si="0"/>
        <v>1.7666866666666663</v>
      </c>
      <c r="R6" s="11">
        <f t="shared" si="1"/>
        <v>1.74</v>
      </c>
      <c r="S6" s="7">
        <f t="shared" si="2"/>
        <v>1.8084</v>
      </c>
      <c r="T6" s="12">
        <f t="shared" si="3"/>
        <v>1.8273902807269277E-2</v>
      </c>
      <c r="U6" s="1">
        <v>70</v>
      </c>
    </row>
    <row r="7" spans="1:21" ht="15.75" thickBot="1" x14ac:dyDescent="0.3">
      <c r="A7" s="1">
        <v>80</v>
      </c>
      <c r="B7" s="7">
        <v>1.5494000000000001</v>
      </c>
      <c r="C7" s="7">
        <v>1.5590999999999999</v>
      </c>
      <c r="D7" s="7">
        <v>1.5298</v>
      </c>
      <c r="E7" s="7">
        <v>1.5445</v>
      </c>
      <c r="F7" s="8">
        <v>1.5298</v>
      </c>
      <c r="G7" s="7">
        <v>1.5347</v>
      </c>
      <c r="H7" s="7">
        <v>1.5298</v>
      </c>
      <c r="I7" s="7">
        <v>1.5445</v>
      </c>
      <c r="J7" s="7">
        <v>1.5835999999999999</v>
      </c>
      <c r="K7" s="7">
        <v>1.5248999999999999</v>
      </c>
      <c r="L7" s="9">
        <v>1.5248999999999999</v>
      </c>
      <c r="M7" s="7">
        <v>1.5298</v>
      </c>
      <c r="N7" s="7">
        <v>1.5347</v>
      </c>
      <c r="O7" s="7">
        <v>1.5543</v>
      </c>
      <c r="P7" s="7">
        <v>1.5298</v>
      </c>
      <c r="Q7" s="11">
        <f t="shared" si="0"/>
        <v>1.5402400000000003</v>
      </c>
      <c r="R7" s="11">
        <f t="shared" si="1"/>
        <v>1.5248999999999999</v>
      </c>
      <c r="S7" s="7">
        <f t="shared" si="2"/>
        <v>1.5835999999999999</v>
      </c>
      <c r="T7" s="12">
        <f t="shared" si="3"/>
        <v>1.6103806116212739E-2</v>
      </c>
      <c r="U7" s="1">
        <v>80</v>
      </c>
    </row>
    <row r="8" spans="1:21" ht="15.75" thickBot="1" x14ac:dyDescent="0.3">
      <c r="A8" s="1">
        <v>90</v>
      </c>
      <c r="B8" s="7">
        <v>1.4712000000000001</v>
      </c>
      <c r="C8" s="7">
        <v>1.4125000000000001</v>
      </c>
      <c r="D8" s="7">
        <v>1.4125000000000001</v>
      </c>
      <c r="E8" s="7">
        <v>1.4174</v>
      </c>
      <c r="F8" s="8">
        <v>1.4320999999999999</v>
      </c>
      <c r="G8" s="7">
        <v>1.4370000000000001</v>
      </c>
      <c r="H8" s="7">
        <v>1.393</v>
      </c>
      <c r="I8" s="7">
        <v>1.4076</v>
      </c>
      <c r="J8" s="7">
        <v>1.4125000000000001</v>
      </c>
      <c r="K8" s="7">
        <v>1.4222999999999999</v>
      </c>
      <c r="L8" s="9">
        <v>1.4516</v>
      </c>
      <c r="M8" s="7">
        <v>1.4174</v>
      </c>
      <c r="N8" s="7">
        <v>1.393</v>
      </c>
      <c r="O8" s="7">
        <v>1.4076</v>
      </c>
      <c r="P8" s="7">
        <v>1.4125000000000001</v>
      </c>
      <c r="Q8" s="11">
        <f t="shared" si="0"/>
        <v>1.4200133333333336</v>
      </c>
      <c r="R8" s="11">
        <f t="shared" si="1"/>
        <v>1.393</v>
      </c>
      <c r="S8" s="7">
        <f t="shared" si="2"/>
        <v>1.4712000000000001</v>
      </c>
      <c r="T8" s="12">
        <f t="shared" si="3"/>
        <v>2.0813349653756454E-2</v>
      </c>
      <c r="U8" s="1">
        <v>90</v>
      </c>
    </row>
    <row r="9" spans="1:21" ht="15.75" thickBot="1" x14ac:dyDescent="0.3">
      <c r="A9" s="1">
        <v>100</v>
      </c>
      <c r="B9" s="7">
        <v>1.3245</v>
      </c>
      <c r="C9" s="7">
        <v>1.2561</v>
      </c>
      <c r="D9" s="7">
        <v>1.2805</v>
      </c>
      <c r="E9" s="7">
        <v>1.3245</v>
      </c>
      <c r="F9" s="8">
        <v>1.3245</v>
      </c>
      <c r="G9" s="7">
        <v>1.2805</v>
      </c>
      <c r="H9" s="7">
        <v>1.2805</v>
      </c>
      <c r="I9" s="7">
        <v>1.2805</v>
      </c>
      <c r="J9" s="7">
        <v>1.3099000000000001</v>
      </c>
      <c r="K9" s="7">
        <v>1.2707999999999999</v>
      </c>
      <c r="L9" s="9">
        <v>1.2903</v>
      </c>
      <c r="M9" s="7">
        <v>1.2903</v>
      </c>
      <c r="N9" s="7">
        <v>1.2561</v>
      </c>
      <c r="O9" s="7">
        <v>1.2903</v>
      </c>
      <c r="P9" s="7">
        <v>1.2805</v>
      </c>
      <c r="Q9" s="11">
        <f t="shared" si="0"/>
        <v>1.2893199999999998</v>
      </c>
      <c r="R9" s="11">
        <f t="shared" si="1"/>
        <v>1.2561</v>
      </c>
      <c r="S9" s="7">
        <f t="shared" si="2"/>
        <v>1.3245</v>
      </c>
      <c r="T9" s="12">
        <f t="shared" si="3"/>
        <v>2.2485557269373745E-2</v>
      </c>
      <c r="U9" s="1">
        <v>100</v>
      </c>
    </row>
    <row r="10" spans="1:21" ht="15.75" thickBot="1" x14ac:dyDescent="0.3">
      <c r="A10" s="1">
        <v>110</v>
      </c>
      <c r="B10" s="7">
        <v>1.1486000000000001</v>
      </c>
      <c r="C10" s="7">
        <v>1.1388</v>
      </c>
      <c r="D10" s="7">
        <v>1.1241000000000001</v>
      </c>
      <c r="E10" s="7">
        <v>1.1486000000000001</v>
      </c>
      <c r="F10" s="8">
        <v>1.1436999999999999</v>
      </c>
      <c r="G10" s="7">
        <v>1.1486000000000001</v>
      </c>
      <c r="H10" s="7">
        <v>1.1436999999999999</v>
      </c>
      <c r="I10" s="7">
        <v>1.1584000000000001</v>
      </c>
      <c r="J10" s="7">
        <v>1.1584000000000001</v>
      </c>
      <c r="K10" s="7">
        <v>1.1975</v>
      </c>
      <c r="L10" s="9">
        <v>1.173</v>
      </c>
      <c r="M10" s="7">
        <v>1.1486000000000001</v>
      </c>
      <c r="N10" s="7">
        <v>1.1486000000000001</v>
      </c>
      <c r="O10" s="7">
        <v>1.1486000000000001</v>
      </c>
      <c r="P10" s="7">
        <v>1.1436999999999999</v>
      </c>
      <c r="Q10" s="11">
        <f t="shared" si="0"/>
        <v>1.1515266666666666</v>
      </c>
      <c r="R10" s="11">
        <f t="shared" si="1"/>
        <v>1.1241000000000001</v>
      </c>
      <c r="S10" s="7">
        <f t="shared" si="2"/>
        <v>1.1975</v>
      </c>
      <c r="T10" s="12">
        <f t="shared" si="3"/>
        <v>1.6515121498046511E-2</v>
      </c>
      <c r="U10" s="1">
        <v>110</v>
      </c>
    </row>
    <row r="11" spans="1:21" ht="15.75" thickBot="1" x14ac:dyDescent="0.3">
      <c r="A11" s="1">
        <v>120</v>
      </c>
      <c r="B11" s="7">
        <v>1.1144000000000001</v>
      </c>
      <c r="C11" s="7">
        <v>1.0508</v>
      </c>
      <c r="D11" s="7">
        <v>1.0557000000000001</v>
      </c>
      <c r="E11" s="7">
        <v>1.0704</v>
      </c>
      <c r="F11" s="8">
        <v>1.0215000000000001</v>
      </c>
      <c r="G11" s="7">
        <v>1.0899000000000001</v>
      </c>
      <c r="H11" s="7">
        <v>1.0557000000000001</v>
      </c>
      <c r="I11" s="7">
        <v>1.0508</v>
      </c>
      <c r="J11" s="7">
        <v>1.0996999999999999</v>
      </c>
      <c r="K11" s="7">
        <v>1.0606</v>
      </c>
      <c r="L11" s="9">
        <v>1.0899000000000001</v>
      </c>
      <c r="M11" s="7">
        <v>1.1094999999999999</v>
      </c>
      <c r="N11" s="7">
        <v>1.0508</v>
      </c>
      <c r="O11" s="7">
        <v>1.1046</v>
      </c>
      <c r="P11" s="7">
        <v>1.1241000000000001</v>
      </c>
      <c r="Q11" s="11">
        <f t="shared" si="0"/>
        <v>1.0765600000000002</v>
      </c>
      <c r="R11" s="11">
        <f t="shared" si="1"/>
        <v>1.0215000000000001</v>
      </c>
      <c r="S11" s="7">
        <f t="shared" si="2"/>
        <v>1.1241000000000001</v>
      </c>
      <c r="T11" s="12">
        <f t="shared" si="3"/>
        <v>3.0047410156997845E-2</v>
      </c>
      <c r="U11" s="1">
        <v>120</v>
      </c>
    </row>
    <row r="12" spans="1:21" ht="15.75" thickBot="1" x14ac:dyDescent="0.3">
      <c r="A12" s="1">
        <v>130</v>
      </c>
      <c r="B12" s="7">
        <v>0.98729999999999996</v>
      </c>
      <c r="C12" s="7">
        <v>1.002</v>
      </c>
      <c r="D12" s="7">
        <v>0.98729999999999996</v>
      </c>
      <c r="E12" s="7">
        <v>0.98729999999999996</v>
      </c>
      <c r="F12" s="8">
        <v>0.99219999999999997</v>
      </c>
      <c r="G12" s="7">
        <v>1.0117</v>
      </c>
      <c r="H12" s="7">
        <v>1.002</v>
      </c>
      <c r="I12" s="7">
        <v>0.97260000000000002</v>
      </c>
      <c r="J12" s="7">
        <v>0.98729999999999996</v>
      </c>
      <c r="K12" s="7">
        <v>1.0508</v>
      </c>
      <c r="L12" s="9">
        <v>0.99219999999999997</v>
      </c>
      <c r="M12" s="7">
        <v>0.99219999999999997</v>
      </c>
      <c r="N12" s="7">
        <v>1.002</v>
      </c>
      <c r="O12" s="7">
        <v>0.95309999999999995</v>
      </c>
      <c r="P12" s="7">
        <v>0.99709999999999999</v>
      </c>
      <c r="Q12" s="11">
        <f t="shared" si="0"/>
        <v>0.99447333333333332</v>
      </c>
      <c r="R12" s="11">
        <f t="shared" si="1"/>
        <v>0.95309999999999995</v>
      </c>
      <c r="S12" s="7">
        <f t="shared" si="2"/>
        <v>1.0508</v>
      </c>
      <c r="T12" s="12">
        <f t="shared" si="3"/>
        <v>2.0801492620437012E-2</v>
      </c>
      <c r="U12" s="1">
        <v>130</v>
      </c>
    </row>
    <row r="13" spans="1:21" ht="15.75" thickBot="1" x14ac:dyDescent="0.3">
      <c r="A13" s="1">
        <v>140</v>
      </c>
      <c r="B13" s="7">
        <v>0.91400000000000003</v>
      </c>
      <c r="C13" s="7">
        <v>0.99219999999999997</v>
      </c>
      <c r="D13" s="7">
        <v>0.88470000000000004</v>
      </c>
      <c r="E13" s="7">
        <v>0.9335</v>
      </c>
      <c r="F13" s="8">
        <v>0.95309999999999995</v>
      </c>
      <c r="G13" s="7">
        <v>0.92379999999999995</v>
      </c>
      <c r="H13" s="7">
        <v>0.91890000000000005</v>
      </c>
      <c r="I13" s="7">
        <v>0.96289999999999998</v>
      </c>
      <c r="J13" s="7">
        <v>0.91400000000000003</v>
      </c>
      <c r="K13" s="7">
        <v>0.97260000000000002</v>
      </c>
      <c r="L13" s="9">
        <v>0.9335</v>
      </c>
      <c r="M13" s="7">
        <v>0.91400000000000003</v>
      </c>
      <c r="N13" s="7">
        <v>0.92859999999999998</v>
      </c>
      <c r="O13" s="7">
        <v>0.94330000000000003</v>
      </c>
      <c r="P13" s="7">
        <v>0.91400000000000003</v>
      </c>
      <c r="Q13" s="11">
        <f t="shared" si="0"/>
        <v>0.93354000000000004</v>
      </c>
      <c r="R13" s="11">
        <f t="shared" si="1"/>
        <v>0.88470000000000004</v>
      </c>
      <c r="S13" s="7">
        <f t="shared" si="2"/>
        <v>0.99219999999999997</v>
      </c>
      <c r="T13" s="12">
        <f t="shared" si="3"/>
        <v>2.7454814826235054E-2</v>
      </c>
      <c r="U13" s="1">
        <v>140</v>
      </c>
    </row>
    <row r="14" spans="1:21" ht="15.75" thickBot="1" x14ac:dyDescent="0.3">
      <c r="A14" s="1">
        <v>150</v>
      </c>
      <c r="B14" s="7">
        <v>0.88470000000000004</v>
      </c>
      <c r="C14" s="7">
        <v>0.87490000000000001</v>
      </c>
      <c r="D14" s="7">
        <v>0.87</v>
      </c>
      <c r="E14" s="7">
        <v>0.87</v>
      </c>
      <c r="F14" s="8">
        <v>0.88470000000000004</v>
      </c>
      <c r="G14" s="7">
        <v>0.87</v>
      </c>
      <c r="H14" s="7">
        <v>0.88470000000000004</v>
      </c>
      <c r="I14" s="7">
        <v>0.85040000000000004</v>
      </c>
      <c r="J14" s="7">
        <v>0.87</v>
      </c>
      <c r="K14" s="7">
        <v>0.87</v>
      </c>
      <c r="L14" s="9">
        <v>0.87980000000000003</v>
      </c>
      <c r="M14" s="7">
        <v>0.87</v>
      </c>
      <c r="N14" s="7">
        <v>0.87</v>
      </c>
      <c r="O14" s="7">
        <v>0.87</v>
      </c>
      <c r="P14" s="7">
        <v>0.87490000000000001</v>
      </c>
      <c r="Q14" s="11">
        <f t="shared" si="0"/>
        <v>0.87293999999999983</v>
      </c>
      <c r="R14" s="11">
        <f t="shared" si="1"/>
        <v>0.85040000000000004</v>
      </c>
      <c r="S14" s="7">
        <f t="shared" si="2"/>
        <v>0.88470000000000004</v>
      </c>
      <c r="T14" s="12">
        <f t="shared" si="3"/>
        <v>8.6471960773420713E-3</v>
      </c>
      <c r="U14" s="1">
        <v>150</v>
      </c>
    </row>
    <row r="15" spans="1:21" ht="15.75" thickBot="1" x14ac:dyDescent="0.3">
      <c r="A15" s="1">
        <v>160</v>
      </c>
      <c r="B15" s="7">
        <v>0.81130000000000002</v>
      </c>
      <c r="C15" s="7">
        <v>0.81620000000000004</v>
      </c>
      <c r="D15" s="7">
        <v>0.81130000000000002</v>
      </c>
      <c r="E15" s="7">
        <v>0.81620000000000004</v>
      </c>
      <c r="F15" s="8">
        <v>0.81620000000000004</v>
      </c>
      <c r="G15" s="7">
        <v>0.81620000000000004</v>
      </c>
      <c r="H15" s="7">
        <v>0.81130000000000002</v>
      </c>
      <c r="I15" s="7">
        <v>0.81620000000000004</v>
      </c>
      <c r="J15" s="7">
        <v>0.81620000000000004</v>
      </c>
      <c r="K15" s="7">
        <v>0.82599999999999996</v>
      </c>
      <c r="L15" s="9">
        <v>0.7722</v>
      </c>
      <c r="M15" s="7">
        <v>0.78200000000000003</v>
      </c>
      <c r="N15" s="7">
        <v>0.81130000000000002</v>
      </c>
      <c r="O15" s="7">
        <v>0.81620000000000004</v>
      </c>
      <c r="P15" s="7">
        <v>0.81130000000000002</v>
      </c>
      <c r="Q15" s="11">
        <f t="shared" si="0"/>
        <v>0.81000666666666665</v>
      </c>
      <c r="R15" s="11">
        <f t="shared" si="1"/>
        <v>0.7722</v>
      </c>
      <c r="S15" s="7">
        <f t="shared" si="2"/>
        <v>0.82599999999999996</v>
      </c>
      <c r="T15" s="12">
        <f t="shared" si="3"/>
        <v>1.4006042913515513E-2</v>
      </c>
      <c r="U15" s="1">
        <v>160</v>
      </c>
    </row>
    <row r="16" spans="1:21" ht="15.75" thickBot="1" x14ac:dyDescent="0.3">
      <c r="A16" s="1">
        <v>170</v>
      </c>
      <c r="B16" s="7">
        <v>0.75270000000000004</v>
      </c>
      <c r="C16" s="7">
        <v>0.82599999999999996</v>
      </c>
      <c r="D16" s="7">
        <v>0.77710000000000001</v>
      </c>
      <c r="E16" s="7">
        <v>0.78200000000000003</v>
      </c>
      <c r="F16" s="8">
        <v>0.73309999999999997</v>
      </c>
      <c r="G16" s="7">
        <v>0.81620000000000004</v>
      </c>
      <c r="H16" s="7">
        <v>0.78200000000000003</v>
      </c>
      <c r="I16" s="7">
        <v>0.7722</v>
      </c>
      <c r="J16" s="7">
        <v>0.77710000000000001</v>
      </c>
      <c r="K16" s="7">
        <v>0.7722</v>
      </c>
      <c r="L16" s="9">
        <v>0.82599999999999996</v>
      </c>
      <c r="M16" s="7">
        <v>0.73309999999999997</v>
      </c>
      <c r="N16" s="7">
        <v>0.7722</v>
      </c>
      <c r="O16" s="7">
        <v>0.7722</v>
      </c>
      <c r="P16" s="7">
        <v>0.77710000000000001</v>
      </c>
      <c r="Q16" s="11">
        <f t="shared" si="0"/>
        <v>0.77807999999999999</v>
      </c>
      <c r="R16" s="11">
        <f t="shared" si="1"/>
        <v>0.73309999999999997</v>
      </c>
      <c r="S16" s="7">
        <f t="shared" si="2"/>
        <v>0.82599999999999996</v>
      </c>
      <c r="T16" s="12">
        <f t="shared" si="3"/>
        <v>2.7913442742060417E-2</v>
      </c>
      <c r="U16" s="1">
        <v>170</v>
      </c>
    </row>
    <row r="17" spans="1:23" ht="15.75" thickBot="1" x14ac:dyDescent="0.3">
      <c r="A17" s="1">
        <v>180</v>
      </c>
      <c r="B17" s="7">
        <v>0.74780000000000002</v>
      </c>
      <c r="C17" s="7">
        <v>0.73799999999999999</v>
      </c>
      <c r="D17" s="7">
        <v>0.73309999999999997</v>
      </c>
      <c r="E17" s="7">
        <v>0.73309999999999997</v>
      </c>
      <c r="F17" s="8">
        <v>0.73799999999999999</v>
      </c>
      <c r="G17" s="7">
        <v>0.69399999999999995</v>
      </c>
      <c r="H17" s="7">
        <v>0.73799999999999999</v>
      </c>
      <c r="I17" s="7">
        <v>0.7429</v>
      </c>
      <c r="J17" s="7">
        <v>0.73799999999999999</v>
      </c>
      <c r="K17" s="7">
        <v>0.73309999999999997</v>
      </c>
      <c r="L17" s="9">
        <v>0.73799999999999999</v>
      </c>
      <c r="M17" s="7">
        <v>0.73799999999999999</v>
      </c>
      <c r="N17" s="7">
        <v>0.76249999999999996</v>
      </c>
      <c r="O17" s="7">
        <v>0.73799999999999999</v>
      </c>
      <c r="P17" s="7">
        <v>0.73309999999999997</v>
      </c>
      <c r="Q17" s="11">
        <f t="shared" si="0"/>
        <v>0.73637333333333321</v>
      </c>
      <c r="R17" s="11">
        <f t="shared" si="1"/>
        <v>0.69399999999999995</v>
      </c>
      <c r="S17" s="7">
        <f t="shared" si="2"/>
        <v>0.76249999999999996</v>
      </c>
      <c r="T17" s="12">
        <f t="shared" si="3"/>
        <v>1.3919794059779292E-2</v>
      </c>
      <c r="U17" s="1">
        <v>180</v>
      </c>
    </row>
    <row r="18" spans="1:23" ht="15.75" thickBot="1" x14ac:dyDescent="0.3">
      <c r="A18" s="1">
        <v>190</v>
      </c>
      <c r="B18" s="7">
        <v>0.66469999999999996</v>
      </c>
      <c r="C18" s="7">
        <v>0.75760000000000005</v>
      </c>
      <c r="D18" s="7">
        <v>0.67449999999999999</v>
      </c>
      <c r="E18" s="7">
        <v>0.63539999999999996</v>
      </c>
      <c r="F18" s="8">
        <v>0.68430000000000002</v>
      </c>
      <c r="G18" s="7">
        <v>0.67449999999999999</v>
      </c>
      <c r="H18" s="7">
        <v>0.67449999999999999</v>
      </c>
      <c r="I18" s="7">
        <v>0.67449999999999999</v>
      </c>
      <c r="J18" s="7">
        <v>0.73309999999999997</v>
      </c>
      <c r="K18" s="7">
        <v>0.67449999999999999</v>
      </c>
      <c r="L18" s="9">
        <v>0.69889999999999997</v>
      </c>
      <c r="M18" s="7">
        <v>0.67449999999999999</v>
      </c>
      <c r="N18" s="7">
        <v>0.67449999999999999</v>
      </c>
      <c r="O18" s="7">
        <v>0.6794</v>
      </c>
      <c r="P18" s="7">
        <v>0.67449999999999999</v>
      </c>
      <c r="Q18" s="11">
        <f t="shared" si="0"/>
        <v>0.68329333333333331</v>
      </c>
      <c r="R18" s="11">
        <f t="shared" si="1"/>
        <v>0.63539999999999996</v>
      </c>
      <c r="S18" s="7">
        <f t="shared" si="2"/>
        <v>0.75760000000000005</v>
      </c>
      <c r="T18" s="12">
        <f t="shared" si="3"/>
        <v>2.8685473343704502E-2</v>
      </c>
      <c r="U18" s="1">
        <v>190</v>
      </c>
    </row>
    <row r="19" spans="1:23" ht="15.75" thickBot="1" x14ac:dyDescent="0.3">
      <c r="A19" s="1">
        <v>200</v>
      </c>
      <c r="B19" s="7">
        <v>0.6794</v>
      </c>
      <c r="C19" s="7">
        <v>0.65490000000000004</v>
      </c>
      <c r="D19" s="7">
        <v>0.65490000000000004</v>
      </c>
      <c r="E19" s="7">
        <v>0.65490000000000004</v>
      </c>
      <c r="F19" s="8">
        <v>0.62560000000000004</v>
      </c>
      <c r="G19" s="7">
        <v>0.6452</v>
      </c>
      <c r="H19" s="7">
        <v>0.65490000000000004</v>
      </c>
      <c r="I19" s="7">
        <v>0.65490000000000004</v>
      </c>
      <c r="J19" s="7">
        <v>0.66469999999999996</v>
      </c>
      <c r="K19" s="7">
        <v>0.65490000000000004</v>
      </c>
      <c r="L19" s="9">
        <v>0.66469999999999996</v>
      </c>
      <c r="M19" s="7">
        <v>0.65</v>
      </c>
      <c r="N19" s="7">
        <v>0.65980000000000005</v>
      </c>
      <c r="O19" s="7">
        <v>0.65980000000000005</v>
      </c>
      <c r="P19" s="7">
        <v>0.65490000000000004</v>
      </c>
      <c r="Q19" s="11">
        <f t="shared" si="0"/>
        <v>0.65556666666666674</v>
      </c>
      <c r="R19" s="11">
        <f t="shared" si="1"/>
        <v>0.62560000000000004</v>
      </c>
      <c r="S19" s="7">
        <f t="shared" si="2"/>
        <v>0.6794</v>
      </c>
      <c r="T19" s="12">
        <f t="shared" si="3"/>
        <v>1.1371246110046068E-2</v>
      </c>
      <c r="U19" s="1">
        <v>200</v>
      </c>
    </row>
    <row r="20" spans="1:23" ht="15.75" thickBot="1" x14ac:dyDescent="0.3">
      <c r="A20" s="1">
        <v>210</v>
      </c>
      <c r="B20" s="7">
        <v>0.63049999999999995</v>
      </c>
      <c r="C20" s="7">
        <v>0.57669999999999999</v>
      </c>
      <c r="D20" s="7">
        <v>0.61580000000000001</v>
      </c>
      <c r="E20" s="7">
        <v>0.62070000000000003</v>
      </c>
      <c r="F20" s="8">
        <v>0.62070000000000003</v>
      </c>
      <c r="G20" s="7">
        <v>0.62070000000000003</v>
      </c>
      <c r="H20" s="7">
        <v>0.61580000000000001</v>
      </c>
      <c r="I20" s="7">
        <v>0.61580000000000001</v>
      </c>
      <c r="J20" s="7">
        <v>0.61580000000000001</v>
      </c>
      <c r="K20" s="7">
        <v>0.56699999999999995</v>
      </c>
      <c r="L20" s="9">
        <v>0.60609999999999997</v>
      </c>
      <c r="M20" s="7">
        <v>0.61580000000000001</v>
      </c>
      <c r="N20" s="7">
        <v>0.52790000000000004</v>
      </c>
      <c r="O20" s="7">
        <v>0.57669999999999999</v>
      </c>
      <c r="P20" s="7">
        <v>0.63049999999999995</v>
      </c>
      <c r="Q20" s="11">
        <f t="shared" si="0"/>
        <v>0.60376666666666667</v>
      </c>
      <c r="R20" s="11">
        <f t="shared" si="1"/>
        <v>0.52790000000000004</v>
      </c>
      <c r="S20" s="7">
        <f>MAX(B20:P20)</f>
        <v>0.63049999999999995</v>
      </c>
      <c r="T20" s="12">
        <f t="shared" si="3"/>
        <v>2.8774682986131766E-2</v>
      </c>
      <c r="U20" s="1">
        <v>210</v>
      </c>
    </row>
    <row r="21" spans="1:23" ht="15.75" thickBot="1" x14ac:dyDescent="0.3">
      <c r="A21" s="1">
        <v>220</v>
      </c>
      <c r="B21" s="7">
        <v>0.59630000000000005</v>
      </c>
      <c r="C21" s="7">
        <v>0.59630000000000005</v>
      </c>
      <c r="D21" s="7">
        <v>0.59140000000000004</v>
      </c>
      <c r="E21" s="7">
        <v>0.59630000000000005</v>
      </c>
      <c r="F21" s="8">
        <v>0.59630000000000005</v>
      </c>
      <c r="G21" s="7">
        <v>0.59630000000000005</v>
      </c>
      <c r="H21" s="7">
        <v>0.59630000000000005</v>
      </c>
      <c r="I21" s="7">
        <v>0.57669999999999999</v>
      </c>
      <c r="J21" s="7">
        <v>0.59630000000000005</v>
      </c>
      <c r="K21" s="7">
        <v>0.59630000000000005</v>
      </c>
      <c r="L21" s="9">
        <v>0.59630000000000005</v>
      </c>
      <c r="M21" s="7">
        <v>0.57669999999999999</v>
      </c>
      <c r="N21" s="7">
        <v>0.62070000000000003</v>
      </c>
      <c r="O21" s="7">
        <v>0.58160000000000001</v>
      </c>
      <c r="P21" s="7">
        <v>0.59630000000000005</v>
      </c>
      <c r="Q21" s="11">
        <f t="shared" si="0"/>
        <v>0.59400666666666679</v>
      </c>
      <c r="R21" s="11">
        <f t="shared" si="1"/>
        <v>0.57669999999999999</v>
      </c>
      <c r="S21" s="7">
        <f t="shared" si="2"/>
        <v>0.62070000000000003</v>
      </c>
      <c r="T21" s="12">
        <f t="shared" si="3"/>
        <v>1.0436506439736766E-2</v>
      </c>
      <c r="U21" s="1">
        <v>220</v>
      </c>
    </row>
    <row r="22" spans="1:23" ht="15.75" thickBot="1" x14ac:dyDescent="0.3">
      <c r="A22" s="1">
        <v>230</v>
      </c>
      <c r="B22" s="7">
        <v>0.55230000000000001</v>
      </c>
      <c r="C22" s="7">
        <v>0.56210000000000004</v>
      </c>
      <c r="D22" s="7">
        <v>0.55720000000000003</v>
      </c>
      <c r="E22" s="7">
        <v>0.57179999999999997</v>
      </c>
      <c r="F22" s="8">
        <v>0.55720000000000003</v>
      </c>
      <c r="G22" s="7">
        <v>0.55720000000000003</v>
      </c>
      <c r="H22" s="7">
        <v>0.55720000000000003</v>
      </c>
      <c r="I22" s="7">
        <v>0.58650000000000002</v>
      </c>
      <c r="J22" s="7">
        <v>0.58160000000000001</v>
      </c>
      <c r="K22" s="7">
        <v>0.56210000000000004</v>
      </c>
      <c r="L22" s="9">
        <v>0.56699999999999995</v>
      </c>
      <c r="M22" s="7">
        <v>0.55230000000000001</v>
      </c>
      <c r="N22" s="7">
        <v>0.5181</v>
      </c>
      <c r="O22" s="7">
        <v>0.52300000000000002</v>
      </c>
      <c r="P22" s="7">
        <v>0.58160000000000001</v>
      </c>
      <c r="Q22" s="11">
        <f t="shared" si="0"/>
        <v>0.55914666666666668</v>
      </c>
      <c r="R22" s="11">
        <f t="shared" si="1"/>
        <v>0.5181</v>
      </c>
      <c r="S22" s="7">
        <f t="shared" si="2"/>
        <v>0.58650000000000002</v>
      </c>
      <c r="T22" s="12">
        <f t="shared" si="3"/>
        <v>1.9078891352436997E-2</v>
      </c>
      <c r="U22" s="1">
        <v>230</v>
      </c>
    </row>
    <row r="23" spans="1:23" ht="15.75" thickBot="1" x14ac:dyDescent="0.3">
      <c r="A23" s="1">
        <v>240</v>
      </c>
      <c r="B23" s="7">
        <v>0.53269999999999995</v>
      </c>
      <c r="C23" s="7">
        <v>0.53759999999999997</v>
      </c>
      <c r="D23" s="7">
        <v>0.53759999999999997</v>
      </c>
      <c r="E23" s="7">
        <v>0.54249999999999998</v>
      </c>
      <c r="F23" s="8">
        <v>0.53269999999999995</v>
      </c>
      <c r="G23" s="7">
        <v>0.53759999999999997</v>
      </c>
      <c r="H23" s="7">
        <v>0.53269999999999995</v>
      </c>
      <c r="I23" s="7">
        <v>0.56210000000000004</v>
      </c>
      <c r="J23" s="7">
        <v>0.55230000000000001</v>
      </c>
      <c r="K23" s="7">
        <v>0.50829999999999997</v>
      </c>
      <c r="L23" s="9">
        <v>0.53759999999999997</v>
      </c>
      <c r="M23" s="7">
        <v>0.56210000000000004</v>
      </c>
      <c r="N23" s="7">
        <v>0.53759999999999997</v>
      </c>
      <c r="O23" s="7">
        <v>0.53759999999999997</v>
      </c>
      <c r="P23" s="7">
        <v>0.52790000000000004</v>
      </c>
      <c r="Q23" s="11">
        <f t="shared" si="0"/>
        <v>0.53859333333333337</v>
      </c>
      <c r="R23" s="11">
        <f t="shared" si="1"/>
        <v>0.50829999999999997</v>
      </c>
      <c r="S23" s="7">
        <f t="shared" si="2"/>
        <v>0.56210000000000004</v>
      </c>
      <c r="T23" s="12">
        <f t="shared" si="3"/>
        <v>1.3229861605294236E-2</v>
      </c>
      <c r="U23" s="1">
        <v>240</v>
      </c>
    </row>
    <row r="24" spans="1:23" ht="15.75" thickBot="1" x14ac:dyDescent="0.3">
      <c r="A24" s="1">
        <v>250</v>
      </c>
      <c r="B24" s="7">
        <v>0.5181</v>
      </c>
      <c r="C24" s="7">
        <v>0.47899999999999998</v>
      </c>
      <c r="D24" s="7">
        <v>0.5181</v>
      </c>
      <c r="E24" s="7">
        <v>0.57179999999999997</v>
      </c>
      <c r="F24" s="8">
        <v>0.46920000000000001</v>
      </c>
      <c r="G24" s="7">
        <v>0.5181</v>
      </c>
      <c r="H24" s="7">
        <v>0.47899999999999998</v>
      </c>
      <c r="I24" s="7">
        <v>0.5181</v>
      </c>
      <c r="J24" s="7">
        <v>0.52300000000000002</v>
      </c>
      <c r="K24" s="7">
        <v>0.5181</v>
      </c>
      <c r="L24" s="9">
        <v>0.52300000000000002</v>
      </c>
      <c r="M24" s="7">
        <v>0.5181</v>
      </c>
      <c r="N24" s="7">
        <v>0.51319999999999999</v>
      </c>
      <c r="O24" s="7">
        <v>0.53269999999999995</v>
      </c>
      <c r="P24" s="7">
        <v>0.5181</v>
      </c>
      <c r="Q24" s="11">
        <f t="shared" si="0"/>
        <v>0.51450666666666678</v>
      </c>
      <c r="R24" s="11">
        <f t="shared" si="1"/>
        <v>0.46920000000000001</v>
      </c>
      <c r="S24" s="7">
        <f t="shared" si="2"/>
        <v>0.57179999999999997</v>
      </c>
      <c r="T24" s="12">
        <f t="shared" si="3"/>
        <v>2.452990788715646E-2</v>
      </c>
      <c r="U24" s="1">
        <v>250</v>
      </c>
    </row>
    <row r="25" spans="1:23" ht="15.75" thickBot="1" x14ac:dyDescent="0.3">
      <c r="A25" s="1">
        <v>260</v>
      </c>
      <c r="B25" s="7">
        <v>0.49359999999999998</v>
      </c>
      <c r="C25" s="7">
        <v>0.51319999999999999</v>
      </c>
      <c r="D25" s="7">
        <v>0.4985</v>
      </c>
      <c r="E25" s="7">
        <v>0.45450000000000002</v>
      </c>
      <c r="F25" s="8">
        <v>0.4985</v>
      </c>
      <c r="G25" s="7">
        <v>0.4985</v>
      </c>
      <c r="H25" s="7">
        <v>0.4985</v>
      </c>
      <c r="I25" s="7">
        <v>0.52300000000000002</v>
      </c>
      <c r="J25" s="7">
        <v>0.4985</v>
      </c>
      <c r="K25" s="7">
        <v>0.4985</v>
      </c>
      <c r="L25" s="9">
        <v>0.49359999999999998</v>
      </c>
      <c r="M25" s="7">
        <v>0.4985</v>
      </c>
      <c r="N25" s="7">
        <v>0.51319999999999999</v>
      </c>
      <c r="O25" s="7">
        <v>0.4985</v>
      </c>
      <c r="P25" s="7">
        <v>0.50339999999999996</v>
      </c>
      <c r="Q25" s="11">
        <f t="shared" si="0"/>
        <v>0.49883333333333335</v>
      </c>
      <c r="R25" s="11">
        <f t="shared" si="1"/>
        <v>0.45450000000000002</v>
      </c>
      <c r="S25" s="7">
        <f t="shared" si="2"/>
        <v>0.52300000000000002</v>
      </c>
      <c r="T25" s="12">
        <f t="shared" si="3"/>
        <v>1.4732843129099919E-2</v>
      </c>
      <c r="U25" s="1">
        <v>260</v>
      </c>
    </row>
    <row r="26" spans="1:23" ht="15.75" thickBot="1" x14ac:dyDescent="0.3">
      <c r="A26" s="1">
        <v>270</v>
      </c>
      <c r="B26" s="7">
        <v>0.49359999999999998</v>
      </c>
      <c r="C26" s="7">
        <v>0.47899999999999998</v>
      </c>
      <c r="D26" s="7">
        <v>0.44969999999999999</v>
      </c>
      <c r="E26" s="7">
        <v>0.47410000000000002</v>
      </c>
      <c r="F26" s="8">
        <v>0.47410000000000002</v>
      </c>
      <c r="G26" s="7">
        <v>0.4839</v>
      </c>
      <c r="H26" s="7">
        <v>0.47899999999999998</v>
      </c>
      <c r="I26" s="7">
        <v>0.49359999999999998</v>
      </c>
      <c r="J26" s="7">
        <v>0.47899999999999998</v>
      </c>
      <c r="K26" s="7">
        <v>0.47899999999999998</v>
      </c>
      <c r="L26" s="9">
        <v>0.4839</v>
      </c>
      <c r="M26" s="7">
        <v>0.47899999999999998</v>
      </c>
      <c r="N26" s="7">
        <v>0.4839</v>
      </c>
      <c r="O26" s="7">
        <v>0.4839</v>
      </c>
      <c r="P26" s="7">
        <v>0.4839</v>
      </c>
      <c r="Q26" s="11">
        <f t="shared" si="0"/>
        <v>0.47997333333333342</v>
      </c>
      <c r="R26" s="11">
        <f t="shared" si="1"/>
        <v>0.44969999999999999</v>
      </c>
      <c r="S26" s="7">
        <f t="shared" si="2"/>
        <v>0.49359999999999998</v>
      </c>
      <c r="T26" s="12">
        <f t="shared" si="3"/>
        <v>1.0137164062897238E-2</v>
      </c>
      <c r="U26" s="1">
        <v>270</v>
      </c>
    </row>
    <row r="27" spans="1:23" ht="15.75" thickBot="1" x14ac:dyDescent="0.3">
      <c r="A27" s="1">
        <v>280</v>
      </c>
      <c r="B27" s="7">
        <v>0.45939999999999998</v>
      </c>
      <c r="C27" s="7">
        <v>0.45939999999999998</v>
      </c>
      <c r="D27" s="7">
        <v>0.45939999999999998</v>
      </c>
      <c r="E27" s="7">
        <v>0.45939999999999998</v>
      </c>
      <c r="F27" s="8">
        <v>0.5181</v>
      </c>
      <c r="G27" s="7">
        <v>0.45939999999999998</v>
      </c>
      <c r="H27" s="7">
        <v>0.45939999999999998</v>
      </c>
      <c r="I27" s="7">
        <v>0.45939999999999998</v>
      </c>
      <c r="J27" s="7">
        <v>0.45450000000000002</v>
      </c>
      <c r="K27" s="7">
        <v>0.47899999999999998</v>
      </c>
      <c r="L27" s="9">
        <v>0.50339999999999996</v>
      </c>
      <c r="M27" s="7">
        <v>0.44969999999999999</v>
      </c>
      <c r="N27" s="7">
        <v>0.43009999999999998</v>
      </c>
      <c r="O27" s="7">
        <v>0.45450000000000002</v>
      </c>
      <c r="P27" s="7">
        <v>0.45939999999999998</v>
      </c>
      <c r="Q27" s="11">
        <f t="shared" si="0"/>
        <v>0.46429999999999999</v>
      </c>
      <c r="R27" s="11">
        <f t="shared" si="1"/>
        <v>0.43009999999999998</v>
      </c>
      <c r="S27" s="7">
        <f t="shared" si="2"/>
        <v>0.5181</v>
      </c>
      <c r="T27" s="12">
        <f t="shared" si="3"/>
        <v>2.1391420175922337E-2</v>
      </c>
      <c r="U27" s="1">
        <v>280</v>
      </c>
    </row>
    <row r="28" spans="1:23" ht="15.75" thickBot="1" x14ac:dyDescent="0.3">
      <c r="A28" s="1">
        <v>290</v>
      </c>
      <c r="B28" s="7">
        <v>0.435</v>
      </c>
      <c r="C28" s="7">
        <v>0.44479999999999997</v>
      </c>
      <c r="D28" s="7">
        <v>0.4985</v>
      </c>
      <c r="E28" s="7">
        <v>0.43990000000000001</v>
      </c>
      <c r="F28" s="8">
        <v>0.43990000000000001</v>
      </c>
      <c r="G28" s="7">
        <v>0.43990000000000001</v>
      </c>
      <c r="H28" s="7">
        <v>0.44969999999999999</v>
      </c>
      <c r="I28" s="7">
        <v>0.43990000000000001</v>
      </c>
      <c r="J28" s="7">
        <v>0.435</v>
      </c>
      <c r="K28" s="7">
        <v>0.44479999999999997</v>
      </c>
      <c r="L28" s="9">
        <v>0.435</v>
      </c>
      <c r="M28" s="7">
        <v>0.435</v>
      </c>
      <c r="N28" s="7">
        <v>0.44479999999999997</v>
      </c>
      <c r="O28" s="7">
        <v>0.47899999999999998</v>
      </c>
      <c r="P28" s="7">
        <v>0.43990000000000001</v>
      </c>
      <c r="Q28" s="11">
        <f t="shared" si="0"/>
        <v>0.44673999999999991</v>
      </c>
      <c r="R28" s="11">
        <f t="shared" si="1"/>
        <v>0.435</v>
      </c>
      <c r="S28" s="7">
        <f t="shared" si="2"/>
        <v>0.4985</v>
      </c>
      <c r="T28" s="12">
        <f t="shared" si="3"/>
        <v>1.7978352061775373E-2</v>
      </c>
      <c r="U28" s="1">
        <v>290</v>
      </c>
    </row>
    <row r="29" spans="1:23" ht="15.75" thickBot="1" x14ac:dyDescent="0.3">
      <c r="A29" s="1">
        <v>300</v>
      </c>
      <c r="B29" s="7">
        <v>0.42520000000000002</v>
      </c>
      <c r="C29" s="7">
        <v>0.41539999999999999</v>
      </c>
      <c r="D29" s="7">
        <v>0.39100000000000001</v>
      </c>
      <c r="E29" s="7">
        <v>0.42030000000000001</v>
      </c>
      <c r="F29" s="8">
        <v>0.42030000000000001</v>
      </c>
      <c r="G29" s="7">
        <v>0.42030000000000001</v>
      </c>
      <c r="H29" s="7">
        <v>0.42030000000000001</v>
      </c>
      <c r="I29" s="7">
        <v>0.42030000000000001</v>
      </c>
      <c r="J29" s="7">
        <v>0.42520000000000002</v>
      </c>
      <c r="K29" s="7">
        <v>0.41539999999999999</v>
      </c>
      <c r="L29" s="9">
        <v>0.42030000000000001</v>
      </c>
      <c r="M29" s="7">
        <v>0.42030000000000001</v>
      </c>
      <c r="N29" s="7">
        <v>0.42520000000000002</v>
      </c>
      <c r="O29" s="7">
        <v>0.43990000000000001</v>
      </c>
      <c r="P29" s="7">
        <v>0.435</v>
      </c>
      <c r="Q29" s="11">
        <f t="shared" si="0"/>
        <v>0.42096</v>
      </c>
      <c r="R29" s="11">
        <f t="shared" si="1"/>
        <v>0.39100000000000001</v>
      </c>
      <c r="S29" s="7">
        <f t="shared" si="2"/>
        <v>0.43990000000000001</v>
      </c>
      <c r="T29" s="12">
        <f t="shared" si="3"/>
        <v>1.0597358161353236E-2</v>
      </c>
      <c r="U29" s="1">
        <v>300</v>
      </c>
    </row>
    <row r="30" spans="1:23" x14ac:dyDescent="0.25">
      <c r="A30" s="14">
        <v>310</v>
      </c>
      <c r="B30" s="15">
        <v>0.42030000000000001</v>
      </c>
      <c r="C30" s="17">
        <v>0.41539999999999999</v>
      </c>
      <c r="D30" s="13">
        <v>0.42030000000000001</v>
      </c>
      <c r="E30" s="17">
        <v>0.42030000000000001</v>
      </c>
      <c r="F30" s="17">
        <v>0.40079999999999999</v>
      </c>
      <c r="G30" s="17">
        <v>0.40079999999999999</v>
      </c>
      <c r="H30" s="17">
        <v>0.39100000000000001</v>
      </c>
      <c r="I30" s="17">
        <v>0.42030000000000001</v>
      </c>
      <c r="J30" s="17">
        <v>0.39589999999999997</v>
      </c>
      <c r="K30" s="17">
        <v>0.41539999999999999</v>
      </c>
      <c r="L30" s="18">
        <v>0.40079999999999999</v>
      </c>
      <c r="M30" s="17">
        <v>0.39589999999999997</v>
      </c>
      <c r="N30" s="17">
        <v>0.42030000000000001</v>
      </c>
      <c r="O30" s="17">
        <v>0.43009999999999998</v>
      </c>
      <c r="P30" s="17">
        <v>0.42520000000000002</v>
      </c>
      <c r="Q30" s="11">
        <f t="shared" si="0"/>
        <v>0.41152000000000011</v>
      </c>
      <c r="R30" s="11">
        <f t="shared" si="1"/>
        <v>0.39100000000000001</v>
      </c>
      <c r="S30" s="7">
        <f t="shared" si="2"/>
        <v>0.43009999999999998</v>
      </c>
      <c r="T30" s="12">
        <f t="shared" si="3"/>
        <v>1.2540517191430805E-2</v>
      </c>
      <c r="U30" s="14">
        <v>310</v>
      </c>
    </row>
    <row r="31" spans="1:23" x14ac:dyDescent="0.25">
      <c r="A31" s="16"/>
      <c r="B31" s="16"/>
      <c r="C31" s="2"/>
      <c r="Q31" s="16"/>
      <c r="R31" s="16"/>
      <c r="S31" s="16"/>
      <c r="T31" s="16"/>
      <c r="U31" s="16"/>
    </row>
    <row r="32" spans="1:23" x14ac:dyDescent="0.25">
      <c r="R32" s="22" t="s">
        <v>9</v>
      </c>
      <c r="S32" s="22"/>
      <c r="T32" s="22"/>
      <c r="U32" s="22"/>
      <c r="V32" s="22"/>
      <c r="W32" s="22"/>
    </row>
    <row r="33" spans="1:25" x14ac:dyDescent="0.25">
      <c r="A33" s="23" t="s">
        <v>6</v>
      </c>
      <c r="B33" s="23"/>
      <c r="R33" t="s">
        <v>2</v>
      </c>
      <c r="T33" t="s">
        <v>7</v>
      </c>
      <c r="W33" t="s">
        <v>8</v>
      </c>
    </row>
    <row r="34" spans="1:25" x14ac:dyDescent="0.25">
      <c r="A34">
        <v>40</v>
      </c>
      <c r="B34">
        <f>-31.847*B3^5+286.32*B3^4-1006.6*B3^3+1762.3*B3^2-1618.2*B3+737.11</f>
        <v>41.224475643351411</v>
      </c>
      <c r="C34">
        <f>-31.847*C3^5+286.32*C3^4-1006.6*C3^3+1762.3*C3^2-1618.2*C3+737.11</f>
        <v>34.779343654374657</v>
      </c>
      <c r="D34">
        <f t="shared" ref="D34:P34" si="4">-31.847*D3^5+286.32*D3^4-1006.6*D3^3+1762.3*D3^2-1618.2*D3+737.11</f>
        <v>41.63297840946359</v>
      </c>
      <c r="E34">
        <f t="shared" ref="E34:P34" si="5">-31.847*E3^5+286.32*E3^4-1006.6*E3^3+1762.3*E3^2-1618.2*E3+737.11</f>
        <v>42.030025794741391</v>
      </c>
      <c r="F34">
        <f t="shared" si="5"/>
        <v>35.357500375828181</v>
      </c>
      <c r="G34">
        <f t="shared" si="5"/>
        <v>42.030025794741391</v>
      </c>
      <c r="H34">
        <f t="shared" si="5"/>
        <v>34.779343654374657</v>
      </c>
      <c r="I34">
        <f t="shared" si="5"/>
        <v>41.63297840946359</v>
      </c>
      <c r="J34">
        <f t="shared" si="5"/>
        <v>42.030025794741391</v>
      </c>
      <c r="K34">
        <f t="shared" si="5"/>
        <v>42.030025794741391</v>
      </c>
      <c r="L34">
        <f t="shared" si="5"/>
        <v>41.63297840946359</v>
      </c>
      <c r="M34">
        <f t="shared" si="5"/>
        <v>41.224475643351411</v>
      </c>
      <c r="N34">
        <f t="shared" si="5"/>
        <v>39.471438229912906</v>
      </c>
      <c r="O34">
        <f t="shared" si="5"/>
        <v>40.80429557748937</v>
      </c>
      <c r="P34">
        <f t="shared" si="5"/>
        <v>41.63297840946359</v>
      </c>
      <c r="R34">
        <f>AVERAGE(B34:P34)</f>
        <v>40.152859306366835</v>
      </c>
      <c r="T34">
        <f>_xlfn.STDEV.S(B34:P34)</f>
        <v>2.7618350729306056</v>
      </c>
      <c r="W34">
        <f>R34-U3</f>
        <v>0.15285930636683531</v>
      </c>
      <c r="Y34">
        <v>40</v>
      </c>
    </row>
    <row r="35" spans="1:25" x14ac:dyDescent="0.25">
      <c r="A35">
        <f>A34+10</f>
        <v>50</v>
      </c>
      <c r="B35">
        <f>-31.847*B4^5+286.32*B4^4-1006.6*B4^3+1762.3*B4^2-1618.2*B4+737.11</f>
        <v>52.575027744047361</v>
      </c>
      <c r="C35">
        <f t="shared" ref="C35:D61" si="6">-31.847*C4^5+286.32*C4^4-1006.6*C4^3+1762.3*C4^2-1618.2*C4+737.11</f>
        <v>52.6132245151897</v>
      </c>
      <c r="D35">
        <f t="shared" si="6"/>
        <v>52.428894581966119</v>
      </c>
      <c r="E35">
        <f t="shared" ref="E35:P35" si="7">-31.847*E4^5+286.32*E4^4-1006.6*E4^3+1762.3*E4^2-1618.2*E4+737.11</f>
        <v>52.502003464332461</v>
      </c>
      <c r="F35">
        <f t="shared" si="7"/>
        <v>52.6132245151897</v>
      </c>
      <c r="G35">
        <f t="shared" si="7"/>
        <v>52.6132245151897</v>
      </c>
      <c r="H35">
        <f t="shared" si="7"/>
        <v>52.33104413253011</v>
      </c>
      <c r="I35">
        <f t="shared" si="7"/>
        <v>52.593945502733618</v>
      </c>
      <c r="J35">
        <f t="shared" si="7"/>
        <v>52.593945502733618</v>
      </c>
      <c r="K35">
        <f t="shared" si="7"/>
        <v>52.538011547049223</v>
      </c>
      <c r="L35">
        <f t="shared" si="7"/>
        <v>52.3517223069083</v>
      </c>
      <c r="M35">
        <f t="shared" si="7"/>
        <v>52.6132245151897</v>
      </c>
      <c r="N35">
        <f t="shared" si="7"/>
        <v>52.390973149446268</v>
      </c>
      <c r="O35">
        <f t="shared" si="7"/>
        <v>52.6132245151897</v>
      </c>
      <c r="P35">
        <f t="shared" si="7"/>
        <v>52.6132245151897</v>
      </c>
      <c r="R35">
        <f t="shared" ref="R35:R61" si="8">AVERAGE(B35:P35)</f>
        <v>52.532327668192352</v>
      </c>
      <c r="T35">
        <f t="shared" ref="T35:T61" si="9">_xlfn.STDEV.S(B35:P35)</f>
        <v>0.10469252123577982</v>
      </c>
      <c r="W35">
        <f t="shared" ref="W35:W61" si="10">R35-U4</f>
        <v>2.5323276681923517</v>
      </c>
      <c r="Y35">
        <f>Y34+10</f>
        <v>50</v>
      </c>
    </row>
    <row r="36" spans="1:25" x14ac:dyDescent="0.25">
      <c r="A36">
        <f t="shared" ref="A36:A61" si="11">A35+10</f>
        <v>60</v>
      </c>
      <c r="B36">
        <f t="shared" ref="B36:B99" si="12">-31.847*B5^5+286.32*B5^4-1006.6*B5^3+1762.3*B5^2-1618.2*B5+737.11</f>
        <v>57.90942924376975</v>
      </c>
      <c r="C36">
        <f t="shared" si="6"/>
        <v>56.934608424642988</v>
      </c>
      <c r="D36">
        <f t="shared" si="6"/>
        <v>55.027938375941972</v>
      </c>
      <c r="E36">
        <f t="shared" ref="E36:P36" si="13">-31.847*E5^5+286.32*E5^4-1006.6*E5^3+1762.3*E5^2-1618.2*E5+737.11</f>
        <v>57.618707930405321</v>
      </c>
      <c r="F36">
        <f t="shared" si="13"/>
        <v>57.90942924376975</v>
      </c>
      <c r="G36">
        <f t="shared" si="13"/>
        <v>55.417325291121301</v>
      </c>
      <c r="H36">
        <f t="shared" si="13"/>
        <v>56.804072258821066</v>
      </c>
      <c r="I36">
        <f t="shared" si="13"/>
        <v>56.549863892312601</v>
      </c>
      <c r="J36">
        <f t="shared" si="13"/>
        <v>58.058210955359186</v>
      </c>
      <c r="K36">
        <f t="shared" si="13"/>
        <v>57.90942924376975</v>
      </c>
      <c r="L36">
        <f t="shared" si="13"/>
        <v>58.209268756980123</v>
      </c>
      <c r="M36">
        <f t="shared" si="13"/>
        <v>57.90942924376975</v>
      </c>
      <c r="N36">
        <f t="shared" si="13"/>
        <v>57.337127144041801</v>
      </c>
      <c r="O36">
        <f t="shared" si="13"/>
        <v>57.90942924376975</v>
      </c>
      <c r="P36">
        <f t="shared" si="13"/>
        <v>57.88836073282107</v>
      </c>
      <c r="R36">
        <f t="shared" si="8"/>
        <v>57.292841998753076</v>
      </c>
      <c r="T36">
        <f t="shared" si="9"/>
        <v>0.97672609476832872</v>
      </c>
      <c r="W36">
        <f t="shared" si="10"/>
        <v>-2.7071580012469241</v>
      </c>
      <c r="Y36">
        <f t="shared" ref="Y36:Y60" si="14">Y35+10</f>
        <v>60</v>
      </c>
    </row>
    <row r="37" spans="1:25" x14ac:dyDescent="0.25">
      <c r="A37">
        <f t="shared" si="11"/>
        <v>70</v>
      </c>
      <c r="B37">
        <f t="shared" si="12"/>
        <v>69.971181389474964</v>
      </c>
      <c r="C37">
        <f t="shared" si="6"/>
        <v>67.683518494487885</v>
      </c>
      <c r="D37">
        <f t="shared" si="6"/>
        <v>69.710019981856362</v>
      </c>
      <c r="E37">
        <f t="shared" ref="E37:P37" si="15">-31.847*E6^5+286.32*E6^4-1006.6*E6^3+1762.3*E6^2-1618.2*E6+737.11</f>
        <v>69.710019981856362</v>
      </c>
      <c r="F37">
        <f t="shared" si="15"/>
        <v>69.710019981856362</v>
      </c>
      <c r="G37">
        <f t="shared" si="15"/>
        <v>69.450424993639785</v>
      </c>
      <c r="H37">
        <f t="shared" si="15"/>
        <v>69.450424993639785</v>
      </c>
      <c r="I37">
        <f t="shared" si="15"/>
        <v>68.935998287614325</v>
      </c>
      <c r="J37">
        <f t="shared" si="15"/>
        <v>68.681198750708404</v>
      </c>
      <c r="K37">
        <f t="shared" si="15"/>
        <v>69.971181389474964</v>
      </c>
      <c r="L37">
        <f t="shared" si="15"/>
        <v>70.758466754147207</v>
      </c>
      <c r="M37">
        <f t="shared" si="15"/>
        <v>70.492731935213556</v>
      </c>
      <c r="N37">
        <f t="shared" si="15"/>
        <v>69.450424993639785</v>
      </c>
      <c r="O37">
        <f t="shared" si="15"/>
        <v>68.935998287614325</v>
      </c>
      <c r="P37">
        <f t="shared" si="15"/>
        <v>67.19219403653085</v>
      </c>
      <c r="R37">
        <f t="shared" si="8"/>
        <v>69.340253616783656</v>
      </c>
      <c r="T37">
        <f t="shared" si="9"/>
        <v>0.95253040678071565</v>
      </c>
      <c r="W37">
        <f t="shared" si="10"/>
        <v>-0.65974638321634416</v>
      </c>
      <c r="Y37">
        <f t="shared" si="14"/>
        <v>70</v>
      </c>
    </row>
    <row r="38" spans="1:25" x14ac:dyDescent="0.25">
      <c r="A38">
        <f t="shared" si="11"/>
        <v>80</v>
      </c>
      <c r="B38">
        <f t="shared" si="12"/>
        <v>82.12995326389489</v>
      </c>
      <c r="C38">
        <f t="shared" si="6"/>
        <v>81.507506098767294</v>
      </c>
      <c r="D38">
        <f t="shared" si="6"/>
        <v>83.400856937943331</v>
      </c>
      <c r="E38">
        <f t="shared" ref="E38:P38" si="16">-31.847*E7^5+286.32*E7^4-1006.6*E7^3+1762.3*E7^2-1618.2*E7+737.11</f>
        <v>82.446029549017908</v>
      </c>
      <c r="F38">
        <f t="shared" si="16"/>
        <v>83.400856937943331</v>
      </c>
      <c r="G38">
        <f t="shared" si="16"/>
        <v>83.081482641203706</v>
      </c>
      <c r="H38">
        <f t="shared" si="16"/>
        <v>83.400856937943331</v>
      </c>
      <c r="I38">
        <f t="shared" si="16"/>
        <v>82.446029549017908</v>
      </c>
      <c r="J38">
        <f t="shared" si="16"/>
        <v>79.954762659154653</v>
      </c>
      <c r="K38">
        <f t="shared" si="16"/>
        <v>83.7213290215185</v>
      </c>
      <c r="L38">
        <f t="shared" si="16"/>
        <v>83.7213290215185</v>
      </c>
      <c r="M38">
        <f t="shared" si="16"/>
        <v>83.400856937943331</v>
      </c>
      <c r="N38">
        <f t="shared" si="16"/>
        <v>83.081482641203706</v>
      </c>
      <c r="O38">
        <f t="shared" si="16"/>
        <v>81.814979764665509</v>
      </c>
      <c r="P38">
        <f t="shared" si="16"/>
        <v>83.400856937943331</v>
      </c>
      <c r="R38">
        <f t="shared" si="8"/>
        <v>82.7272779266453</v>
      </c>
      <c r="T38">
        <f t="shared" si="9"/>
        <v>1.0357092376670975</v>
      </c>
      <c r="W38">
        <f t="shared" si="10"/>
        <v>2.7272779266453</v>
      </c>
      <c r="Y38">
        <f t="shared" si="14"/>
        <v>80</v>
      </c>
    </row>
    <row r="39" spans="1:25" x14ac:dyDescent="0.25">
      <c r="A39">
        <f t="shared" si="11"/>
        <v>90</v>
      </c>
      <c r="B39">
        <f t="shared" si="12"/>
        <v>87.305875735581481</v>
      </c>
      <c r="C39">
        <f t="shared" si="6"/>
        <v>91.382537136819451</v>
      </c>
      <c r="D39">
        <f t="shared" si="6"/>
        <v>91.382537136819451</v>
      </c>
      <c r="E39">
        <f t="shared" ref="E39:P39" si="17">-31.847*E8^5+286.32*E8^4-1006.6*E8^3+1762.3*E8^2-1618.2*E8+737.11</f>
        <v>91.035506036525817</v>
      </c>
      <c r="F39">
        <f t="shared" si="17"/>
        <v>90.00198684336408</v>
      </c>
      <c r="G39">
        <f t="shared" si="17"/>
        <v>89.659954947214715</v>
      </c>
      <c r="H39">
        <f t="shared" si="17"/>
        <v>92.776533520572798</v>
      </c>
      <c r="I39">
        <f t="shared" si="17"/>
        <v>91.730857764092775</v>
      </c>
      <c r="J39">
        <f t="shared" si="17"/>
        <v>91.382537136819451</v>
      </c>
      <c r="K39">
        <f t="shared" si="17"/>
        <v>90.689747739519476</v>
      </c>
      <c r="L39">
        <f t="shared" si="17"/>
        <v>88.647989462238343</v>
      </c>
      <c r="M39">
        <f t="shared" si="17"/>
        <v>91.035506036525817</v>
      </c>
      <c r="N39">
        <f t="shared" si="17"/>
        <v>92.776533520572798</v>
      </c>
      <c r="O39">
        <f t="shared" si="17"/>
        <v>91.730857764092775</v>
      </c>
      <c r="P39">
        <f t="shared" si="17"/>
        <v>91.382537136819451</v>
      </c>
      <c r="R39">
        <f t="shared" si="8"/>
        <v>90.861433194505238</v>
      </c>
      <c r="T39">
        <f t="shared" si="9"/>
        <v>1.4576598802270317</v>
      </c>
      <c r="W39">
        <f t="shared" si="10"/>
        <v>0.86143319450523848</v>
      </c>
      <c r="Y39">
        <f t="shared" si="14"/>
        <v>90</v>
      </c>
    </row>
    <row r="40" spans="1:25" x14ac:dyDescent="0.25">
      <c r="A40">
        <f t="shared" si="11"/>
        <v>100</v>
      </c>
      <c r="B40">
        <f t="shared" si="12"/>
        <v>97.854808915590525</v>
      </c>
      <c r="C40">
        <f t="shared" si="6"/>
        <v>103.26917177914686</v>
      </c>
      <c r="D40">
        <f t="shared" si="6"/>
        <v>101.29208192196381</v>
      </c>
      <c r="E40">
        <f t="shared" ref="E40:P40" si="18">-31.847*E9^5+286.32*E9^4-1006.6*E9^3+1762.3*E9^2-1618.2*E9+737.11</f>
        <v>97.854808915590525</v>
      </c>
      <c r="F40">
        <f t="shared" si="18"/>
        <v>97.854808915590525</v>
      </c>
      <c r="G40">
        <f t="shared" si="18"/>
        <v>101.29208192196381</v>
      </c>
      <c r="H40">
        <f t="shared" si="18"/>
        <v>101.29208192196381</v>
      </c>
      <c r="I40">
        <f t="shared" si="18"/>
        <v>101.29208192196381</v>
      </c>
      <c r="J40">
        <f t="shared" si="18"/>
        <v>98.97845350793466</v>
      </c>
      <c r="K40">
        <f t="shared" si="18"/>
        <v>102.07152231033581</v>
      </c>
      <c r="L40">
        <f t="shared" si="18"/>
        <v>100.51294265587728</v>
      </c>
      <c r="M40">
        <f t="shared" si="18"/>
        <v>100.51294265587728</v>
      </c>
      <c r="N40">
        <f t="shared" si="18"/>
        <v>103.26917177914686</v>
      </c>
      <c r="O40">
        <f t="shared" si="18"/>
        <v>100.51294265587728</v>
      </c>
      <c r="P40">
        <f t="shared" si="18"/>
        <v>101.29208192196381</v>
      </c>
      <c r="R40">
        <f t="shared" si="8"/>
        <v>100.61013224671912</v>
      </c>
      <c r="T40">
        <f t="shared" si="9"/>
        <v>1.7741809603183574</v>
      </c>
      <c r="W40">
        <f t="shared" si="10"/>
        <v>0.61013224671911814</v>
      </c>
      <c r="Y40">
        <f t="shared" si="14"/>
        <v>100</v>
      </c>
    </row>
    <row r="41" spans="1:25" x14ac:dyDescent="0.25">
      <c r="A41">
        <f t="shared" si="11"/>
        <v>110</v>
      </c>
      <c r="B41">
        <f t="shared" si="12"/>
        <v>112.76228272739547</v>
      </c>
      <c r="C41">
        <f t="shared" si="6"/>
        <v>113.70561686442022</v>
      </c>
      <c r="D41">
        <f t="shared" si="6"/>
        <v>115.14997279006309</v>
      </c>
      <c r="E41">
        <f t="shared" ref="E41:P41" si="19">-31.847*E10^5+286.32*E10^4-1006.6*E10^3+1762.3*E10^2-1618.2*E10+737.11</f>
        <v>112.76228272739547</v>
      </c>
      <c r="F41">
        <f t="shared" si="19"/>
        <v>113.23204710874541</v>
      </c>
      <c r="G41">
        <f t="shared" si="19"/>
        <v>112.76228272739547</v>
      </c>
      <c r="H41">
        <f t="shared" si="19"/>
        <v>113.23204710874541</v>
      </c>
      <c r="I41">
        <f t="shared" si="19"/>
        <v>111.83385442962538</v>
      </c>
      <c r="J41">
        <f t="shared" si="19"/>
        <v>111.83385442962538</v>
      </c>
      <c r="K41">
        <f t="shared" si="19"/>
        <v>108.26605870242327</v>
      </c>
      <c r="L41">
        <f t="shared" si="19"/>
        <v>110.47700543403391</v>
      </c>
      <c r="M41">
        <f t="shared" si="19"/>
        <v>112.76228272739547</v>
      </c>
      <c r="N41">
        <f t="shared" si="19"/>
        <v>112.76228272739547</v>
      </c>
      <c r="O41">
        <f t="shared" si="19"/>
        <v>112.76228272739547</v>
      </c>
      <c r="P41">
        <f t="shared" si="19"/>
        <v>113.23204710874541</v>
      </c>
      <c r="R41">
        <f t="shared" si="8"/>
        <v>112.50241335605332</v>
      </c>
      <c r="T41">
        <f t="shared" si="9"/>
        <v>1.5446330701001618</v>
      </c>
      <c r="W41">
        <f t="shared" si="10"/>
        <v>2.5024133560533244</v>
      </c>
      <c r="Y41">
        <f t="shared" si="14"/>
        <v>110</v>
      </c>
    </row>
    <row r="42" spans="1:25" x14ac:dyDescent="0.25">
      <c r="A42">
        <f t="shared" si="11"/>
        <v>120</v>
      </c>
      <c r="B42">
        <f t="shared" si="12"/>
        <v>116.12330121608295</v>
      </c>
      <c r="C42">
        <f t="shared" si="6"/>
        <v>122.95695358018781</v>
      </c>
      <c r="D42">
        <f t="shared" si="6"/>
        <v>122.39986185579903</v>
      </c>
      <c r="E42">
        <f t="shared" ref="E42:P42" si="20">-31.847*E11^5+286.32*E11^4-1006.6*E11^3+1762.3*E11^2-1618.2*E11+737.11</f>
        <v>120.7610703074123</v>
      </c>
      <c r="F42">
        <f t="shared" si="20"/>
        <v>126.40872407564837</v>
      </c>
      <c r="G42">
        <f t="shared" si="20"/>
        <v>118.65851035359958</v>
      </c>
      <c r="H42">
        <f t="shared" si="20"/>
        <v>122.39986185579903</v>
      </c>
      <c r="I42">
        <f t="shared" si="20"/>
        <v>122.95695358018781</v>
      </c>
      <c r="J42">
        <f t="shared" si="20"/>
        <v>117.63076849738547</v>
      </c>
      <c r="K42">
        <f t="shared" si="20"/>
        <v>121.8482550034031</v>
      </c>
      <c r="L42">
        <f t="shared" si="20"/>
        <v>118.65851035359958</v>
      </c>
      <c r="M42">
        <f t="shared" si="20"/>
        <v>116.62136054217797</v>
      </c>
      <c r="N42">
        <f t="shared" si="20"/>
        <v>122.95695358018781</v>
      </c>
      <c r="O42">
        <f t="shared" si="20"/>
        <v>117.12381927692957</v>
      </c>
      <c r="P42">
        <f t="shared" si="20"/>
        <v>115.14997279006309</v>
      </c>
      <c r="R42">
        <f t="shared" si="8"/>
        <v>120.17699179123092</v>
      </c>
      <c r="T42">
        <f t="shared" si="9"/>
        <v>3.2710652383285388</v>
      </c>
      <c r="W42">
        <f t="shared" si="10"/>
        <v>0.17699179123091824</v>
      </c>
      <c r="Y42">
        <f t="shared" si="14"/>
        <v>120</v>
      </c>
    </row>
    <row r="43" spans="1:25" x14ac:dyDescent="0.25">
      <c r="A43">
        <f t="shared" si="11"/>
        <v>130</v>
      </c>
      <c r="B43">
        <f t="shared" si="12"/>
        <v>130.72367521084936</v>
      </c>
      <c r="C43">
        <f t="shared" si="6"/>
        <v>128.82885636371225</v>
      </c>
      <c r="D43">
        <f t="shared" si="6"/>
        <v>130.72367521084936</v>
      </c>
      <c r="E43">
        <f t="shared" ref="E43:P43" si="21">-31.847*E12^5+286.32*E12^4-1006.6*E12^3+1762.3*E12^2-1618.2*E12+737.11</f>
        <v>130.72367521084936</v>
      </c>
      <c r="F43">
        <f t="shared" si="21"/>
        <v>130.08509102902906</v>
      </c>
      <c r="G43">
        <f t="shared" si="21"/>
        <v>127.61209245594603</v>
      </c>
      <c r="H43">
        <f t="shared" si="21"/>
        <v>128.82885636371225</v>
      </c>
      <c r="I43">
        <f t="shared" si="21"/>
        <v>132.68286793254686</v>
      </c>
      <c r="J43">
        <f t="shared" si="21"/>
        <v>130.72367521084936</v>
      </c>
      <c r="K43">
        <f t="shared" si="21"/>
        <v>122.95695358018781</v>
      </c>
      <c r="L43">
        <f t="shared" si="21"/>
        <v>130.08509102902906</v>
      </c>
      <c r="M43">
        <f t="shared" si="21"/>
        <v>130.08509102902906</v>
      </c>
      <c r="N43">
        <f t="shared" si="21"/>
        <v>128.82885636371225</v>
      </c>
      <c r="O43">
        <f t="shared" si="21"/>
        <v>135.38735368308141</v>
      </c>
      <c r="P43">
        <f t="shared" si="21"/>
        <v>129.4535276933932</v>
      </c>
      <c r="R43">
        <f t="shared" si="8"/>
        <v>129.84862255778512</v>
      </c>
      <c r="T43">
        <f t="shared" si="9"/>
        <v>2.6418898448932429</v>
      </c>
      <c r="W43">
        <f t="shared" si="10"/>
        <v>-0.15137744221487992</v>
      </c>
      <c r="Y43">
        <f t="shared" si="14"/>
        <v>130</v>
      </c>
    </row>
    <row r="44" spans="1:25" x14ac:dyDescent="0.25">
      <c r="A44">
        <f t="shared" si="11"/>
        <v>140</v>
      </c>
      <c r="B44">
        <f t="shared" si="12"/>
        <v>141.20685017833341</v>
      </c>
      <c r="C44">
        <f t="shared" si="6"/>
        <v>130.08509102902906</v>
      </c>
      <c r="D44">
        <f t="shared" si="6"/>
        <v>145.95282027684277</v>
      </c>
      <c r="E44">
        <f t="shared" ref="E44:P44" si="22">-31.847*E13^5+286.32*E13^4-1006.6*E13^3+1762.3*E13^2-1618.2*E13+737.11</f>
        <v>138.23524519185696</v>
      </c>
      <c r="F44">
        <f t="shared" si="22"/>
        <v>135.38735368308141</v>
      </c>
      <c r="G44">
        <f t="shared" si="22"/>
        <v>139.69558982978401</v>
      </c>
      <c r="H44">
        <f t="shared" si="22"/>
        <v>140.44663694326766</v>
      </c>
      <c r="I44">
        <f t="shared" si="22"/>
        <v>134.0126758433745</v>
      </c>
      <c r="J44">
        <f t="shared" si="22"/>
        <v>141.20685017833341</v>
      </c>
      <c r="K44">
        <f t="shared" si="22"/>
        <v>132.68286793254686</v>
      </c>
      <c r="L44">
        <f t="shared" si="22"/>
        <v>138.23524519185696</v>
      </c>
      <c r="M44">
        <f t="shared" si="22"/>
        <v>141.20685017833341</v>
      </c>
      <c r="N44">
        <f t="shared" si="22"/>
        <v>138.96860689830601</v>
      </c>
      <c r="O44">
        <f t="shared" si="22"/>
        <v>136.79448717551452</v>
      </c>
      <c r="P44">
        <f t="shared" si="22"/>
        <v>141.20685017833341</v>
      </c>
      <c r="R44">
        <f t="shared" si="8"/>
        <v>138.35493471391959</v>
      </c>
      <c r="T44">
        <f t="shared" si="9"/>
        <v>4.0311180060301037</v>
      </c>
      <c r="W44">
        <f t="shared" si="10"/>
        <v>-1.6450652860804098</v>
      </c>
      <c r="Y44">
        <f t="shared" si="14"/>
        <v>140</v>
      </c>
    </row>
    <row r="45" spans="1:25" x14ac:dyDescent="0.25">
      <c r="A45">
        <f t="shared" si="11"/>
        <v>150</v>
      </c>
      <c r="B45">
        <f t="shared" si="12"/>
        <v>145.95282027684277</v>
      </c>
      <c r="C45">
        <f t="shared" si="6"/>
        <v>147.62072700606609</v>
      </c>
      <c r="D45">
        <f t="shared" si="6"/>
        <v>148.47058283366709</v>
      </c>
      <c r="E45">
        <f t="shared" ref="E45:P45" si="23">-31.847*E14^5+286.32*E14^4-1006.6*E14^3+1762.3*E14^2-1618.2*E14+737.11</f>
        <v>148.47058283366709</v>
      </c>
      <c r="F45">
        <f t="shared" si="23"/>
        <v>145.95282027684277</v>
      </c>
      <c r="G45">
        <f t="shared" si="23"/>
        <v>148.47058283366709</v>
      </c>
      <c r="H45">
        <f t="shared" si="23"/>
        <v>145.95282027684277</v>
      </c>
      <c r="I45">
        <f t="shared" si="23"/>
        <v>151.9801611357733</v>
      </c>
      <c r="J45">
        <f t="shared" si="23"/>
        <v>148.47058283366709</v>
      </c>
      <c r="K45">
        <f t="shared" si="23"/>
        <v>148.47058283366709</v>
      </c>
      <c r="L45">
        <f t="shared" si="23"/>
        <v>146.78153092272589</v>
      </c>
      <c r="M45">
        <f t="shared" si="23"/>
        <v>148.47058283366709</v>
      </c>
      <c r="N45">
        <f t="shared" si="23"/>
        <v>148.47058283366709</v>
      </c>
      <c r="O45">
        <f t="shared" si="23"/>
        <v>148.47058283366709</v>
      </c>
      <c r="P45">
        <f t="shared" si="23"/>
        <v>147.62072700606609</v>
      </c>
      <c r="R45">
        <f t="shared" si="8"/>
        <v>147.97508463803308</v>
      </c>
      <c r="T45">
        <f t="shared" si="9"/>
        <v>1.5106562911854622</v>
      </c>
      <c r="W45">
        <f t="shared" si="10"/>
        <v>-2.0249153619669187</v>
      </c>
      <c r="Y45">
        <f t="shared" si="14"/>
        <v>150</v>
      </c>
    </row>
    <row r="46" spans="1:25" x14ac:dyDescent="0.25">
      <c r="A46">
        <f t="shared" si="11"/>
        <v>160</v>
      </c>
      <c r="B46">
        <f t="shared" si="12"/>
        <v>159.54619143110665</v>
      </c>
      <c r="C46">
        <f t="shared" si="6"/>
        <v>158.55433713940613</v>
      </c>
      <c r="D46">
        <f t="shared" si="6"/>
        <v>159.54619143110665</v>
      </c>
      <c r="E46">
        <f t="shared" ref="E46:P46" si="24">-31.847*E15^5+286.32*E15^4-1006.6*E15^3+1762.3*E15^2-1618.2*E15+737.11</f>
        <v>158.55433713940613</v>
      </c>
      <c r="F46">
        <f t="shared" si="24"/>
        <v>158.55433713940613</v>
      </c>
      <c r="G46">
        <f t="shared" si="24"/>
        <v>158.55433713940613</v>
      </c>
      <c r="H46">
        <f t="shared" si="24"/>
        <v>159.54619143110665</v>
      </c>
      <c r="I46">
        <f t="shared" si="24"/>
        <v>158.55433713940613</v>
      </c>
      <c r="J46">
        <f t="shared" si="24"/>
        <v>158.55433713940613</v>
      </c>
      <c r="K46">
        <f t="shared" si="24"/>
        <v>156.60915637092648</v>
      </c>
      <c r="L46">
        <f t="shared" si="24"/>
        <v>167.94774824903209</v>
      </c>
      <c r="M46">
        <f t="shared" si="24"/>
        <v>165.75779344780017</v>
      </c>
      <c r="N46">
        <f t="shared" si="24"/>
        <v>159.54619143110665</v>
      </c>
      <c r="O46">
        <f t="shared" si="24"/>
        <v>158.55433713940613</v>
      </c>
      <c r="P46">
        <f t="shared" si="24"/>
        <v>159.54619143110665</v>
      </c>
      <c r="R46">
        <f t="shared" si="8"/>
        <v>159.86173434660896</v>
      </c>
      <c r="T46">
        <f t="shared" si="9"/>
        <v>2.966349922791661</v>
      </c>
      <c r="W46">
        <f t="shared" si="10"/>
        <v>-0.13826565339104491</v>
      </c>
      <c r="Y46">
        <f t="shared" si="14"/>
        <v>160</v>
      </c>
    </row>
    <row r="47" spans="1:25" x14ac:dyDescent="0.25">
      <c r="A47">
        <f t="shared" si="11"/>
        <v>170</v>
      </c>
      <c r="B47">
        <f t="shared" si="12"/>
        <v>172.48313049283036</v>
      </c>
      <c r="C47">
        <f t="shared" si="6"/>
        <v>156.60915637092648</v>
      </c>
      <c r="D47">
        <f t="shared" si="6"/>
        <v>166.84548162175076</v>
      </c>
      <c r="E47">
        <f t="shared" ref="E47:P47" si="25">-31.847*E16^5+286.32*E16^4-1006.6*E16^3+1762.3*E16^2-1618.2*E16+737.11</f>
        <v>165.75779344780017</v>
      </c>
      <c r="F47">
        <f t="shared" si="25"/>
        <v>177.29228037668202</v>
      </c>
      <c r="G47">
        <f t="shared" si="25"/>
        <v>158.55433713940613</v>
      </c>
      <c r="H47">
        <f t="shared" si="25"/>
        <v>165.75779344780017</v>
      </c>
      <c r="I47">
        <f t="shared" si="25"/>
        <v>167.94774824903209</v>
      </c>
      <c r="J47">
        <f t="shared" si="25"/>
        <v>166.84548162175076</v>
      </c>
      <c r="K47">
        <f t="shared" si="25"/>
        <v>167.94774824903209</v>
      </c>
      <c r="L47">
        <f t="shared" si="25"/>
        <v>156.60915637092648</v>
      </c>
      <c r="M47">
        <f t="shared" si="25"/>
        <v>177.29228037668202</v>
      </c>
      <c r="N47">
        <f t="shared" si="25"/>
        <v>167.94774824903209</v>
      </c>
      <c r="O47">
        <f t="shared" si="25"/>
        <v>167.94774824903209</v>
      </c>
      <c r="P47">
        <f t="shared" si="25"/>
        <v>166.84548162175076</v>
      </c>
      <c r="R47">
        <f t="shared" si="8"/>
        <v>166.84555772562896</v>
      </c>
      <c r="T47">
        <f t="shared" si="9"/>
        <v>6.1851676109936591</v>
      </c>
      <c r="W47">
        <f t="shared" si="10"/>
        <v>-3.1544422743710356</v>
      </c>
      <c r="Y47">
        <f t="shared" si="14"/>
        <v>170</v>
      </c>
    </row>
    <row r="48" spans="1:25" x14ac:dyDescent="0.25">
      <c r="A48">
        <f t="shared" si="11"/>
        <v>180</v>
      </c>
      <c r="B48">
        <f t="shared" si="12"/>
        <v>173.66130000819544</v>
      </c>
      <c r="C48">
        <f t="shared" si="6"/>
        <v>176.06564091870575</v>
      </c>
      <c r="D48">
        <f t="shared" si="6"/>
        <v>177.29228037668202</v>
      </c>
      <c r="E48">
        <f t="shared" ref="E48:P48" si="26">-31.847*E17^5+286.32*E17^4-1006.6*E17^3+1762.3*E17^2-1618.2*E17+737.11</f>
        <v>177.29228037668202</v>
      </c>
      <c r="F48">
        <f t="shared" si="26"/>
        <v>176.06564091870575</v>
      </c>
      <c r="G48">
        <f t="shared" si="26"/>
        <v>187.69640008522913</v>
      </c>
      <c r="H48">
        <f t="shared" si="26"/>
        <v>176.06564091870575</v>
      </c>
      <c r="I48">
        <f t="shared" si="26"/>
        <v>174.85539252713295</v>
      </c>
      <c r="J48">
        <f t="shared" si="26"/>
        <v>176.06564091870575</v>
      </c>
      <c r="K48">
        <f t="shared" si="26"/>
        <v>177.29228037668202</v>
      </c>
      <c r="L48">
        <f t="shared" si="26"/>
        <v>176.06564091870575</v>
      </c>
      <c r="M48">
        <f t="shared" si="26"/>
        <v>176.06564091870575</v>
      </c>
      <c r="N48">
        <f t="shared" si="26"/>
        <v>170.17364055531391</v>
      </c>
      <c r="O48">
        <f t="shared" si="26"/>
        <v>176.06564091870575</v>
      </c>
      <c r="P48">
        <f t="shared" si="26"/>
        <v>177.29228037668202</v>
      </c>
      <c r="R48">
        <f t="shared" si="8"/>
        <v>176.534356074236</v>
      </c>
      <c r="T48">
        <f t="shared" si="9"/>
        <v>3.5852769612007518</v>
      </c>
      <c r="W48">
        <f t="shared" si="10"/>
        <v>-3.4656439257639988</v>
      </c>
      <c r="Y48">
        <f t="shared" si="14"/>
        <v>180</v>
      </c>
    </row>
    <row r="49" spans="1:25" x14ac:dyDescent="0.25">
      <c r="A49">
        <f t="shared" si="11"/>
        <v>190</v>
      </c>
      <c r="B49">
        <f t="shared" si="12"/>
        <v>196.26273949065398</v>
      </c>
      <c r="C49">
        <f t="shared" si="6"/>
        <v>171.32065342588339</v>
      </c>
      <c r="D49">
        <f t="shared" si="6"/>
        <v>193.32002571441706</v>
      </c>
      <c r="E49">
        <f t="shared" ref="E49:P49" si="27">-31.847*E18^5+286.32*E18^4-1006.6*E18^3+1762.3*E18^2-1618.2*E18+737.11</f>
        <v>205.55138990734133</v>
      </c>
      <c r="F49">
        <f t="shared" si="27"/>
        <v>190.45593090767818</v>
      </c>
      <c r="G49">
        <f t="shared" si="27"/>
        <v>193.32002571441706</v>
      </c>
      <c r="H49">
        <f t="shared" si="27"/>
        <v>193.32002571441706</v>
      </c>
      <c r="I49">
        <f t="shared" si="27"/>
        <v>193.32002571441706</v>
      </c>
      <c r="J49">
        <f t="shared" si="27"/>
        <v>177.29228037668202</v>
      </c>
      <c r="K49">
        <f t="shared" si="27"/>
        <v>193.32002571441706</v>
      </c>
      <c r="L49">
        <f t="shared" si="27"/>
        <v>186.33025979510001</v>
      </c>
      <c r="M49">
        <f t="shared" si="27"/>
        <v>193.32002571441706</v>
      </c>
      <c r="N49">
        <f t="shared" si="27"/>
        <v>193.32002571441706</v>
      </c>
      <c r="O49">
        <f t="shared" si="27"/>
        <v>191.87828439751445</v>
      </c>
      <c r="P49">
        <f t="shared" si="27"/>
        <v>193.32002571441706</v>
      </c>
      <c r="R49">
        <f t="shared" si="8"/>
        <v>191.04344960107937</v>
      </c>
      <c r="T49">
        <f t="shared" si="9"/>
        <v>7.9306067989151749</v>
      </c>
      <c r="W49">
        <f t="shared" si="10"/>
        <v>1.0434496010793737</v>
      </c>
      <c r="Y49">
        <f t="shared" si="14"/>
        <v>190</v>
      </c>
    </row>
    <row r="50" spans="1:25" x14ac:dyDescent="0.25">
      <c r="A50">
        <f t="shared" si="11"/>
        <v>200</v>
      </c>
      <c r="B50">
        <f t="shared" si="12"/>
        <v>191.87828439751445</v>
      </c>
      <c r="C50">
        <f t="shared" si="6"/>
        <v>199.28623237758836</v>
      </c>
      <c r="D50">
        <f t="shared" si="6"/>
        <v>199.28623237758836</v>
      </c>
      <c r="E50">
        <f t="shared" ref="E50:P50" si="28">-31.847*E19^5+286.32*E19^4-1006.6*E19^3+1762.3*E19^2-1618.2*E19+737.11</f>
        <v>199.28623237758836</v>
      </c>
      <c r="F50">
        <f t="shared" si="28"/>
        <v>208.82967769894594</v>
      </c>
      <c r="G50">
        <f t="shared" si="28"/>
        <v>202.36057926028172</v>
      </c>
      <c r="H50">
        <f t="shared" si="28"/>
        <v>199.28623237758836</v>
      </c>
      <c r="I50">
        <f t="shared" si="28"/>
        <v>199.28623237758836</v>
      </c>
      <c r="J50">
        <f t="shared" si="28"/>
        <v>196.26273949065398</v>
      </c>
      <c r="K50">
        <f t="shared" si="28"/>
        <v>199.28623237758836</v>
      </c>
      <c r="L50">
        <f t="shared" si="28"/>
        <v>196.26273949065398</v>
      </c>
      <c r="M50">
        <f t="shared" si="28"/>
        <v>200.82895694656236</v>
      </c>
      <c r="N50">
        <f t="shared" si="28"/>
        <v>197.76425197989056</v>
      </c>
      <c r="O50">
        <f t="shared" si="28"/>
        <v>197.76425197989056</v>
      </c>
      <c r="P50">
        <f t="shared" si="28"/>
        <v>199.28623237758836</v>
      </c>
      <c r="R50">
        <f t="shared" si="8"/>
        <v>199.13034052583416</v>
      </c>
      <c r="T50">
        <f t="shared" si="9"/>
        <v>3.5890506387289878</v>
      </c>
      <c r="W50">
        <f t="shared" si="10"/>
        <v>-0.86965947416584299</v>
      </c>
      <c r="Y50">
        <f t="shared" si="14"/>
        <v>200</v>
      </c>
    </row>
    <row r="51" spans="1:25" x14ac:dyDescent="0.25">
      <c r="A51">
        <f t="shared" si="11"/>
        <v>210</v>
      </c>
      <c r="B51">
        <f t="shared" si="12"/>
        <v>207.1794550246359</v>
      </c>
      <c r="C51">
        <f t="shared" si="6"/>
        <v>226.5771938703482</v>
      </c>
      <c r="D51">
        <f t="shared" si="6"/>
        <v>212.19776423612268</v>
      </c>
      <c r="E51">
        <f t="shared" ref="E51:P51" si="29">-31.847*E20^5+286.32*E20^4-1006.6*E20^3+1762.3*E20^2-1618.2*E20+737.11</f>
        <v>210.5023494138668</v>
      </c>
      <c r="F51">
        <f t="shared" si="29"/>
        <v>210.5023494138668</v>
      </c>
      <c r="G51">
        <f t="shared" si="29"/>
        <v>210.5023494138668</v>
      </c>
      <c r="H51">
        <f t="shared" si="29"/>
        <v>212.19776423612268</v>
      </c>
      <c r="I51">
        <f t="shared" si="29"/>
        <v>212.19776423612268</v>
      </c>
      <c r="J51">
        <f t="shared" si="29"/>
        <v>212.19776423612268</v>
      </c>
      <c r="K51">
        <f t="shared" si="29"/>
        <v>230.38966970877175</v>
      </c>
      <c r="L51">
        <f t="shared" si="29"/>
        <v>215.62223036140847</v>
      </c>
      <c r="M51">
        <f t="shared" si="29"/>
        <v>212.19776423612268</v>
      </c>
      <c r="N51">
        <f t="shared" si="29"/>
        <v>246.8223299169569</v>
      </c>
      <c r="O51">
        <f t="shared" si="29"/>
        <v>226.5771938703482</v>
      </c>
      <c r="P51">
        <f t="shared" si="29"/>
        <v>207.1794550246359</v>
      </c>
      <c r="R51">
        <f t="shared" si="8"/>
        <v>216.85622647995459</v>
      </c>
      <c r="T51">
        <f t="shared" si="9"/>
        <v>10.982258506178322</v>
      </c>
      <c r="W51">
        <f t="shared" si="10"/>
        <v>6.8562264799545858</v>
      </c>
      <c r="Y51">
        <f t="shared" si="14"/>
        <v>210</v>
      </c>
    </row>
    <row r="52" spans="1:25" x14ac:dyDescent="0.25">
      <c r="A52">
        <f t="shared" si="11"/>
        <v>220</v>
      </c>
      <c r="B52">
        <f t="shared" si="12"/>
        <v>219.17606761269133</v>
      </c>
      <c r="C52">
        <f t="shared" si="6"/>
        <v>219.17606761269133</v>
      </c>
      <c r="D52">
        <f t="shared" si="6"/>
        <v>220.98920209967935</v>
      </c>
      <c r="E52">
        <f t="shared" ref="E52:P52" si="30">-31.847*E21^5+286.32*E21^4-1006.6*E21^3+1762.3*E21^2-1618.2*E21+737.11</f>
        <v>219.17606761269133</v>
      </c>
      <c r="F52">
        <f t="shared" si="30"/>
        <v>219.17606761269133</v>
      </c>
      <c r="G52">
        <f t="shared" si="30"/>
        <v>219.17606761269133</v>
      </c>
      <c r="H52">
        <f t="shared" si="30"/>
        <v>219.17606761269133</v>
      </c>
      <c r="I52">
        <f t="shared" si="30"/>
        <v>226.5771938703482</v>
      </c>
      <c r="J52">
        <f t="shared" si="30"/>
        <v>219.17606761269133</v>
      </c>
      <c r="K52">
        <f t="shared" si="30"/>
        <v>219.17606761269133</v>
      </c>
      <c r="L52">
        <f t="shared" si="30"/>
        <v>219.17606761269133</v>
      </c>
      <c r="M52">
        <f t="shared" si="30"/>
        <v>226.5771938703482</v>
      </c>
      <c r="N52">
        <f t="shared" si="30"/>
        <v>210.5023494138668</v>
      </c>
      <c r="O52">
        <f t="shared" si="30"/>
        <v>224.68945149735691</v>
      </c>
      <c r="P52">
        <f t="shared" si="30"/>
        <v>219.17606761269133</v>
      </c>
      <c r="R52">
        <f t="shared" si="8"/>
        <v>220.07307112523424</v>
      </c>
      <c r="T52">
        <f t="shared" si="9"/>
        <v>3.8396647562092676</v>
      </c>
      <c r="W52">
        <f t="shared" si="10"/>
        <v>7.3071125234235978E-2</v>
      </c>
      <c r="Y52">
        <f t="shared" si="14"/>
        <v>220</v>
      </c>
    </row>
    <row r="53" spans="1:25" x14ac:dyDescent="0.25">
      <c r="A53">
        <f t="shared" si="11"/>
        <v>230</v>
      </c>
      <c r="B53">
        <f t="shared" si="12"/>
        <v>236.36340978877047</v>
      </c>
      <c r="C53">
        <f t="shared" si="6"/>
        <v>232.35434293008291</v>
      </c>
      <c r="D53">
        <f t="shared" si="6"/>
        <v>234.34548011729123</v>
      </c>
      <c r="E53">
        <f t="shared" ref="E53:P53" si="31">-31.847*E22^5+286.32*E22^4-1006.6*E22^3+1762.3*E22^2-1618.2*E22+737.11</f>
        <v>228.49043746055253</v>
      </c>
      <c r="F53">
        <f t="shared" si="31"/>
        <v>234.34548011729123</v>
      </c>
      <c r="G53">
        <f t="shared" si="31"/>
        <v>234.34548011729123</v>
      </c>
      <c r="H53">
        <f t="shared" si="31"/>
        <v>234.34548011729123</v>
      </c>
      <c r="I53">
        <f t="shared" si="31"/>
        <v>222.82689259572919</v>
      </c>
      <c r="J53">
        <f t="shared" si="31"/>
        <v>224.68945149735691</v>
      </c>
      <c r="K53">
        <f t="shared" si="31"/>
        <v>232.35434293008291</v>
      </c>
      <c r="L53">
        <f t="shared" si="31"/>
        <v>230.38966970877175</v>
      </c>
      <c r="M53">
        <f t="shared" si="31"/>
        <v>236.36340978877047</v>
      </c>
      <c r="N53">
        <f t="shared" si="31"/>
        <v>251.22178336006704</v>
      </c>
      <c r="O53">
        <f t="shared" si="31"/>
        <v>249.00747557016354</v>
      </c>
      <c r="P53">
        <f t="shared" si="31"/>
        <v>224.68945149735691</v>
      </c>
      <c r="R53">
        <f t="shared" si="8"/>
        <v>233.74217250645793</v>
      </c>
      <c r="T53">
        <f t="shared" si="9"/>
        <v>7.9259201900550886</v>
      </c>
      <c r="W53">
        <f t="shared" si="10"/>
        <v>3.7421725064579334</v>
      </c>
      <c r="Y53">
        <f t="shared" si="14"/>
        <v>230</v>
      </c>
    </row>
    <row r="54" spans="1:25" x14ac:dyDescent="0.25">
      <c r="A54">
        <f t="shared" si="11"/>
        <v>240</v>
      </c>
      <c r="B54">
        <f t="shared" si="12"/>
        <v>244.70971959526287</v>
      </c>
      <c r="C54">
        <f t="shared" si="6"/>
        <v>242.58127996463935</v>
      </c>
      <c r="D54">
        <f t="shared" si="6"/>
        <v>242.58127996463935</v>
      </c>
      <c r="E54">
        <f t="shared" ref="E54:P54" si="32">-31.847*E23^5+286.32*E23^4-1006.6*E23^3+1762.3*E23^2-1618.2*E23+737.11</f>
        <v>240.48097433793112</v>
      </c>
      <c r="F54">
        <f t="shared" si="32"/>
        <v>244.70971959526287</v>
      </c>
      <c r="G54">
        <f t="shared" si="32"/>
        <v>242.58127996463935</v>
      </c>
      <c r="H54">
        <f t="shared" si="32"/>
        <v>244.70971959526287</v>
      </c>
      <c r="I54">
        <f t="shared" si="32"/>
        <v>232.35434293008291</v>
      </c>
      <c r="J54">
        <f t="shared" si="32"/>
        <v>236.36340978877047</v>
      </c>
      <c r="K54">
        <f t="shared" si="32"/>
        <v>255.73929070494535</v>
      </c>
      <c r="L54">
        <f t="shared" si="32"/>
        <v>242.58127996463935</v>
      </c>
      <c r="M54">
        <f t="shared" si="32"/>
        <v>232.35434293008291</v>
      </c>
      <c r="N54">
        <f t="shared" si="32"/>
        <v>242.58127996463935</v>
      </c>
      <c r="O54">
        <f t="shared" si="32"/>
        <v>242.58127996463935</v>
      </c>
      <c r="P54">
        <f t="shared" si="32"/>
        <v>246.8223299169569</v>
      </c>
      <c r="R54">
        <f t="shared" si="8"/>
        <v>242.24876861215958</v>
      </c>
      <c r="T54">
        <f t="shared" si="9"/>
        <v>5.7027921456941648</v>
      </c>
      <c r="W54">
        <f t="shared" si="10"/>
        <v>2.24876861215958</v>
      </c>
      <c r="Y54">
        <f t="shared" si="14"/>
        <v>240</v>
      </c>
    </row>
    <row r="55" spans="1:25" x14ac:dyDescent="0.25">
      <c r="A55">
        <f t="shared" si="11"/>
        <v>250</v>
      </c>
      <c r="B55">
        <f t="shared" si="12"/>
        <v>251.22178336006704</v>
      </c>
      <c r="C55">
        <f t="shared" si="6"/>
        <v>269.97821717975273</v>
      </c>
      <c r="D55">
        <f t="shared" si="6"/>
        <v>251.22178336006704</v>
      </c>
      <c r="E55">
        <f t="shared" ref="E55:P55" si="33">-31.847*E24^5+286.32*E24^4-1006.6*E24^3+1762.3*E24^2-1618.2*E24+737.11</f>
        <v>228.49043746055253</v>
      </c>
      <c r="F55">
        <f t="shared" si="33"/>
        <v>274.99544775850325</v>
      </c>
      <c r="G55">
        <f t="shared" si="33"/>
        <v>251.22178336006704</v>
      </c>
      <c r="H55">
        <f t="shared" si="33"/>
        <v>269.97821717975273</v>
      </c>
      <c r="I55">
        <f t="shared" si="33"/>
        <v>251.22178336006704</v>
      </c>
      <c r="J55">
        <f t="shared" si="33"/>
        <v>249.00747557016354</v>
      </c>
      <c r="K55">
        <f t="shared" si="33"/>
        <v>251.22178336006704</v>
      </c>
      <c r="L55">
        <f t="shared" si="33"/>
        <v>249.00747557016354</v>
      </c>
      <c r="M55">
        <f t="shared" si="33"/>
        <v>251.22178336006704</v>
      </c>
      <c r="N55">
        <f t="shared" si="33"/>
        <v>253.4656039204225</v>
      </c>
      <c r="O55">
        <f t="shared" si="33"/>
        <v>244.70971959526287</v>
      </c>
      <c r="P55">
        <f t="shared" si="33"/>
        <v>251.22178336006704</v>
      </c>
      <c r="R55">
        <f t="shared" si="8"/>
        <v>253.21233851700288</v>
      </c>
      <c r="T55">
        <f t="shared" si="9"/>
        <v>11.286281812973829</v>
      </c>
      <c r="W55">
        <f t="shared" si="10"/>
        <v>3.2123385170028769</v>
      </c>
      <c r="Y55">
        <f t="shared" si="14"/>
        <v>250</v>
      </c>
    </row>
    <row r="56" spans="1:25" x14ac:dyDescent="0.25">
      <c r="A56">
        <f t="shared" si="11"/>
        <v>260</v>
      </c>
      <c r="B56">
        <f t="shared" si="12"/>
        <v>262.74312546679135</v>
      </c>
      <c r="C56">
        <f t="shared" si="6"/>
        <v>253.4656039204225</v>
      </c>
      <c r="D56">
        <f t="shared" si="6"/>
        <v>260.37769092593317</v>
      </c>
      <c r="E56">
        <f t="shared" ref="E56:P56" si="34">-31.847*E25^5+286.32*E25^4-1006.6*E25^3+1762.3*E25^2-1618.2*E25+737.11</f>
        <v>282.77101804932124</v>
      </c>
      <c r="F56">
        <f t="shared" si="34"/>
        <v>260.37769092593317</v>
      </c>
      <c r="G56">
        <f t="shared" si="34"/>
        <v>260.37769092593317</v>
      </c>
      <c r="H56">
        <f t="shared" si="34"/>
        <v>260.37769092593317</v>
      </c>
      <c r="I56">
        <f t="shared" si="34"/>
        <v>249.00747557016354</v>
      </c>
      <c r="J56">
        <f t="shared" si="34"/>
        <v>260.37769092593317</v>
      </c>
      <c r="K56">
        <f t="shared" si="34"/>
        <v>260.37769092593317</v>
      </c>
      <c r="L56">
        <f t="shared" si="34"/>
        <v>262.74312546679135</v>
      </c>
      <c r="M56">
        <f t="shared" si="34"/>
        <v>260.37769092593317</v>
      </c>
      <c r="N56">
        <f t="shared" si="34"/>
        <v>253.4656039204225</v>
      </c>
      <c r="O56">
        <f t="shared" si="34"/>
        <v>260.37769092593317</v>
      </c>
      <c r="P56">
        <f t="shared" si="34"/>
        <v>258.04319999810792</v>
      </c>
      <c r="R56">
        <f t="shared" si="8"/>
        <v>260.35071198663235</v>
      </c>
      <c r="T56">
        <f t="shared" si="9"/>
        <v>7.2846525631138084</v>
      </c>
      <c r="W56">
        <f t="shared" si="10"/>
        <v>0.35071198663234782</v>
      </c>
      <c r="Y56">
        <f t="shared" si="14"/>
        <v>260</v>
      </c>
    </row>
    <row r="57" spans="1:25" x14ac:dyDescent="0.25">
      <c r="A57">
        <f t="shared" si="11"/>
        <v>270</v>
      </c>
      <c r="B57">
        <f t="shared" si="12"/>
        <v>262.74312546679135</v>
      </c>
      <c r="C57">
        <f t="shared" si="6"/>
        <v>269.97821717975273</v>
      </c>
      <c r="D57">
        <f t="shared" si="6"/>
        <v>285.37637444472409</v>
      </c>
      <c r="E57">
        <f t="shared" ref="E57:P57" si="35">-31.847*E26^5+286.32*E26^4-1006.6*E26^3+1762.3*E26^2-1618.2*E26+737.11</f>
        <v>272.47043799057042</v>
      </c>
      <c r="F57">
        <f t="shared" si="35"/>
        <v>272.47043799057042</v>
      </c>
      <c r="G57">
        <f t="shared" si="35"/>
        <v>267.51840898344062</v>
      </c>
      <c r="H57">
        <f t="shared" si="35"/>
        <v>269.97821717975273</v>
      </c>
      <c r="I57">
        <f t="shared" si="35"/>
        <v>262.74312546679135</v>
      </c>
      <c r="J57">
        <f t="shared" si="35"/>
        <v>269.97821717975273</v>
      </c>
      <c r="K57">
        <f t="shared" si="35"/>
        <v>269.97821717975273</v>
      </c>
      <c r="L57">
        <f t="shared" si="35"/>
        <v>267.51840898344062</v>
      </c>
      <c r="M57">
        <f t="shared" si="35"/>
        <v>269.97821717975273</v>
      </c>
      <c r="N57">
        <f t="shared" si="35"/>
        <v>267.51840898344062</v>
      </c>
      <c r="O57">
        <f t="shared" si="35"/>
        <v>267.51840898344062</v>
      </c>
      <c r="P57">
        <f t="shared" si="35"/>
        <v>267.51840898344062</v>
      </c>
      <c r="R57">
        <f t="shared" si="8"/>
        <v>269.55244214502761</v>
      </c>
      <c r="T57">
        <f t="shared" si="9"/>
        <v>5.22188182142329</v>
      </c>
      <c r="W57">
        <f t="shared" si="10"/>
        <v>-0.44755785497238776</v>
      </c>
      <c r="Y57">
        <f t="shared" si="14"/>
        <v>270</v>
      </c>
    </row>
    <row r="58" spans="1:25" x14ac:dyDescent="0.25">
      <c r="A58">
        <f t="shared" si="11"/>
        <v>280</v>
      </c>
      <c r="B58">
        <f t="shared" si="12"/>
        <v>280.14535413143523</v>
      </c>
      <c r="C58">
        <f t="shared" si="6"/>
        <v>280.14535413143523</v>
      </c>
      <c r="D58">
        <f t="shared" si="6"/>
        <v>280.14535413143523</v>
      </c>
      <c r="E58">
        <f t="shared" ref="E58:P58" si="36">-31.847*E27^5+286.32*E27^4-1006.6*E27^3+1762.3*E27^2-1618.2*E27+737.11</f>
        <v>280.14535413143523</v>
      </c>
      <c r="F58">
        <f t="shared" si="36"/>
        <v>251.22178336006704</v>
      </c>
      <c r="G58">
        <f t="shared" si="36"/>
        <v>280.14535413143523</v>
      </c>
      <c r="H58">
        <f t="shared" si="36"/>
        <v>280.14535413143523</v>
      </c>
      <c r="I58">
        <f t="shared" si="36"/>
        <v>280.14535413143523</v>
      </c>
      <c r="J58">
        <f t="shared" si="36"/>
        <v>282.77101804932124</v>
      </c>
      <c r="K58">
        <f t="shared" si="36"/>
        <v>269.97821717975273</v>
      </c>
      <c r="L58">
        <f t="shared" si="36"/>
        <v>258.04319999810792</v>
      </c>
      <c r="M58">
        <f t="shared" si="36"/>
        <v>285.37637444472409</v>
      </c>
      <c r="N58">
        <f t="shared" si="36"/>
        <v>296.36452767821186</v>
      </c>
      <c r="O58">
        <f t="shared" si="36"/>
        <v>282.77101804932124</v>
      </c>
      <c r="P58">
        <f t="shared" si="36"/>
        <v>280.14535413143523</v>
      </c>
      <c r="R58">
        <f t="shared" si="8"/>
        <v>277.84593145406586</v>
      </c>
      <c r="T58">
        <f t="shared" si="9"/>
        <v>10.867224818671962</v>
      </c>
      <c r="W58">
        <f t="shared" si="10"/>
        <v>-2.1540685459341375</v>
      </c>
      <c r="Y58">
        <f t="shared" si="14"/>
        <v>280</v>
      </c>
    </row>
    <row r="59" spans="1:25" x14ac:dyDescent="0.25">
      <c r="A59">
        <f t="shared" si="11"/>
        <v>290</v>
      </c>
      <c r="B59">
        <f t="shared" si="12"/>
        <v>293.56404241027712</v>
      </c>
      <c r="C59">
        <f t="shared" si="6"/>
        <v>288.07036421628663</v>
      </c>
      <c r="D59">
        <f t="shared" si="6"/>
        <v>260.37769092593317</v>
      </c>
      <c r="E59">
        <f t="shared" ref="E59:P59" si="37">-31.847*E28^5+286.32*E28^4-1006.6*E28^3+1762.3*E28^2-1618.2*E28+737.11</f>
        <v>290.79945456259372</v>
      </c>
      <c r="F59">
        <f t="shared" si="37"/>
        <v>290.79945456259372</v>
      </c>
      <c r="G59">
        <f t="shared" si="37"/>
        <v>290.79945456259372</v>
      </c>
      <c r="H59">
        <f t="shared" si="37"/>
        <v>285.37637444472409</v>
      </c>
      <c r="I59">
        <f t="shared" si="37"/>
        <v>290.79945456259372</v>
      </c>
      <c r="J59">
        <f t="shared" si="37"/>
        <v>293.56404241027712</v>
      </c>
      <c r="K59">
        <f t="shared" si="37"/>
        <v>288.07036421628663</v>
      </c>
      <c r="L59">
        <f t="shared" si="37"/>
        <v>293.56404241027712</v>
      </c>
      <c r="M59">
        <f t="shared" si="37"/>
        <v>293.56404241027712</v>
      </c>
      <c r="N59">
        <f t="shared" si="37"/>
        <v>288.07036421628663</v>
      </c>
      <c r="O59">
        <f t="shared" si="37"/>
        <v>269.97821717975273</v>
      </c>
      <c r="P59">
        <f t="shared" si="37"/>
        <v>290.79945456259372</v>
      </c>
      <c r="R59">
        <f t="shared" si="8"/>
        <v>287.21312117688984</v>
      </c>
      <c r="T59">
        <f t="shared" si="9"/>
        <v>9.4430859279846597</v>
      </c>
      <c r="W59">
        <f t="shared" si="10"/>
        <v>-2.7868788231101576</v>
      </c>
      <c r="Y59">
        <f t="shared" si="14"/>
        <v>290</v>
      </c>
    </row>
    <row r="60" spans="1:25" x14ac:dyDescent="0.25">
      <c r="A60">
        <f t="shared" si="11"/>
        <v>300</v>
      </c>
      <c r="B60">
        <f t="shared" si="12"/>
        <v>299.20131328831144</v>
      </c>
      <c r="C60">
        <f t="shared" si="6"/>
        <v>304.98541230262424</v>
      </c>
      <c r="D60">
        <f t="shared" si="6"/>
        <v>320.04599371534249</v>
      </c>
      <c r="E60">
        <f t="shared" ref="E60:P60" si="38">-31.847*E29^5+286.32*E29^4-1006.6*E29^3+1762.3*E29^2-1618.2*E29+737.11</f>
        <v>302.07480517632359</v>
      </c>
      <c r="F60">
        <f t="shared" si="38"/>
        <v>302.07480517632359</v>
      </c>
      <c r="G60">
        <f t="shared" si="38"/>
        <v>302.07480517632359</v>
      </c>
      <c r="H60">
        <f t="shared" si="38"/>
        <v>302.07480517632359</v>
      </c>
      <c r="I60">
        <f t="shared" si="38"/>
        <v>302.07480517632359</v>
      </c>
      <c r="J60">
        <f t="shared" si="38"/>
        <v>299.20131328831144</v>
      </c>
      <c r="K60">
        <f t="shared" si="38"/>
        <v>304.98541230262424</v>
      </c>
      <c r="L60">
        <f t="shared" si="38"/>
        <v>302.07480517632359</v>
      </c>
      <c r="M60">
        <f t="shared" si="38"/>
        <v>302.07480517632359</v>
      </c>
      <c r="N60">
        <f t="shared" si="38"/>
        <v>299.20131328831144</v>
      </c>
      <c r="O60">
        <f t="shared" si="38"/>
        <v>290.79945456259372</v>
      </c>
      <c r="P60">
        <f t="shared" si="38"/>
        <v>293.56404241027712</v>
      </c>
      <c r="R60">
        <f t="shared" si="8"/>
        <v>301.76719275951075</v>
      </c>
      <c r="T60">
        <f t="shared" si="9"/>
        <v>6.3404877314734973</v>
      </c>
      <c r="W60">
        <f t="shared" si="10"/>
        <v>1.7671927595107491</v>
      </c>
      <c r="Y60">
        <f t="shared" si="14"/>
        <v>300</v>
      </c>
    </row>
    <row r="61" spans="1:25" x14ac:dyDescent="0.25">
      <c r="A61">
        <f t="shared" si="11"/>
        <v>310</v>
      </c>
      <c r="B61">
        <f t="shared" si="12"/>
        <v>302.07480517632359</v>
      </c>
      <c r="C61">
        <f t="shared" si="6"/>
        <v>304.98541230262424</v>
      </c>
      <c r="D61">
        <f t="shared" si="6"/>
        <v>302.07480517632359</v>
      </c>
      <c r="E61">
        <f t="shared" ref="E61:P61" si="39">-31.847*E30^5+286.32*E30^4-1006.6*E30^3+1762.3*E30^2-1618.2*E30+737.11</f>
        <v>302.07480517632359</v>
      </c>
      <c r="F61">
        <f t="shared" si="39"/>
        <v>313.88195089005302</v>
      </c>
      <c r="G61">
        <f t="shared" si="39"/>
        <v>313.88195089005302</v>
      </c>
      <c r="H61">
        <f t="shared" si="39"/>
        <v>320.04599371534249</v>
      </c>
      <c r="I61">
        <f t="shared" si="39"/>
        <v>302.07480517632359</v>
      </c>
      <c r="J61">
        <f t="shared" si="39"/>
        <v>316.94437375343773</v>
      </c>
      <c r="K61">
        <f t="shared" si="39"/>
        <v>304.98541230262424</v>
      </c>
      <c r="L61">
        <f t="shared" si="39"/>
        <v>313.88195089005302</v>
      </c>
      <c r="M61">
        <f t="shared" si="39"/>
        <v>316.94437375343773</v>
      </c>
      <c r="N61">
        <f t="shared" si="39"/>
        <v>302.07480517632359</v>
      </c>
      <c r="O61">
        <f t="shared" si="39"/>
        <v>296.36452767821186</v>
      </c>
      <c r="P61">
        <f t="shared" si="39"/>
        <v>299.20131328831144</v>
      </c>
      <c r="R61">
        <f t="shared" si="8"/>
        <v>307.43275235638447</v>
      </c>
      <c r="T61">
        <f t="shared" si="9"/>
        <v>7.6091643487972904</v>
      </c>
      <c r="W61">
        <f t="shared" si="10"/>
        <v>-2.5672476436155307</v>
      </c>
      <c r="Y61">
        <f>Y60+10</f>
        <v>310</v>
      </c>
    </row>
  </sheetData>
  <mergeCells count="2">
    <mergeCell ref="B1:P1"/>
    <mergeCell ref="R32:W32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N4"/>
  <sheetViews>
    <sheetView zoomScale="85" zoomScaleNormal="85" workbookViewId="0">
      <selection activeCell="L3" sqref="L3"/>
    </sheetView>
  </sheetViews>
  <sheetFormatPr baseColWidth="10" defaultRowHeight="15" x14ac:dyDescent="0.25"/>
  <sheetData>
    <row r="4" spans="14:14" x14ac:dyDescent="0.25">
      <c r="N4" s="19"/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70" zoomScaleNormal="70" workbookViewId="0">
      <selection activeCell="K51" sqref="K51"/>
    </sheetView>
  </sheetViews>
  <sheetFormatPr baseColWidth="10" defaultRowHeight="15" x14ac:dyDescent="0.25"/>
  <sheetData/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Messdaten</vt:lpstr>
      <vt:lpstr>Poly.Koeffizenten</vt:lpstr>
      <vt:lpstr>Mittelwert</vt:lpstr>
      <vt:lpstr>Mittel &amp; S (Abstand)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2017-01-03T13:12:00Z</dcterms:modified>
</cp:coreProperties>
</file>