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1" l="1"/>
  <c r="M65" i="1"/>
  <c r="L65" i="1"/>
  <c r="M63" i="1"/>
  <c r="L63" i="1"/>
  <c r="V38" i="1"/>
  <c r="S38" i="1"/>
  <c r="P38" i="1"/>
  <c r="M38" i="1"/>
  <c r="Q16" i="1"/>
  <c r="S37" i="1"/>
  <c r="P37" i="1"/>
  <c r="M37" i="1"/>
  <c r="V27" i="1"/>
  <c r="V28" i="1"/>
  <c r="V29" i="1"/>
  <c r="V30" i="1"/>
  <c r="V31" i="1"/>
  <c r="V32" i="1"/>
  <c r="V33" i="1"/>
  <c r="V34" i="1"/>
  <c r="V35" i="1"/>
  <c r="V26" i="1"/>
  <c r="M36" i="1"/>
  <c r="O36" i="1"/>
  <c r="P36" i="1"/>
  <c r="R36" i="1"/>
  <c r="U36" i="1"/>
  <c r="S27" i="1"/>
  <c r="S28" i="1"/>
  <c r="S29" i="1"/>
  <c r="S30" i="1"/>
  <c r="S31" i="1"/>
  <c r="S36" i="1" s="1"/>
  <c r="S32" i="1"/>
  <c r="S33" i="1"/>
  <c r="S34" i="1"/>
  <c r="S35" i="1"/>
  <c r="S26" i="1"/>
  <c r="P27" i="1"/>
  <c r="P28" i="1"/>
  <c r="P29" i="1"/>
  <c r="P30" i="1"/>
  <c r="P31" i="1"/>
  <c r="P32" i="1"/>
  <c r="P33" i="1"/>
  <c r="P34" i="1"/>
  <c r="P35" i="1"/>
  <c r="P26" i="1"/>
  <c r="M27" i="1"/>
  <c r="M28" i="1"/>
  <c r="M29" i="1"/>
  <c r="M30" i="1"/>
  <c r="M31" i="1"/>
  <c r="M32" i="1"/>
  <c r="M33" i="1"/>
  <c r="M34" i="1"/>
  <c r="M35" i="1"/>
  <c r="M26" i="1"/>
  <c r="L36" i="1"/>
  <c r="E37" i="1"/>
  <c r="E36" i="1"/>
  <c r="F36" i="1"/>
  <c r="D36" i="1"/>
  <c r="E27" i="1"/>
  <c r="E28" i="1"/>
  <c r="E29" i="1"/>
  <c r="E30" i="1"/>
  <c r="E31" i="1"/>
  <c r="E32" i="1"/>
  <c r="E33" i="1"/>
  <c r="E34" i="1"/>
  <c r="E35" i="1"/>
  <c r="E26" i="1"/>
  <c r="Q15" i="1"/>
  <c r="Q14" i="1"/>
  <c r="Q5" i="1"/>
  <c r="Q6" i="1"/>
  <c r="Q7" i="1"/>
  <c r="Q8" i="1"/>
  <c r="Q9" i="1"/>
  <c r="Q10" i="1"/>
  <c r="Q11" i="1"/>
  <c r="Q12" i="1"/>
  <c r="Q13" i="1"/>
  <c r="Q4" i="1"/>
  <c r="M64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48" i="1"/>
  <c r="L64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48" i="1"/>
  <c r="V37" i="1" l="1"/>
  <c r="V36" i="1"/>
  <c r="E19" i="1"/>
  <c r="F64" i="1" l="1"/>
  <c r="E64" i="1"/>
  <c r="H63" i="1"/>
  <c r="H64" i="1" s="1"/>
  <c r="G63" i="1"/>
  <c r="G64" i="1" s="1"/>
  <c r="F63" i="1"/>
  <c r="E63" i="1"/>
  <c r="D63" i="1"/>
  <c r="D64" i="1" s="1"/>
  <c r="C63" i="1"/>
  <c r="C64" i="1" s="1"/>
  <c r="B49" i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L19" i="1"/>
  <c r="N19" i="1"/>
  <c r="D19" i="1"/>
  <c r="D20" i="1" s="1"/>
  <c r="E20" i="1"/>
  <c r="G19" i="1"/>
  <c r="G20" i="1" s="1"/>
  <c r="B27" i="1"/>
  <c r="B28" i="1" s="1"/>
  <c r="B29" i="1" s="1"/>
  <c r="B30" i="1" s="1"/>
  <c r="B31" i="1" s="1"/>
  <c r="B32" i="1" s="1"/>
  <c r="B33" i="1" s="1"/>
  <c r="B34" i="1" s="1"/>
  <c r="B35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<sst xmlns="http://schemas.openxmlformats.org/spreadsheetml/2006/main" count="65" uniqueCount="28">
  <si>
    <t>vorwärts</t>
  </si>
  <si>
    <t>seitwärts links</t>
  </si>
  <si>
    <t>seitwärts rechts</t>
  </si>
  <si>
    <t>schwarz</t>
  </si>
  <si>
    <t>grau</t>
  </si>
  <si>
    <t>weiß</t>
  </si>
  <si>
    <t>y</t>
  </si>
  <si>
    <t>x</t>
  </si>
  <si>
    <t>Mittelwert</t>
  </si>
  <si>
    <t>Pixel pro mm</t>
  </si>
  <si>
    <t>Geschwindigkeit (schwarz)</t>
  </si>
  <si>
    <t>Höhe1</t>
  </si>
  <si>
    <t>Höhe 2</t>
  </si>
  <si>
    <t>Höhe 3</t>
  </si>
  <si>
    <t>Sensorhöhe (schwarz)</t>
  </si>
  <si>
    <t>25cm/2s=12,5 cm/s</t>
  </si>
  <si>
    <t>25cm/5s= 5 cm/s</t>
  </si>
  <si>
    <t>25cm/10s = 2,5 cm/s</t>
  </si>
  <si>
    <t>25 cm/s</t>
  </si>
  <si>
    <t>S</t>
  </si>
  <si>
    <t>vorwärts in mm (Y)</t>
  </si>
  <si>
    <t>seitwärts in mm (X)</t>
  </si>
  <si>
    <t>Y in mm</t>
  </si>
  <si>
    <t>schwarz (Referenzwerte)</t>
  </si>
  <si>
    <t>sym. MU</t>
  </si>
  <si>
    <t>Ardunio teilt durch  Festwert. Pixel als Integer.verursacht absoluten Fehler</t>
  </si>
  <si>
    <t>DeltaS=s*5,6*10^-3+0,5mm</t>
  </si>
  <si>
    <t>Strecke von 250mm maximaler Rundungsfehler 1,9mm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</si>
</sst>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topLeftCell="A19" zoomScale="70" zoomScaleNormal="70" workbookViewId="0">
      <selection activeCell="Q40" sqref="Q40"/>
    </sheetView>
  </sheetViews>
  <sheetFormatPr baseColWidth="10" defaultColWidth="9.140625" defaultRowHeight="15" x14ac:dyDescent="0.25"/>
  <cols>
    <col min="4" max="4" width="21.85546875" customWidth="1"/>
    <col min="5" max="5" width="17.7109375" customWidth="1"/>
    <col min="6" max="6" width="15.42578125" customWidth="1"/>
    <col min="7" max="7" width="15.140625" customWidth="1"/>
    <col min="10" max="10" width="14.28515625" customWidth="1"/>
    <col min="11" max="11" width="14.7109375" customWidth="1"/>
    <col min="15" max="15" width="14.28515625" customWidth="1"/>
    <col min="16" max="16" width="14.7109375" customWidth="1"/>
    <col min="19" max="19" width="11.140625" customWidth="1"/>
  </cols>
  <sheetData>
    <row r="1" spans="2:17" ht="18.75" x14ac:dyDescent="0.3">
      <c r="C1" s="9" t="s">
        <v>23</v>
      </c>
      <c r="D1" s="9"/>
      <c r="E1" s="9"/>
      <c r="F1" s="9"/>
      <c r="G1" s="9"/>
      <c r="H1" s="9"/>
      <c r="I1" s="3"/>
      <c r="K1" s="10" t="s">
        <v>4</v>
      </c>
      <c r="L1" s="10"/>
      <c r="M1" s="10"/>
      <c r="N1" s="10"/>
      <c r="O1" s="10"/>
      <c r="P1" s="10"/>
      <c r="Q1" s="10"/>
    </row>
    <row r="2" spans="2:17" x14ac:dyDescent="0.25">
      <c r="C2" s="11" t="s">
        <v>0</v>
      </c>
      <c r="D2" s="11"/>
      <c r="E2" s="11" t="s">
        <v>1</v>
      </c>
      <c r="F2" s="11"/>
      <c r="G2" s="11" t="s">
        <v>2</v>
      </c>
      <c r="H2" s="11"/>
      <c r="I2" s="1"/>
      <c r="K2" s="11" t="s">
        <v>0</v>
      </c>
      <c r="L2" s="11"/>
      <c r="M2" s="5"/>
      <c r="N2" s="11" t="s">
        <v>2</v>
      </c>
      <c r="O2" s="11"/>
      <c r="P2" s="11"/>
      <c r="Q2" s="11"/>
    </row>
    <row r="3" spans="2:17" x14ac:dyDescent="0.25">
      <c r="C3" s="1"/>
      <c r="D3" s="1" t="s">
        <v>6</v>
      </c>
      <c r="E3" s="1" t="s">
        <v>7</v>
      </c>
      <c r="F3" s="1"/>
      <c r="G3" s="1" t="s">
        <v>7</v>
      </c>
      <c r="H3" s="1"/>
      <c r="I3" s="1"/>
      <c r="K3" s="1"/>
      <c r="L3" s="1" t="s">
        <v>6</v>
      </c>
      <c r="M3" s="5"/>
      <c r="N3" s="1" t="s">
        <v>7</v>
      </c>
      <c r="O3" s="1"/>
      <c r="P3" s="1"/>
      <c r="Q3" s="1" t="s">
        <v>22</v>
      </c>
    </row>
    <row r="4" spans="2:17" x14ac:dyDescent="0.25">
      <c r="B4" s="1">
        <v>1</v>
      </c>
      <c r="C4" s="1"/>
      <c r="D4" s="1">
        <v>9407</v>
      </c>
      <c r="E4" s="1">
        <v>-10278</v>
      </c>
      <c r="F4" s="1"/>
      <c r="G4" s="1">
        <v>9926</v>
      </c>
      <c r="H4" s="1"/>
      <c r="K4" s="1"/>
      <c r="L4" s="1">
        <v>9887</v>
      </c>
      <c r="M4" s="5"/>
      <c r="N4" s="1">
        <v>9908</v>
      </c>
      <c r="O4" s="1"/>
      <c r="P4" s="1"/>
      <c r="Q4" s="1">
        <f>L4/39</f>
        <v>253.51282051282053</v>
      </c>
    </row>
    <row r="5" spans="2:17" x14ac:dyDescent="0.25">
      <c r="B5" s="1">
        <f>B4+1</f>
        <v>2</v>
      </c>
      <c r="C5" s="1"/>
      <c r="D5" s="1">
        <v>9791</v>
      </c>
      <c r="E5" s="1">
        <v>-10089</v>
      </c>
      <c r="F5" s="1"/>
      <c r="G5" s="1">
        <v>9681</v>
      </c>
      <c r="H5" s="1"/>
      <c r="K5" s="1"/>
      <c r="L5" s="1">
        <v>10030</v>
      </c>
      <c r="M5" s="5"/>
      <c r="N5" s="1">
        <v>10308</v>
      </c>
      <c r="O5" s="1"/>
      <c r="P5" s="1"/>
      <c r="Q5" s="8">
        <f t="shared" ref="Q5:Q13" si="0">L5/39</f>
        <v>257.17948717948718</v>
      </c>
    </row>
    <row r="6" spans="2:17" x14ac:dyDescent="0.25">
      <c r="B6" s="1">
        <f t="shared" ref="B6:B18" si="1">B5+1</f>
        <v>3</v>
      </c>
      <c r="C6" s="1"/>
      <c r="D6" s="1">
        <v>9645</v>
      </c>
      <c r="E6" s="1">
        <v>-10687</v>
      </c>
      <c r="F6" s="1"/>
      <c r="G6" s="1">
        <v>10220</v>
      </c>
      <c r="H6" s="1"/>
      <c r="K6" s="1"/>
      <c r="L6" s="1">
        <v>10080</v>
      </c>
      <c r="M6" s="5"/>
      <c r="N6" s="1">
        <v>9814</v>
      </c>
      <c r="O6" s="1"/>
      <c r="P6" s="1"/>
      <c r="Q6" s="8">
        <f t="shared" si="0"/>
        <v>258.46153846153845</v>
      </c>
    </row>
    <row r="7" spans="2:17" x14ac:dyDescent="0.25">
      <c r="B7" s="1">
        <f t="shared" si="1"/>
        <v>4</v>
      </c>
      <c r="C7" s="1"/>
      <c r="D7" s="1">
        <v>9738</v>
      </c>
      <c r="E7" s="1">
        <v>-10268</v>
      </c>
      <c r="F7" s="1"/>
      <c r="G7" s="1">
        <v>10170</v>
      </c>
      <c r="H7" s="1"/>
      <c r="K7" s="1"/>
      <c r="L7" s="1">
        <v>10190</v>
      </c>
      <c r="M7" s="5"/>
      <c r="N7" s="1">
        <v>9944</v>
      </c>
      <c r="O7" s="1"/>
      <c r="P7" s="1"/>
      <c r="Q7" s="8">
        <f t="shared" si="0"/>
        <v>261.28205128205127</v>
      </c>
    </row>
    <row r="8" spans="2:17" x14ac:dyDescent="0.25">
      <c r="B8" s="1">
        <f t="shared" si="1"/>
        <v>5</v>
      </c>
      <c r="C8" s="1"/>
      <c r="D8" s="1">
        <v>9684</v>
      </c>
      <c r="E8" s="1">
        <v>-10474</v>
      </c>
      <c r="F8" s="1"/>
      <c r="G8" s="1">
        <v>10399</v>
      </c>
      <c r="H8" s="1"/>
      <c r="K8" s="1"/>
      <c r="L8" s="1">
        <v>10171</v>
      </c>
      <c r="M8" s="5"/>
      <c r="N8" s="1">
        <v>9892</v>
      </c>
      <c r="O8" s="1"/>
      <c r="P8" s="1"/>
      <c r="Q8" s="8">
        <f t="shared" si="0"/>
        <v>260.79487179487177</v>
      </c>
    </row>
    <row r="9" spans="2:17" x14ac:dyDescent="0.25">
      <c r="B9" s="1">
        <f t="shared" si="1"/>
        <v>6</v>
      </c>
      <c r="C9" s="1"/>
      <c r="D9" s="1">
        <v>9687</v>
      </c>
      <c r="E9" s="1">
        <v>-10134</v>
      </c>
      <c r="F9" s="1"/>
      <c r="G9" s="1">
        <v>10168</v>
      </c>
      <c r="H9" s="1"/>
      <c r="K9" s="1"/>
      <c r="L9" s="1">
        <v>9824</v>
      </c>
      <c r="M9" s="5"/>
      <c r="N9" s="1">
        <v>10242</v>
      </c>
      <c r="O9" s="1"/>
      <c r="P9" s="1"/>
      <c r="Q9" s="8">
        <f t="shared" si="0"/>
        <v>251.89743589743588</v>
      </c>
    </row>
    <row r="10" spans="2:17" x14ac:dyDescent="0.25">
      <c r="B10" s="1">
        <f t="shared" si="1"/>
        <v>7</v>
      </c>
      <c r="C10" s="1"/>
      <c r="D10" s="1">
        <v>9664</v>
      </c>
      <c r="E10" s="1">
        <v>-10280</v>
      </c>
      <c r="F10" s="1"/>
      <c r="G10" s="1">
        <v>10105</v>
      </c>
      <c r="H10" s="1"/>
      <c r="K10" s="1"/>
      <c r="L10" s="1">
        <v>10030</v>
      </c>
      <c r="M10" s="5"/>
      <c r="N10" s="1">
        <v>9783</v>
      </c>
      <c r="O10" s="1"/>
      <c r="P10" s="1"/>
      <c r="Q10" s="8">
        <f t="shared" si="0"/>
        <v>257.17948717948718</v>
      </c>
    </row>
    <row r="11" spans="2:17" x14ac:dyDescent="0.25">
      <c r="B11" s="1">
        <f t="shared" si="1"/>
        <v>8</v>
      </c>
      <c r="C11" s="1"/>
      <c r="D11" s="1">
        <v>9760</v>
      </c>
      <c r="E11" s="1">
        <v>-10587</v>
      </c>
      <c r="F11" s="1"/>
      <c r="G11" s="1">
        <v>10448</v>
      </c>
      <c r="H11" s="1"/>
      <c r="K11" s="1"/>
      <c r="L11" s="1">
        <v>10130</v>
      </c>
      <c r="M11" s="5"/>
      <c r="N11" s="1">
        <v>10244</v>
      </c>
      <c r="O11" s="1"/>
      <c r="P11" s="1"/>
      <c r="Q11" s="8">
        <f t="shared" si="0"/>
        <v>259.74358974358972</v>
      </c>
    </row>
    <row r="12" spans="2:17" x14ac:dyDescent="0.25">
      <c r="B12" s="1">
        <f t="shared" si="1"/>
        <v>9</v>
      </c>
      <c r="C12" s="1"/>
      <c r="D12" s="1">
        <v>9892</v>
      </c>
      <c r="E12" s="1">
        <v>-10570</v>
      </c>
      <c r="F12" s="1"/>
      <c r="G12" s="1">
        <v>10255</v>
      </c>
      <c r="H12" s="1"/>
      <c r="K12" s="1"/>
      <c r="L12" s="1">
        <v>10138</v>
      </c>
      <c r="M12" s="5"/>
      <c r="N12" s="1">
        <v>9875</v>
      </c>
      <c r="O12" s="1"/>
      <c r="P12" s="1"/>
      <c r="Q12" s="8">
        <f t="shared" si="0"/>
        <v>259.94871794871796</v>
      </c>
    </row>
    <row r="13" spans="2:17" x14ac:dyDescent="0.25">
      <c r="B13" s="1">
        <f t="shared" si="1"/>
        <v>10</v>
      </c>
      <c r="C13" s="1"/>
      <c r="D13" s="1">
        <v>9629</v>
      </c>
      <c r="E13" s="1">
        <v>-10295</v>
      </c>
      <c r="F13" s="1"/>
      <c r="G13" s="1">
        <v>10424</v>
      </c>
      <c r="H13" s="1"/>
      <c r="K13" s="1"/>
      <c r="L13" s="1">
        <v>10162</v>
      </c>
      <c r="M13" s="5"/>
      <c r="N13" s="1">
        <v>10055</v>
      </c>
      <c r="O13" s="1"/>
      <c r="P13" s="1"/>
      <c r="Q13" s="8">
        <f t="shared" si="0"/>
        <v>260.56410256410254</v>
      </c>
    </row>
    <row r="14" spans="2:17" x14ac:dyDescent="0.25">
      <c r="B14" s="1">
        <f t="shared" si="1"/>
        <v>11</v>
      </c>
      <c r="C14" s="1"/>
      <c r="D14" s="1">
        <v>9785</v>
      </c>
      <c r="E14" s="1">
        <v>-10321</v>
      </c>
      <c r="F14" s="1"/>
      <c r="G14" s="1">
        <v>10441</v>
      </c>
      <c r="H14" s="1"/>
      <c r="K14" s="1"/>
      <c r="L14" s="1"/>
      <c r="M14" s="5"/>
      <c r="N14" s="1"/>
      <c r="O14" s="1"/>
      <c r="P14" s="1" t="s">
        <v>8</v>
      </c>
      <c r="Q14" s="1">
        <f>AVERAGE(Q4:Q13)</f>
        <v>258.05641025641023</v>
      </c>
    </row>
    <row r="15" spans="2:17" x14ac:dyDescent="0.25">
      <c r="B15" s="1">
        <f t="shared" si="1"/>
        <v>12</v>
      </c>
      <c r="C15" s="1"/>
      <c r="D15" s="1">
        <v>9682</v>
      </c>
      <c r="E15" s="1">
        <v>-10509</v>
      </c>
      <c r="F15" s="1"/>
      <c r="G15" s="1">
        <v>10542</v>
      </c>
      <c r="H15" s="1"/>
      <c r="K15" s="1"/>
      <c r="L15" s="1"/>
      <c r="M15" s="5"/>
      <c r="N15" s="1"/>
      <c r="O15" s="1"/>
      <c r="P15" s="1" t="s">
        <v>19</v>
      </c>
      <c r="Q15" s="1">
        <f>_xlfn.STDEV.S(Q4:Q13)</f>
        <v>3.1780347753349596</v>
      </c>
    </row>
    <row r="16" spans="2:17" x14ac:dyDescent="0.25">
      <c r="B16" s="1">
        <f t="shared" si="1"/>
        <v>13</v>
      </c>
      <c r="C16" s="1"/>
      <c r="D16" s="1">
        <v>9789</v>
      </c>
      <c r="E16" s="1">
        <v>-10694</v>
      </c>
      <c r="F16" s="1"/>
      <c r="G16" s="1">
        <v>10618</v>
      </c>
      <c r="H16" s="1"/>
      <c r="K16" s="1"/>
      <c r="L16" s="1"/>
      <c r="M16" s="5"/>
      <c r="N16" s="1"/>
      <c r="O16" s="1"/>
      <c r="P16" s="1" t="s">
        <v>24</v>
      </c>
      <c r="Q16" s="1">
        <f>Q14-250</f>
        <v>8.0564102564102313</v>
      </c>
    </row>
    <row r="17" spans="1:22" x14ac:dyDescent="0.25">
      <c r="B17" s="1">
        <f>B16+1</f>
        <v>14</v>
      </c>
      <c r="C17" s="1"/>
      <c r="D17" s="1">
        <v>9644</v>
      </c>
      <c r="E17" s="1">
        <v>-10185</v>
      </c>
      <c r="F17" s="1"/>
      <c r="G17" s="1">
        <v>10256</v>
      </c>
      <c r="H17" s="1"/>
      <c r="K17" s="1"/>
      <c r="L17" s="1"/>
      <c r="M17" s="5"/>
      <c r="N17" s="1"/>
      <c r="O17" s="1"/>
      <c r="P17" s="1"/>
      <c r="Q17" s="1"/>
    </row>
    <row r="18" spans="1:22" x14ac:dyDescent="0.25">
      <c r="B18" s="1">
        <f t="shared" si="1"/>
        <v>15</v>
      </c>
      <c r="C18" s="1"/>
      <c r="D18" s="1">
        <v>9634</v>
      </c>
      <c r="E18" s="1">
        <v>-10482</v>
      </c>
      <c r="F18" s="1"/>
      <c r="G18" s="1">
        <v>10634</v>
      </c>
      <c r="H18" s="1"/>
      <c r="K18" s="1"/>
      <c r="L18" s="1"/>
      <c r="M18" s="5"/>
      <c r="N18" s="1"/>
      <c r="O18" s="1"/>
      <c r="P18" s="1"/>
      <c r="Q18" s="1"/>
    </row>
    <row r="19" spans="1:22" x14ac:dyDescent="0.25">
      <c r="A19" s="11" t="s">
        <v>8</v>
      </c>
      <c r="B19" s="11"/>
      <c r="D19" s="7">
        <f t="shared" ref="D19:G19" si="2">AVERAGE(D4:D18)</f>
        <v>9695.4</v>
      </c>
      <c r="E19" s="7">
        <f t="shared" si="2"/>
        <v>-10390.200000000001</v>
      </c>
      <c r="F19" s="7"/>
      <c r="G19" s="7">
        <f t="shared" si="2"/>
        <v>10285.799999999999</v>
      </c>
      <c r="H19" s="7"/>
      <c r="I19" s="7"/>
      <c r="J19" s="7" t="s">
        <v>8</v>
      </c>
      <c r="K19" s="7"/>
      <c r="L19" s="7">
        <f t="shared" ref="L19" si="3">AVERAGE(L4:L18)</f>
        <v>10064.200000000001</v>
      </c>
      <c r="M19" s="7"/>
      <c r="N19" s="7">
        <f t="shared" ref="N19" si="4">AVERAGE(N4:N18)</f>
        <v>10006.5</v>
      </c>
    </row>
    <row r="20" spans="1:22" x14ac:dyDescent="0.25">
      <c r="A20" s="11" t="s">
        <v>9</v>
      </c>
      <c r="B20" s="11"/>
      <c r="D20" s="7">
        <f>D19/250</f>
        <v>38.781599999999997</v>
      </c>
      <c r="E20" s="7">
        <f t="shared" ref="E20:N20" si="5">E19/250</f>
        <v>-41.5608</v>
      </c>
      <c r="F20" s="7"/>
      <c r="G20" s="7">
        <f t="shared" si="5"/>
        <v>41.1432</v>
      </c>
      <c r="H20" s="7"/>
      <c r="I20" s="7"/>
      <c r="J20" s="7"/>
      <c r="K20" s="7"/>
      <c r="L20" s="7"/>
      <c r="M20" s="7"/>
      <c r="N20" s="7"/>
    </row>
    <row r="21" spans="1:22" x14ac:dyDescent="0.25">
      <c r="D21" s="2">
        <v>39</v>
      </c>
      <c r="G21" s="8">
        <v>41</v>
      </c>
      <c r="J21" s="12" t="s">
        <v>25</v>
      </c>
      <c r="K21" s="12"/>
      <c r="L21" s="12"/>
      <c r="M21" s="12"/>
      <c r="N21" s="12"/>
      <c r="O21" s="12"/>
      <c r="P21" s="12"/>
      <c r="Q21" s="12"/>
    </row>
    <row r="22" spans="1:22" x14ac:dyDescent="0.25">
      <c r="J22" s="14" t="s">
        <v>26</v>
      </c>
      <c r="K22" s="14"/>
      <c r="L22" s="14"/>
      <c r="M22" s="13"/>
      <c r="N22" s="14" t="s">
        <v>27</v>
      </c>
      <c r="O22" s="14"/>
      <c r="P22" s="14"/>
      <c r="Q22" s="14"/>
      <c r="R22" s="14"/>
      <c r="S22" s="14"/>
    </row>
    <row r="23" spans="1:22" ht="18.75" x14ac:dyDescent="0.3">
      <c r="C23" s="10" t="s">
        <v>5</v>
      </c>
      <c r="D23" s="10"/>
      <c r="E23" s="10"/>
      <c r="F23" s="10"/>
      <c r="G23" s="10"/>
      <c r="H23" s="10"/>
      <c r="I23" s="4"/>
      <c r="K23" s="10" t="s">
        <v>10</v>
      </c>
      <c r="L23" s="10"/>
      <c r="M23" s="10"/>
      <c r="N23" s="10"/>
      <c r="O23" s="10"/>
      <c r="P23" s="10"/>
      <c r="Q23" s="10"/>
    </row>
    <row r="24" spans="1:22" x14ac:dyDescent="0.25">
      <c r="C24" s="11" t="s">
        <v>0</v>
      </c>
      <c r="D24" s="11"/>
      <c r="E24" s="6"/>
      <c r="F24" s="11" t="s">
        <v>2</v>
      </c>
      <c r="G24" s="11"/>
      <c r="I24" s="1"/>
      <c r="L24" s="11" t="s">
        <v>18</v>
      </c>
      <c r="M24" s="11"/>
      <c r="N24" s="6"/>
      <c r="O24" s="11" t="s">
        <v>15</v>
      </c>
      <c r="P24" s="11"/>
      <c r="R24" s="11" t="s">
        <v>16</v>
      </c>
      <c r="S24" s="11"/>
      <c r="U24" s="11" t="s">
        <v>17</v>
      </c>
      <c r="V24" s="11"/>
    </row>
    <row r="25" spans="1:22" x14ac:dyDescent="0.25">
      <c r="C25" s="1"/>
      <c r="D25" s="1" t="s">
        <v>6</v>
      </c>
      <c r="E25" s="1" t="s">
        <v>22</v>
      </c>
      <c r="F25" s="5" t="s">
        <v>7</v>
      </c>
      <c r="G25" s="5"/>
      <c r="I25" s="1"/>
      <c r="K25" s="1"/>
      <c r="L25" s="1" t="s">
        <v>6</v>
      </c>
      <c r="M25" s="5" t="s">
        <v>22</v>
      </c>
      <c r="N25" s="1"/>
      <c r="O25" s="1" t="s">
        <v>6</v>
      </c>
      <c r="P25" s="1" t="s">
        <v>22</v>
      </c>
      <c r="R25" s="1" t="s">
        <v>6</v>
      </c>
      <c r="S25" s="8" t="s">
        <v>22</v>
      </c>
      <c r="U25" s="1" t="s">
        <v>6</v>
      </c>
      <c r="V25" s="8" t="s">
        <v>22</v>
      </c>
    </row>
    <row r="26" spans="1:22" x14ac:dyDescent="0.25">
      <c r="B26" s="1">
        <v>1</v>
      </c>
      <c r="C26" s="1"/>
      <c r="D26" s="1">
        <v>10208</v>
      </c>
      <c r="E26" s="1">
        <f>D26/39</f>
        <v>261.74358974358972</v>
      </c>
      <c r="F26" s="5">
        <v>10064</v>
      </c>
      <c r="G26" s="5"/>
      <c r="K26" s="1"/>
      <c r="L26" s="1">
        <v>7673</v>
      </c>
      <c r="M26" s="5">
        <f>L26/39</f>
        <v>196.74358974358975</v>
      </c>
      <c r="N26" s="1"/>
      <c r="O26" s="1">
        <v>10203</v>
      </c>
      <c r="P26" s="1">
        <f>O26/39</f>
        <v>261.61538461538464</v>
      </c>
      <c r="R26" s="1">
        <v>10573</v>
      </c>
      <c r="S26">
        <f>R26/39</f>
        <v>271.10256410256409</v>
      </c>
      <c r="T26" s="1"/>
      <c r="U26" s="1">
        <v>9721</v>
      </c>
      <c r="V26">
        <f>U26/39</f>
        <v>249.25641025641025</v>
      </c>
    </row>
    <row r="27" spans="1:22" x14ac:dyDescent="0.25">
      <c r="B27" s="1">
        <f>B26+1</f>
        <v>2</v>
      </c>
      <c r="C27" s="1"/>
      <c r="D27" s="1">
        <v>9793</v>
      </c>
      <c r="E27" s="8">
        <f t="shared" ref="E27:E35" si="6">D27/39</f>
        <v>251.10256410256412</v>
      </c>
      <c r="F27" s="5">
        <v>10046</v>
      </c>
      <c r="G27" s="5"/>
      <c r="K27" s="1"/>
      <c r="L27" s="1">
        <v>7585</v>
      </c>
      <c r="M27" s="8">
        <f t="shared" ref="M27:M35" si="7">L27/39</f>
        <v>194.48717948717947</v>
      </c>
      <c r="N27" s="1"/>
      <c r="O27" s="1">
        <v>10206</v>
      </c>
      <c r="P27" s="8">
        <f>O27/39</f>
        <v>261.69230769230768</v>
      </c>
      <c r="R27" s="1">
        <v>10540</v>
      </c>
      <c r="S27">
        <f t="shared" ref="S27:S35" si="8">R27/39</f>
        <v>270.25641025641028</v>
      </c>
      <c r="T27" s="1"/>
      <c r="U27" s="1">
        <v>9821</v>
      </c>
      <c r="V27">
        <f t="shared" ref="V27:V35" si="9">U27/39</f>
        <v>251.82051282051282</v>
      </c>
    </row>
    <row r="28" spans="1:22" x14ac:dyDescent="0.25">
      <c r="B28" s="1">
        <f t="shared" ref="B28:B40" si="10">B27+1</f>
        <v>3</v>
      </c>
      <c r="C28" s="1"/>
      <c r="D28" s="1">
        <v>9794</v>
      </c>
      <c r="E28" s="8">
        <f t="shared" si="6"/>
        <v>251.12820512820514</v>
      </c>
      <c r="F28" s="5">
        <v>9845</v>
      </c>
      <c r="G28" s="5"/>
      <c r="K28" s="1"/>
      <c r="L28" s="1">
        <v>6898</v>
      </c>
      <c r="M28" s="8">
        <f t="shared" si="7"/>
        <v>176.87179487179486</v>
      </c>
      <c r="N28" s="1"/>
      <c r="O28" s="1">
        <v>10317</v>
      </c>
      <c r="P28" s="8">
        <f>O28/39</f>
        <v>264.53846153846155</v>
      </c>
      <c r="R28" s="1">
        <v>10521</v>
      </c>
      <c r="S28">
        <f t="shared" si="8"/>
        <v>269.76923076923077</v>
      </c>
      <c r="T28" s="1"/>
      <c r="U28" s="1">
        <v>9668</v>
      </c>
      <c r="V28">
        <f t="shared" si="9"/>
        <v>247.89743589743588</v>
      </c>
    </row>
    <row r="29" spans="1:22" x14ac:dyDescent="0.25">
      <c r="B29" s="1">
        <f t="shared" si="10"/>
        <v>4</v>
      </c>
      <c r="C29" s="1"/>
      <c r="D29" s="1">
        <v>9841</v>
      </c>
      <c r="E29" s="8">
        <f t="shared" si="6"/>
        <v>252.33333333333334</v>
      </c>
      <c r="F29" s="5">
        <v>9937</v>
      </c>
      <c r="G29" s="5"/>
      <c r="K29" s="1"/>
      <c r="L29" s="1">
        <v>6899</v>
      </c>
      <c r="M29" s="8">
        <f t="shared" si="7"/>
        <v>176.89743589743588</v>
      </c>
      <c r="N29" s="1"/>
      <c r="O29" s="1">
        <v>10823</v>
      </c>
      <c r="P29" s="8">
        <f>O29/39</f>
        <v>277.5128205128205</v>
      </c>
      <c r="R29" s="1">
        <v>10536</v>
      </c>
      <c r="S29">
        <f t="shared" si="8"/>
        <v>270.15384615384613</v>
      </c>
      <c r="T29" s="1"/>
      <c r="U29" s="1">
        <v>9707</v>
      </c>
      <c r="V29">
        <f t="shared" si="9"/>
        <v>248.89743589743588</v>
      </c>
    </row>
    <row r="30" spans="1:22" x14ac:dyDescent="0.25">
      <c r="B30" s="1">
        <f t="shared" si="10"/>
        <v>5</v>
      </c>
      <c r="C30" s="1"/>
      <c r="D30" s="1">
        <v>9697</v>
      </c>
      <c r="E30" s="8">
        <f t="shared" si="6"/>
        <v>248.64102564102564</v>
      </c>
      <c r="F30" s="5">
        <v>10110</v>
      </c>
      <c r="G30" s="5"/>
      <c r="K30" s="1"/>
      <c r="L30" s="1">
        <v>7405</v>
      </c>
      <c r="M30" s="8">
        <f t="shared" si="7"/>
        <v>189.87179487179486</v>
      </c>
      <c r="N30" s="1"/>
      <c r="O30" s="1">
        <v>10534</v>
      </c>
      <c r="P30" s="8">
        <f>O30/39</f>
        <v>270.10256410256409</v>
      </c>
      <c r="R30" s="1">
        <v>10496</v>
      </c>
      <c r="S30">
        <f t="shared" si="8"/>
        <v>269.12820512820514</v>
      </c>
      <c r="T30" s="1"/>
      <c r="U30" s="1">
        <v>9572</v>
      </c>
      <c r="V30">
        <f t="shared" si="9"/>
        <v>245.43589743589743</v>
      </c>
    </row>
    <row r="31" spans="1:22" x14ac:dyDescent="0.25">
      <c r="B31" s="1">
        <f t="shared" si="10"/>
        <v>6</v>
      </c>
      <c r="C31" s="1"/>
      <c r="D31" s="1">
        <v>9883</v>
      </c>
      <c r="E31" s="8">
        <f t="shared" si="6"/>
        <v>253.41025641025641</v>
      </c>
      <c r="F31" s="5">
        <v>9877</v>
      </c>
      <c r="G31" s="5"/>
      <c r="K31" s="1"/>
      <c r="L31" s="1">
        <v>8270</v>
      </c>
      <c r="M31" s="8">
        <f t="shared" si="7"/>
        <v>212.05128205128204</v>
      </c>
      <c r="N31" s="1"/>
      <c r="O31" s="1">
        <v>10773</v>
      </c>
      <c r="P31" s="8">
        <f>O31/39</f>
        <v>276.23076923076923</v>
      </c>
      <c r="R31" s="1">
        <v>10774</v>
      </c>
      <c r="S31">
        <f t="shared" si="8"/>
        <v>276.25641025641028</v>
      </c>
      <c r="T31" s="1"/>
      <c r="U31" s="1">
        <v>9703</v>
      </c>
      <c r="V31">
        <f t="shared" si="9"/>
        <v>248.7948717948718</v>
      </c>
    </row>
    <row r="32" spans="1:22" x14ac:dyDescent="0.25">
      <c r="B32" s="1">
        <f t="shared" si="10"/>
        <v>7</v>
      </c>
      <c r="C32" s="1"/>
      <c r="D32" s="1">
        <v>9927</v>
      </c>
      <c r="E32" s="8">
        <f t="shared" si="6"/>
        <v>254.53846153846155</v>
      </c>
      <c r="F32" s="5">
        <v>10144</v>
      </c>
      <c r="G32" s="5"/>
      <c r="K32" s="1"/>
      <c r="L32" s="1">
        <v>7139</v>
      </c>
      <c r="M32" s="8">
        <f t="shared" si="7"/>
        <v>183.05128205128204</v>
      </c>
      <c r="N32" s="1"/>
      <c r="O32" s="1">
        <v>10428</v>
      </c>
      <c r="P32" s="8">
        <f>O32/39</f>
        <v>267.38461538461536</v>
      </c>
      <c r="R32" s="1">
        <v>10472</v>
      </c>
      <c r="S32">
        <f t="shared" si="8"/>
        <v>268.5128205128205</v>
      </c>
      <c r="T32" s="1"/>
      <c r="U32" s="1">
        <v>9863</v>
      </c>
      <c r="V32">
        <f t="shared" si="9"/>
        <v>252.89743589743588</v>
      </c>
    </row>
    <row r="33" spans="1:22" x14ac:dyDescent="0.25">
      <c r="B33" s="1">
        <f t="shared" si="10"/>
        <v>8</v>
      </c>
      <c r="C33" s="1"/>
      <c r="D33" s="1">
        <v>9857</v>
      </c>
      <c r="E33" s="8">
        <f t="shared" si="6"/>
        <v>252.74358974358975</v>
      </c>
      <c r="F33" s="5">
        <v>9692</v>
      </c>
      <c r="G33" s="5"/>
      <c r="K33" s="1"/>
      <c r="L33" s="1">
        <v>6788</v>
      </c>
      <c r="M33" s="8">
        <f t="shared" si="7"/>
        <v>174.05128205128204</v>
      </c>
      <c r="N33" s="1"/>
      <c r="O33" s="1">
        <v>10509</v>
      </c>
      <c r="P33" s="8">
        <f>O33/39</f>
        <v>269.46153846153845</v>
      </c>
      <c r="R33" s="1">
        <v>10494</v>
      </c>
      <c r="S33">
        <f t="shared" si="8"/>
        <v>269.07692307692309</v>
      </c>
      <c r="T33" s="1"/>
      <c r="U33" s="1">
        <v>9714</v>
      </c>
      <c r="V33">
        <f t="shared" si="9"/>
        <v>249.07692307692307</v>
      </c>
    </row>
    <row r="34" spans="1:22" x14ac:dyDescent="0.25">
      <c r="B34" s="1">
        <f t="shared" si="10"/>
        <v>9</v>
      </c>
      <c r="C34" s="1"/>
      <c r="D34" s="1">
        <v>9737</v>
      </c>
      <c r="E34" s="8">
        <f t="shared" si="6"/>
        <v>249.66666666666666</v>
      </c>
      <c r="F34" s="5">
        <v>9714</v>
      </c>
      <c r="G34" s="5"/>
      <c r="K34" s="1"/>
      <c r="L34" s="1">
        <v>7425</v>
      </c>
      <c r="M34" s="8">
        <f t="shared" si="7"/>
        <v>190.38461538461539</v>
      </c>
      <c r="N34" s="1"/>
      <c r="O34" s="1">
        <v>10499</v>
      </c>
      <c r="P34" s="8">
        <f>O34/39</f>
        <v>269.20512820512823</v>
      </c>
      <c r="R34" s="1">
        <v>10575</v>
      </c>
      <c r="S34">
        <f t="shared" si="8"/>
        <v>271.15384615384613</v>
      </c>
      <c r="T34" s="1"/>
      <c r="U34" s="1">
        <v>9882</v>
      </c>
      <c r="V34">
        <f t="shared" si="9"/>
        <v>253.38461538461539</v>
      </c>
    </row>
    <row r="35" spans="1:22" x14ac:dyDescent="0.25">
      <c r="B35" s="1">
        <f t="shared" si="10"/>
        <v>10</v>
      </c>
      <c r="C35" s="1"/>
      <c r="D35" s="1">
        <v>9775</v>
      </c>
      <c r="E35" s="8">
        <f t="shared" si="6"/>
        <v>250.64102564102564</v>
      </c>
      <c r="F35" s="5">
        <v>9699</v>
      </c>
      <c r="G35" s="5"/>
      <c r="K35" s="1"/>
      <c r="L35" s="1">
        <v>7904</v>
      </c>
      <c r="M35" s="8">
        <f t="shared" si="7"/>
        <v>202.66666666666666</v>
      </c>
      <c r="N35" s="1"/>
      <c r="O35" s="1">
        <v>10649</v>
      </c>
      <c r="P35" s="8">
        <f>O35/39</f>
        <v>273.05128205128204</v>
      </c>
      <c r="R35" s="1">
        <v>10435</v>
      </c>
      <c r="S35">
        <f t="shared" si="8"/>
        <v>267.56410256410254</v>
      </c>
      <c r="T35" s="1"/>
      <c r="U35" s="1">
        <v>9742</v>
      </c>
      <c r="V35">
        <f t="shared" si="9"/>
        <v>249.7948717948718</v>
      </c>
    </row>
    <row r="36" spans="1:22" x14ac:dyDescent="0.25">
      <c r="A36" s="11" t="s">
        <v>8</v>
      </c>
      <c r="B36" s="11"/>
      <c r="D36" s="8">
        <f>AVERAGE(D26:D35)</f>
        <v>9851.2000000000007</v>
      </c>
      <c r="E36" s="8">
        <f t="shared" ref="E36:F36" si="11">AVERAGE(E26:E35)</f>
        <v>252.59487179487178</v>
      </c>
      <c r="F36" s="8">
        <f t="shared" si="11"/>
        <v>9912.7999999999993</v>
      </c>
      <c r="G36" s="5"/>
      <c r="J36" t="s">
        <v>8</v>
      </c>
      <c r="L36">
        <f>AVERAGE(L26:L35)</f>
        <v>7398.6</v>
      </c>
      <c r="M36">
        <f t="shared" ref="M36:V36" si="12">AVERAGE(M26:M35)</f>
        <v>189.7076923076923</v>
      </c>
      <c r="O36">
        <f t="shared" si="12"/>
        <v>10494.1</v>
      </c>
      <c r="P36">
        <f t="shared" si="12"/>
        <v>269.07948717948727</v>
      </c>
      <c r="R36">
        <f t="shared" si="12"/>
        <v>10541.6</v>
      </c>
      <c r="S36">
        <f t="shared" si="12"/>
        <v>270.29743589743589</v>
      </c>
      <c r="U36">
        <f t="shared" si="12"/>
        <v>9739.2999999999993</v>
      </c>
      <c r="V36">
        <f t="shared" si="12"/>
        <v>249.72564102564101</v>
      </c>
    </row>
    <row r="37" spans="1:22" x14ac:dyDescent="0.25">
      <c r="B37" s="1" t="s">
        <v>19</v>
      </c>
      <c r="C37" s="1"/>
      <c r="D37" s="1"/>
      <c r="E37" s="1">
        <f>_xlfn.STDEV.S(E26:E35)</f>
        <v>3.6611298422509422</v>
      </c>
      <c r="F37" s="5"/>
      <c r="G37" s="5"/>
      <c r="J37" t="s">
        <v>19</v>
      </c>
      <c r="K37" s="1"/>
      <c r="L37" s="1"/>
      <c r="M37" s="5">
        <f>_xlfn.STDEV.S(M26:M35)</f>
        <v>12.285028991497635</v>
      </c>
      <c r="N37" s="8"/>
      <c r="O37" s="8"/>
      <c r="P37" s="8">
        <f t="shared" ref="N37:V37" si="13">_xlfn.STDEV.S(P26:P35)</f>
        <v>5.5077953642334281</v>
      </c>
      <c r="Q37" s="8"/>
      <c r="R37" s="8"/>
      <c r="S37" s="8">
        <f t="shared" si="13"/>
        <v>2.3735829096047301</v>
      </c>
      <c r="T37" s="8"/>
      <c r="U37" s="8"/>
      <c r="V37" s="8">
        <f t="shared" si="13"/>
        <v>2.3985912172770933</v>
      </c>
    </row>
    <row r="38" spans="1:22" x14ac:dyDescent="0.25">
      <c r="B38" s="1" t="s">
        <v>24</v>
      </c>
      <c r="C38" s="1"/>
      <c r="D38" s="1"/>
      <c r="E38" s="1">
        <f>E36-250</f>
        <v>2.5948717948717785</v>
      </c>
      <c r="F38" s="5"/>
      <c r="G38" s="5"/>
      <c r="J38" t="s">
        <v>24</v>
      </c>
      <c r="K38" s="1"/>
      <c r="L38" s="1"/>
      <c r="M38" s="15">
        <f>M36-250</f>
        <v>-60.292307692307702</v>
      </c>
      <c r="N38" s="1"/>
      <c r="O38" s="1"/>
      <c r="P38" s="13">
        <f>P36-250</f>
        <v>19.079487179487273</v>
      </c>
      <c r="Q38" s="13"/>
      <c r="R38" s="13"/>
      <c r="S38" s="13">
        <f>S36-250</f>
        <v>20.297435897435889</v>
      </c>
      <c r="V38" s="16">
        <f>V36-250</f>
        <v>-0.27435897435898937</v>
      </c>
    </row>
    <row r="39" spans="1:22" x14ac:dyDescent="0.25">
      <c r="B39" s="1"/>
      <c r="C39" s="1"/>
      <c r="D39" s="1"/>
      <c r="E39" s="1"/>
      <c r="F39" s="5"/>
      <c r="G39" s="5"/>
      <c r="K39" s="1"/>
      <c r="L39" s="1"/>
      <c r="M39" s="5"/>
      <c r="N39" s="1"/>
      <c r="O39" s="1"/>
    </row>
    <row r="40" spans="1:22" x14ac:dyDescent="0.25">
      <c r="B40" s="1"/>
      <c r="C40" s="1"/>
      <c r="D40" s="1"/>
      <c r="E40" s="1"/>
      <c r="F40" s="5"/>
      <c r="G40" s="5"/>
      <c r="K40" s="1"/>
      <c r="L40" s="1"/>
      <c r="M40" s="5"/>
      <c r="N40" s="1"/>
      <c r="O40" s="1"/>
    </row>
    <row r="42" spans="1:22" x14ac:dyDescent="0.25">
      <c r="A42" s="11"/>
      <c r="B42" s="11"/>
    </row>
    <row r="45" spans="1:22" ht="18.75" x14ac:dyDescent="0.3">
      <c r="C45" s="10" t="s">
        <v>14</v>
      </c>
      <c r="D45" s="10"/>
      <c r="E45" s="10"/>
      <c r="F45" s="10"/>
      <c r="G45" s="10"/>
      <c r="H45" s="10"/>
      <c r="I45" s="4"/>
      <c r="L45" t="s">
        <v>3</v>
      </c>
    </row>
    <row r="46" spans="1:22" x14ac:dyDescent="0.25">
      <c r="C46" s="11" t="s">
        <v>11</v>
      </c>
      <c r="D46" s="11"/>
      <c r="E46" s="11" t="s">
        <v>12</v>
      </c>
      <c r="F46" s="11"/>
      <c r="G46" s="11" t="s">
        <v>13</v>
      </c>
      <c r="H46" s="11"/>
      <c r="I46" s="1"/>
      <c r="L46" t="s">
        <v>20</v>
      </c>
      <c r="M46" t="s">
        <v>21</v>
      </c>
    </row>
    <row r="47" spans="1:22" x14ac:dyDescent="0.25">
      <c r="C47" s="1" t="s">
        <v>7</v>
      </c>
      <c r="D47" s="1" t="s">
        <v>6</v>
      </c>
      <c r="E47" s="1" t="s">
        <v>7</v>
      </c>
      <c r="F47" s="1" t="s">
        <v>6</v>
      </c>
      <c r="G47" s="1" t="s">
        <v>7</v>
      </c>
      <c r="H47" s="1" t="s">
        <v>6</v>
      </c>
      <c r="I47" s="1"/>
    </row>
    <row r="48" spans="1:22" x14ac:dyDescent="0.25">
      <c r="B48" s="1">
        <v>1</v>
      </c>
      <c r="C48" s="1"/>
      <c r="D48" s="1"/>
      <c r="E48" s="1"/>
      <c r="F48" s="1"/>
      <c r="L48" s="8">
        <f>D4/39</f>
        <v>241.2051282051282</v>
      </c>
      <c r="M48">
        <f>G4/41</f>
        <v>242.09756097560975</v>
      </c>
    </row>
    <row r="49" spans="1:13" x14ac:dyDescent="0.25">
      <c r="B49" s="1">
        <f>B48+1</f>
        <v>2</v>
      </c>
      <c r="C49" s="1"/>
      <c r="D49" s="1"/>
      <c r="E49" s="1"/>
      <c r="F49" s="1"/>
      <c r="L49" s="8">
        <f>D5/39</f>
        <v>251.05128205128204</v>
      </c>
      <c r="M49">
        <f>G5/41</f>
        <v>236.1219512195122</v>
      </c>
    </row>
    <row r="50" spans="1:13" x14ac:dyDescent="0.25">
      <c r="B50" s="1">
        <f t="shared" ref="B50:B62" si="14">B49+1</f>
        <v>3</v>
      </c>
      <c r="C50" s="1"/>
      <c r="D50" s="1"/>
      <c r="E50" s="1"/>
      <c r="F50" s="1"/>
      <c r="L50" s="8">
        <f>D6/39</f>
        <v>247.30769230769232</v>
      </c>
      <c r="M50">
        <f>G6/41</f>
        <v>249.26829268292684</v>
      </c>
    </row>
    <row r="51" spans="1:13" x14ac:dyDescent="0.25">
      <c r="B51" s="1">
        <f t="shared" si="14"/>
        <v>4</v>
      </c>
      <c r="C51" s="1"/>
      <c r="D51" s="1"/>
      <c r="E51" s="1"/>
      <c r="F51" s="1"/>
      <c r="L51" s="8">
        <f>D7/39</f>
        <v>249.69230769230768</v>
      </c>
      <c r="M51">
        <f>G7/41</f>
        <v>248.04878048780489</v>
      </c>
    </row>
    <row r="52" spans="1:13" x14ac:dyDescent="0.25">
      <c r="B52" s="1">
        <f t="shared" si="14"/>
        <v>5</v>
      </c>
      <c r="C52" s="1"/>
      <c r="D52" s="1"/>
      <c r="E52" s="1"/>
      <c r="F52" s="1"/>
      <c r="L52" s="8">
        <f>D8/39</f>
        <v>248.30769230769232</v>
      </c>
      <c r="M52">
        <f>G8/41</f>
        <v>253.63414634146341</v>
      </c>
    </row>
    <row r="53" spans="1:13" x14ac:dyDescent="0.25">
      <c r="B53" s="1">
        <f t="shared" si="14"/>
        <v>6</v>
      </c>
      <c r="C53" s="1"/>
      <c r="D53" s="1"/>
      <c r="E53" s="1"/>
      <c r="F53" s="1"/>
      <c r="L53" s="8">
        <f>D9/39</f>
        <v>248.38461538461539</v>
      </c>
      <c r="M53">
        <f>G9/41</f>
        <v>248</v>
      </c>
    </row>
    <row r="54" spans="1:13" x14ac:dyDescent="0.25">
      <c r="B54" s="1">
        <f t="shared" si="14"/>
        <v>7</v>
      </c>
      <c r="C54" s="1"/>
      <c r="D54" s="1"/>
      <c r="E54" s="1"/>
      <c r="F54" s="1"/>
      <c r="L54" s="8">
        <f>D10/39</f>
        <v>247.7948717948718</v>
      </c>
      <c r="M54">
        <f>G10/41</f>
        <v>246.46341463414635</v>
      </c>
    </row>
    <row r="55" spans="1:13" x14ac:dyDescent="0.25">
      <c r="B55" s="1">
        <f t="shared" si="14"/>
        <v>8</v>
      </c>
      <c r="C55" s="1"/>
      <c r="D55" s="1"/>
      <c r="E55" s="1"/>
      <c r="F55" s="1"/>
      <c r="L55" s="8">
        <f>D11/39</f>
        <v>250.25641025641025</v>
      </c>
      <c r="M55">
        <f>G11/41</f>
        <v>254.82926829268294</v>
      </c>
    </row>
    <row r="56" spans="1:13" x14ac:dyDescent="0.25">
      <c r="B56" s="1">
        <f t="shared" si="14"/>
        <v>9</v>
      </c>
      <c r="C56" s="1"/>
      <c r="D56" s="1"/>
      <c r="E56" s="1"/>
      <c r="F56" s="1"/>
      <c r="L56" s="8">
        <f>D12/39</f>
        <v>253.64102564102564</v>
      </c>
      <c r="M56">
        <f>G12/41</f>
        <v>250.1219512195122</v>
      </c>
    </row>
    <row r="57" spans="1:13" x14ac:dyDescent="0.25">
      <c r="B57" s="1">
        <f t="shared" si="14"/>
        <v>10</v>
      </c>
      <c r="C57" s="1"/>
      <c r="D57" s="1"/>
      <c r="E57" s="1"/>
      <c r="F57" s="1"/>
      <c r="L57" s="8">
        <f>D13/39</f>
        <v>246.89743589743588</v>
      </c>
      <c r="M57">
        <f>G13/41</f>
        <v>254.2439024390244</v>
      </c>
    </row>
    <row r="58" spans="1:13" x14ac:dyDescent="0.25">
      <c r="B58" s="1">
        <f t="shared" si="14"/>
        <v>11</v>
      </c>
      <c r="C58" s="1"/>
      <c r="D58" s="1"/>
      <c r="E58" s="1"/>
      <c r="F58" s="1"/>
      <c r="L58" s="8">
        <f>D14/39</f>
        <v>250.89743589743588</v>
      </c>
      <c r="M58">
        <f>G14/41</f>
        <v>254.65853658536585</v>
      </c>
    </row>
    <row r="59" spans="1:13" x14ac:dyDescent="0.25">
      <c r="B59" s="1">
        <f t="shared" si="14"/>
        <v>12</v>
      </c>
      <c r="C59" s="1"/>
      <c r="D59" s="1"/>
      <c r="E59" s="1"/>
      <c r="F59" s="1"/>
      <c r="L59" s="8">
        <f>D15/39</f>
        <v>248.25641025641025</v>
      </c>
      <c r="M59">
        <f>G15/41</f>
        <v>257.1219512195122</v>
      </c>
    </row>
    <row r="60" spans="1:13" x14ac:dyDescent="0.25">
      <c r="B60" s="1">
        <f t="shared" si="14"/>
        <v>13</v>
      </c>
      <c r="C60" s="1"/>
      <c r="D60" s="1"/>
      <c r="E60" s="1"/>
      <c r="F60" s="1"/>
      <c r="L60" s="8">
        <f>D16/39</f>
        <v>251</v>
      </c>
      <c r="M60">
        <f>G16/41</f>
        <v>258.97560975609758</v>
      </c>
    </row>
    <row r="61" spans="1:13" x14ac:dyDescent="0.25">
      <c r="B61" s="1">
        <f t="shared" si="14"/>
        <v>14</v>
      </c>
      <c r="C61" s="1"/>
      <c r="D61" s="1"/>
      <c r="E61" s="1"/>
      <c r="F61" s="1"/>
      <c r="L61" s="8">
        <f>D17/39</f>
        <v>247.28205128205127</v>
      </c>
      <c r="M61">
        <f>G17/41</f>
        <v>250.14634146341464</v>
      </c>
    </row>
    <row r="62" spans="1:13" x14ac:dyDescent="0.25">
      <c r="B62" s="1">
        <f t="shared" si="14"/>
        <v>15</v>
      </c>
      <c r="C62" s="1"/>
      <c r="D62" s="1"/>
      <c r="E62" s="1"/>
      <c r="F62" s="1"/>
      <c r="L62" s="8">
        <f>D18/39</f>
        <v>247.02564102564102</v>
      </c>
      <c r="M62">
        <f>G18/41</f>
        <v>259.36585365853659</v>
      </c>
    </row>
    <row r="63" spans="1:13" x14ac:dyDescent="0.25">
      <c r="A63" s="11" t="s">
        <v>8</v>
      </c>
      <c r="B63" s="11"/>
      <c r="C63" t="e">
        <f>AVERAGE(C48:C62)</f>
        <v>#DIV/0!</v>
      </c>
      <c r="D63" t="e">
        <f t="shared" ref="D63" si="15">AVERAGE(D48:D62)</f>
        <v>#DIV/0!</v>
      </c>
      <c r="E63" t="e">
        <f t="shared" ref="E63" si="16">AVERAGE(E48:E62)</f>
        <v>#DIV/0!</v>
      </c>
      <c r="F63" t="e">
        <f t="shared" ref="F63" si="17">AVERAGE(F48:F62)</f>
        <v>#DIV/0!</v>
      </c>
      <c r="G63" t="e">
        <f t="shared" ref="G63" si="18">AVERAGE(G48:G62)</f>
        <v>#DIV/0!</v>
      </c>
      <c r="H63" t="e">
        <f t="shared" ref="H63" si="19">AVERAGE(H48:H62)</f>
        <v>#DIV/0!</v>
      </c>
      <c r="K63" t="s">
        <v>8</v>
      </c>
      <c r="L63" s="8">
        <f>AVERAGE(L48:L62)</f>
        <v>248.6</v>
      </c>
      <c r="M63" s="8">
        <f>AVERAGE(M48:M62)</f>
        <v>250.87317073170732</v>
      </c>
    </row>
    <row r="64" spans="1:13" x14ac:dyDescent="0.25">
      <c r="A64" s="11" t="s">
        <v>9</v>
      </c>
      <c r="B64" s="11"/>
      <c r="C64" t="e">
        <f>C63/250</f>
        <v>#DIV/0!</v>
      </c>
      <c r="D64" t="e">
        <f t="shared" ref="D64" si="20">D63/250</f>
        <v>#DIV/0!</v>
      </c>
      <c r="E64" t="e">
        <f t="shared" ref="E64" si="21">E63/250</f>
        <v>#DIV/0!</v>
      </c>
      <c r="F64" t="e">
        <f t="shared" ref="F64" si="22">F63/250</f>
        <v>#DIV/0!</v>
      </c>
      <c r="G64" t="e">
        <f t="shared" ref="G64" si="23">G63/250</f>
        <v>#DIV/0!</v>
      </c>
      <c r="H64" t="e">
        <f t="shared" ref="H64" si="24">H63/250</f>
        <v>#DIV/0!</v>
      </c>
      <c r="K64" t="s">
        <v>19</v>
      </c>
      <c r="L64" s="8">
        <f>_xlfn.STDEV.S(L48:L62)</f>
        <v>2.8127565681372961</v>
      </c>
      <c r="M64" s="8">
        <f>_xlfn.STDEV.S(M48:M62)</f>
        <v>6.3231052953582605</v>
      </c>
    </row>
    <row r="65" spans="11:13" x14ac:dyDescent="0.25">
      <c r="K65" t="s">
        <v>24</v>
      </c>
      <c r="L65">
        <f>L63-250</f>
        <v>-1.4000000000000057</v>
      </c>
      <c r="M65">
        <f>M63-250</f>
        <v>0.87317073170731874</v>
      </c>
    </row>
  </sheetData>
  <mergeCells count="27">
    <mergeCell ref="J21:Q21"/>
    <mergeCell ref="A64:B64"/>
    <mergeCell ref="U24:V24"/>
    <mergeCell ref="C45:H45"/>
    <mergeCell ref="C46:D46"/>
    <mergeCell ref="E46:F46"/>
    <mergeCell ref="G46:H46"/>
    <mergeCell ref="A63:B63"/>
    <mergeCell ref="F24:G24"/>
    <mergeCell ref="L24:M24"/>
    <mergeCell ref="O24:P24"/>
    <mergeCell ref="A19:B19"/>
    <mergeCell ref="A20:B20"/>
    <mergeCell ref="A36:B36"/>
    <mergeCell ref="A42:B42"/>
    <mergeCell ref="K23:Q23"/>
    <mergeCell ref="R24:S24"/>
    <mergeCell ref="C1:H1"/>
    <mergeCell ref="K1:Q1"/>
    <mergeCell ref="C24:D24"/>
    <mergeCell ref="C23:H23"/>
    <mergeCell ref="C2:D2"/>
    <mergeCell ref="E2:F2"/>
    <mergeCell ref="G2:H2"/>
    <mergeCell ref="K2:L2"/>
    <mergeCell ref="N2:O2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2017-01-03T11:46:24Z</dcterms:modified>
</cp:coreProperties>
</file>