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ww\ls2k500_bsp\dts\"/>
    </mc:Choice>
  </mc:AlternateContent>
  <xr:revisionPtr revIDLastSave="0" documentId="13_ncr:1_{16E512FD-82B9-436F-BBB4-A2A8EEEED047}" xr6:coauthVersionLast="47" xr6:coauthVersionMax="47" xr10:uidLastSave="{00000000-0000-0000-0000-000000000000}"/>
  <bookViews>
    <workbookView xWindow="2850" yWindow="4455" windowWidth="38700" windowHeight="14595" xr2:uid="{A7E22522-04CA-4758-8223-15C19D8F3750}"/>
  </bookViews>
  <sheets>
    <sheet name="ls2k0500-dtsi" sheetId="1" r:id="rId1"/>
    <sheet name="O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1" i="1" l="1"/>
  <c r="AD12" i="1"/>
  <c r="AD13" i="1"/>
  <c r="AD24" i="1"/>
  <c r="W11" i="1"/>
  <c r="W12" i="1"/>
  <c r="W13" i="1"/>
  <c r="W24" i="1"/>
  <c r="AB11" i="1"/>
  <c r="AB12" i="1"/>
  <c r="AB13" i="1"/>
  <c r="AB24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5" i="1"/>
  <c r="X6" i="1"/>
  <c r="X7" i="1"/>
  <c r="X4" i="1"/>
  <c r="E4" i="1"/>
  <c r="E26" i="1"/>
  <c r="E27" i="1"/>
  <c r="E28" i="1"/>
  <c r="E15" i="1"/>
  <c r="E16" i="1"/>
  <c r="E17" i="1"/>
  <c r="E18" i="1"/>
  <c r="E19" i="1"/>
  <c r="E20" i="1"/>
  <c r="E21" i="1"/>
  <c r="E22" i="1"/>
  <c r="E23" i="1"/>
  <c r="U11" i="1"/>
  <c r="U12" i="1"/>
  <c r="U13" i="1"/>
  <c r="U24" i="1"/>
  <c r="K1" i="1"/>
  <c r="J1" i="1"/>
  <c r="I1" i="1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  <c r="I5" i="1"/>
  <c r="I6" i="1"/>
  <c r="I7" i="1"/>
  <c r="L7" i="1" s="1"/>
  <c r="Q7" i="1" s="1"/>
  <c r="W7" i="1" s="1"/>
  <c r="I8" i="1"/>
  <c r="I9" i="1"/>
  <c r="I10" i="1"/>
  <c r="Q5" i="1"/>
  <c r="W5" i="1" s="1"/>
  <c r="Q6" i="1"/>
  <c r="W6" i="1" s="1"/>
  <c r="Q8" i="1"/>
  <c r="W8" i="1" s="1"/>
  <c r="Q9" i="1"/>
  <c r="W9" i="1" s="1"/>
  <c r="Q10" i="1"/>
  <c r="W10" i="1" s="1"/>
  <c r="O5" i="1"/>
  <c r="AB5" i="1" s="1"/>
  <c r="O6" i="1"/>
  <c r="AB6" i="1" s="1"/>
  <c r="O7" i="1"/>
  <c r="O8" i="1"/>
  <c r="AD8" i="1" s="1"/>
  <c r="O9" i="1"/>
  <c r="AB9" i="1" s="1"/>
  <c r="O10" i="1"/>
  <c r="U10" i="1" s="1"/>
  <c r="O4" i="1"/>
  <c r="I4" i="1"/>
  <c r="L4" i="1" s="1"/>
  <c r="Q4" i="1" s="1"/>
  <c r="W4" i="1" s="1"/>
  <c r="O26" i="1"/>
  <c r="O27" i="1"/>
  <c r="O28" i="1"/>
  <c r="O25" i="1"/>
  <c r="J25" i="1"/>
  <c r="C25" i="1"/>
  <c r="I25" i="1" s="1"/>
  <c r="O15" i="1"/>
  <c r="O16" i="1"/>
  <c r="O17" i="1"/>
  <c r="O18" i="1"/>
  <c r="O19" i="1"/>
  <c r="O20" i="1"/>
  <c r="O21" i="1"/>
  <c r="O22" i="1"/>
  <c r="O23" i="1"/>
  <c r="O14" i="1"/>
  <c r="I14" i="1"/>
  <c r="J14" i="1"/>
  <c r="AD9" i="1" l="1"/>
  <c r="S8" i="1"/>
  <c r="AD10" i="1"/>
  <c r="AD6" i="1"/>
  <c r="AD5" i="1"/>
  <c r="S10" i="1"/>
  <c r="AB8" i="1"/>
  <c r="S4" i="1"/>
  <c r="U4" i="1" s="1"/>
  <c r="AB4" i="1" s="1"/>
  <c r="Y4" i="1"/>
  <c r="S7" i="1"/>
  <c r="U7" i="1" s="1"/>
  <c r="AB7" i="1" s="1"/>
  <c r="S6" i="1"/>
  <c r="S5" i="1"/>
  <c r="AB10" i="1"/>
  <c r="S9" i="1"/>
  <c r="U9" i="1"/>
  <c r="U8" i="1"/>
  <c r="U6" i="1"/>
  <c r="U5" i="1"/>
  <c r="Y5" i="1" l="1"/>
  <c r="Z4" i="1"/>
  <c r="AD4" i="1" s="1"/>
  <c r="E25" i="1"/>
  <c r="K25" i="1" s="1"/>
  <c r="L25" i="1" s="1"/>
  <c r="Q25" i="1" s="1"/>
  <c r="W25" i="1" s="1"/>
  <c r="E14" i="1"/>
  <c r="K14" i="1" s="1"/>
  <c r="Y6" i="1" l="1"/>
  <c r="Z5" i="1"/>
  <c r="L26" i="1"/>
  <c r="Q26" i="1" s="1"/>
  <c r="W26" i="1" s="1"/>
  <c r="L27" i="1"/>
  <c r="Q27" i="1" s="1"/>
  <c r="W27" i="1" s="1"/>
  <c r="L28" i="1"/>
  <c r="Q28" i="1" s="1"/>
  <c r="W28" i="1" s="1"/>
  <c r="S25" i="1"/>
  <c r="U25" i="1" s="1"/>
  <c r="AB25" i="1" s="1"/>
  <c r="L20" i="1"/>
  <c r="Q20" i="1" s="1"/>
  <c r="W20" i="1" s="1"/>
  <c r="L14" i="1"/>
  <c r="Q14" i="1" s="1"/>
  <c r="W14" i="1" s="1"/>
  <c r="L18" i="1"/>
  <c r="Q18" i="1" s="1"/>
  <c r="W18" i="1" s="1"/>
  <c r="L22" i="1"/>
  <c r="Q22" i="1" s="1"/>
  <c r="W22" i="1" s="1"/>
  <c r="L19" i="1"/>
  <c r="Q19" i="1" s="1"/>
  <c r="W19" i="1" s="1"/>
  <c r="L17" i="1"/>
  <c r="Q17" i="1" s="1"/>
  <c r="W17" i="1" s="1"/>
  <c r="L23" i="1"/>
  <c r="Q23" i="1" s="1"/>
  <c r="W23" i="1" s="1"/>
  <c r="L21" i="1"/>
  <c r="Q21" i="1" s="1"/>
  <c r="W21" i="1" s="1"/>
  <c r="L15" i="1"/>
  <c r="Q15" i="1" s="1"/>
  <c r="W15" i="1" s="1"/>
  <c r="L16" i="1"/>
  <c r="Q16" i="1" s="1"/>
  <c r="W16" i="1" s="1"/>
  <c r="Y7" i="1" l="1"/>
  <c r="Z6" i="1"/>
  <c r="S14" i="1"/>
  <c r="U14" i="1" s="1"/>
  <c r="AB14" i="1" s="1"/>
  <c r="S20" i="1"/>
  <c r="U20" i="1" s="1"/>
  <c r="AB20" i="1" s="1"/>
  <c r="S16" i="1"/>
  <c r="U16" i="1" s="1"/>
  <c r="AB16" i="1" s="1"/>
  <c r="S23" i="1"/>
  <c r="U23" i="1" s="1"/>
  <c r="AB23" i="1" s="1"/>
  <c r="S18" i="1"/>
  <c r="U18" i="1" s="1"/>
  <c r="AB18" i="1" s="1"/>
  <c r="S21" i="1"/>
  <c r="U21" i="1" s="1"/>
  <c r="AB21" i="1" s="1"/>
  <c r="S17" i="1"/>
  <c r="U17" i="1" s="1"/>
  <c r="AB17" i="1" s="1"/>
  <c r="S28" i="1"/>
  <c r="U28" i="1" s="1"/>
  <c r="AB28" i="1" s="1"/>
  <c r="S27" i="1"/>
  <c r="U27" i="1" s="1"/>
  <c r="AB27" i="1" s="1"/>
  <c r="S15" i="1"/>
  <c r="U15" i="1" s="1"/>
  <c r="AB15" i="1" s="1"/>
  <c r="S19" i="1"/>
  <c r="U19" i="1" s="1"/>
  <c r="AB19" i="1" s="1"/>
  <c r="S22" i="1"/>
  <c r="U22" i="1" s="1"/>
  <c r="AB22" i="1" s="1"/>
  <c r="S26" i="1"/>
  <c r="U26" i="1" s="1"/>
  <c r="AB26" i="1" s="1"/>
  <c r="Y8" i="1" l="1"/>
  <c r="Z7" i="1"/>
  <c r="AD7" i="1" s="1"/>
  <c r="Y9" i="1" l="1"/>
  <c r="Z8" i="1"/>
  <c r="Y10" i="1" l="1"/>
  <c r="Z9" i="1"/>
  <c r="Y11" i="1" l="1"/>
  <c r="Z10" i="1"/>
  <c r="Y12" i="1" l="1"/>
  <c r="Z11" i="1"/>
  <c r="Y13" i="1" l="1"/>
  <c r="Z12" i="1"/>
  <c r="Y14" i="1" l="1"/>
  <c r="Z13" i="1"/>
  <c r="Y15" i="1" l="1"/>
  <c r="Z14" i="1"/>
  <c r="AD14" i="1" s="1"/>
  <c r="Y16" i="1" l="1"/>
  <c r="Z15" i="1"/>
  <c r="AD15" i="1" s="1"/>
  <c r="Y17" i="1" l="1"/>
  <c r="Z16" i="1"/>
  <c r="AD16" i="1" s="1"/>
  <c r="Y18" i="1" l="1"/>
  <c r="Z17" i="1"/>
  <c r="AD17" i="1" s="1"/>
  <c r="Y19" i="1" l="1"/>
  <c r="Z18" i="1"/>
  <c r="AD18" i="1" s="1"/>
  <c r="Y20" i="1" l="1"/>
  <c r="Z19" i="1"/>
  <c r="AD19" i="1" s="1"/>
  <c r="Y21" i="1" l="1"/>
  <c r="Z20" i="1"/>
  <c r="AD20" i="1" s="1"/>
  <c r="Y22" i="1" l="1"/>
  <c r="Z21" i="1"/>
  <c r="AD21" i="1" s="1"/>
  <c r="Y23" i="1" l="1"/>
  <c r="Z22" i="1"/>
  <c r="AD22" i="1" s="1"/>
  <c r="Y24" i="1" l="1"/>
  <c r="Z23" i="1"/>
  <c r="AD23" i="1" s="1"/>
  <c r="Y25" i="1" l="1"/>
  <c r="Z24" i="1"/>
  <c r="Y26" i="1" l="1"/>
  <c r="Z25" i="1"/>
  <c r="AD25" i="1" s="1"/>
  <c r="Y27" i="1" l="1"/>
  <c r="Z26" i="1"/>
  <c r="AD26" i="1" s="1"/>
  <c r="Y28" i="1" l="1"/>
  <c r="Z28" i="1" s="1"/>
  <c r="AD28" i="1" s="1"/>
  <c r="Z27" i="1"/>
  <c r="AD27" i="1" s="1"/>
</calcChain>
</file>

<file path=xl/sharedStrings.xml><?xml version="1.0" encoding="utf-8"?>
<sst xmlns="http://schemas.openxmlformats.org/spreadsheetml/2006/main" count="161" uniqueCount="127">
  <si>
    <t>UART</t>
    <phoneticPr fontId="1" type="noConversion"/>
  </si>
  <si>
    <t>0x40000</t>
    <phoneticPr fontId="1" type="noConversion"/>
  </si>
  <si>
    <t>0x1ff00000</t>
    <phoneticPr fontId="1" type="noConversion"/>
  </si>
  <si>
    <t>0x50000</t>
    <phoneticPr fontId="1" type="noConversion"/>
  </si>
  <si>
    <t>SPI</t>
    <phoneticPr fontId="1" type="noConversion"/>
  </si>
  <si>
    <t>adc</t>
  </si>
  <si>
    <t>accelerometer</t>
  </si>
  <si>
    <t>atm</t>
  </si>
  <si>
    <t>audio-codec</t>
  </si>
  <si>
    <t>audio-controller</t>
  </si>
  <si>
    <t>backlight</t>
  </si>
  <si>
    <t>bluetooth</t>
  </si>
  <si>
    <t>bus</t>
  </si>
  <si>
    <t>cache-controller</t>
  </si>
  <si>
    <t>compact-flash</t>
  </si>
  <si>
    <t>camera</t>
  </si>
  <si>
    <t>can</t>
  </si>
  <si>
    <t>charger</t>
  </si>
  <si>
    <t>clock</t>
  </si>
  <si>
    <t>clock-controller</t>
  </si>
  <si>
    <t>cpu</t>
  </si>
  <si>
    <t>cpus</t>
  </si>
  <si>
    <t>crypto</t>
  </si>
  <si>
    <t>disk</t>
  </si>
  <si>
    <t>display</t>
  </si>
  <si>
    <t>dma-controller</t>
  </si>
  <si>
    <t>dsi</t>
  </si>
  <si>
    <t>dsp</t>
  </si>
  <si>
    <t>eeprom</t>
  </si>
  <si>
    <t>efuse</t>
  </si>
  <si>
    <t>endpoint</t>
  </si>
  <si>
    <t>ethernet</t>
  </si>
  <si>
    <t>ethernet-phy</t>
  </si>
  <si>
    <t>fdc</t>
  </si>
  <si>
    <t>flash</t>
  </si>
  <si>
    <t>gnss</t>
  </si>
  <si>
    <t>gpio</t>
  </si>
  <si>
    <t>gpu</t>
  </si>
  <si>
    <t>gyrometer</t>
  </si>
  <si>
    <t>hdmi</t>
  </si>
  <si>
    <t>hwlock</t>
  </si>
  <si>
    <t>i2c</t>
  </si>
  <si>
    <t>i2c-mux</t>
  </si>
  <si>
    <t>ide</t>
  </si>
  <si>
    <t>interrupt-controller</t>
  </si>
  <si>
    <t>iommu</t>
  </si>
  <si>
    <t>isa</t>
  </si>
  <si>
    <t>keyboard</t>
  </si>
  <si>
    <t>key</t>
  </si>
  <si>
    <t>keys</t>
  </si>
  <si>
    <t>lcd-controller</t>
  </si>
  <si>
    <t>led</t>
  </si>
  <si>
    <t>leds</t>
  </si>
  <si>
    <t>led-controller</t>
  </si>
  <si>
    <t>light-sensor</t>
  </si>
  <si>
    <t>magnetometer</t>
  </si>
  <si>
    <t>mailbox</t>
  </si>
  <si>
    <t>mdio</t>
  </si>
  <si>
    <t>memory</t>
  </si>
  <si>
    <t>memory-controller</t>
  </si>
  <si>
    <t>mmc</t>
  </si>
  <si>
    <t>mmc-slot</t>
  </si>
  <si>
    <t>mouse</t>
  </si>
  <si>
    <t>nand-controller</t>
  </si>
  <si>
    <t>nvram</t>
  </si>
  <si>
    <t>oscillator</t>
  </si>
  <si>
    <t>parallel</t>
  </si>
  <si>
    <t>pc-card</t>
  </si>
  <si>
    <t>pci</t>
  </si>
  <si>
    <t>pcie</t>
  </si>
  <si>
    <t>phy</t>
  </si>
  <si>
    <t>pinctrl</t>
  </si>
  <si>
    <t>pmic</t>
  </si>
  <si>
    <t>pmu</t>
  </si>
  <si>
    <t>port</t>
  </si>
  <si>
    <t>ports</t>
  </si>
  <si>
    <t>power-monitor</t>
  </si>
  <si>
    <t>pwm</t>
  </si>
  <si>
    <t>regulator</t>
  </si>
  <si>
    <t>reset-controller</t>
  </si>
  <si>
    <t>rng</t>
  </si>
  <si>
    <t>rtc</t>
  </si>
  <si>
    <t>sata</t>
  </si>
  <si>
    <t>scsi</t>
  </si>
  <si>
    <t>serial</t>
  </si>
  <si>
    <t>sound</t>
  </si>
  <si>
    <t>spi</t>
  </si>
  <si>
    <t>sram-controller</t>
  </si>
  <si>
    <t>ssi-controller</t>
  </si>
  <si>
    <t>syscon</t>
  </si>
  <si>
    <t>temperature-sensor</t>
  </si>
  <si>
    <t>timer</t>
  </si>
  <si>
    <t>touchscreen</t>
  </si>
  <si>
    <t>tpm</t>
  </si>
  <si>
    <t>usb</t>
  </si>
  <si>
    <t>usb-hub</t>
  </si>
  <si>
    <t>usb-phy</t>
  </si>
  <si>
    <t>video-codec</t>
  </si>
  <si>
    <t>vme</t>
  </si>
  <si>
    <t>watchdog</t>
  </si>
  <si>
    <t>wifi</t>
  </si>
  <si>
    <t>0x00000000</t>
    <phoneticPr fontId="1" type="noConversion"/>
  </si>
  <si>
    <t>DDR</t>
    <phoneticPr fontId="1" type="noConversion"/>
  </si>
  <si>
    <t>boot</t>
    <phoneticPr fontId="1" type="noConversion"/>
  </si>
  <si>
    <t>0x1c000000</t>
    <phoneticPr fontId="1" type="noConversion"/>
  </si>
  <si>
    <r>
      <rPr>
        <sz val="8"/>
        <color theme="1"/>
        <rFont val="宋体"/>
        <family val="3"/>
        <charset val="134"/>
      </rPr>
      <t>基准地址</t>
    </r>
    <phoneticPr fontId="1" type="noConversion"/>
  </si>
  <si>
    <r>
      <rPr>
        <sz val="8"/>
        <color theme="1"/>
        <rFont val="宋体"/>
        <family val="3"/>
        <charset val="134"/>
      </rPr>
      <t>总线偏移</t>
    </r>
    <phoneticPr fontId="1" type="noConversion"/>
  </si>
  <si>
    <r>
      <rPr>
        <sz val="8"/>
        <color theme="1"/>
        <rFont val="宋体"/>
        <family val="3"/>
        <charset val="134"/>
      </rPr>
      <t>地址长度</t>
    </r>
    <phoneticPr fontId="1" type="noConversion"/>
  </si>
  <si>
    <r>
      <rPr>
        <sz val="8"/>
        <color theme="1"/>
        <rFont val="宋体"/>
        <family val="3"/>
        <charset val="134"/>
      </rPr>
      <t>名称</t>
    </r>
    <phoneticPr fontId="1" type="noConversion"/>
  </si>
  <si>
    <r>
      <rPr>
        <sz val="8"/>
        <color theme="1"/>
        <rFont val="宋体"/>
        <family val="3"/>
        <charset val="134"/>
      </rPr>
      <t>序号</t>
    </r>
    <phoneticPr fontId="1" type="noConversion"/>
  </si>
  <si>
    <r>
      <rPr>
        <sz val="8"/>
        <color theme="1"/>
        <rFont val="宋体"/>
        <family val="3"/>
        <charset val="134"/>
      </rPr>
      <t>标签</t>
    </r>
    <phoneticPr fontId="1" type="noConversion"/>
  </si>
  <si>
    <r>
      <rPr>
        <sz val="8"/>
        <color theme="1"/>
        <rFont val="宋体"/>
        <family val="3"/>
        <charset val="134"/>
      </rPr>
      <t>类型</t>
    </r>
    <phoneticPr fontId="1" type="noConversion"/>
  </si>
  <si>
    <r>
      <rPr>
        <sz val="8"/>
        <color theme="1"/>
        <rFont val="宋体"/>
        <family val="3"/>
        <charset val="134"/>
      </rPr>
      <t>地址</t>
    </r>
    <phoneticPr fontId="1" type="noConversion"/>
  </si>
  <si>
    <r>
      <rPr>
        <sz val="8"/>
        <color theme="1"/>
        <rFont val="宋体"/>
        <family val="3"/>
        <charset val="134"/>
      </rPr>
      <t>代码</t>
    </r>
    <phoneticPr fontId="1" type="noConversion"/>
  </si>
  <si>
    <t>0x100000</t>
    <phoneticPr fontId="1" type="noConversion"/>
  </si>
  <si>
    <t>compatible = "loongson,ls2k0500-uart", "ns16550a";</t>
    <phoneticPr fontId="1" type="noConversion"/>
  </si>
  <si>
    <t>compatible = "loongson,ls2k0500-uart", "ns16551a";</t>
  </si>
  <si>
    <t>compatible = "loongson,ls2k0500-uart", "ns16552a";</t>
  </si>
  <si>
    <t>compatible = "loongson,ls2k0500-uart", "ns16553a";</t>
  </si>
  <si>
    <t>compatible = "loongson,ls2k0500-uart", "ns16554a";</t>
  </si>
  <si>
    <t>compatible = "loongson,ls2k0500-uart", "ns16555a";</t>
  </si>
  <si>
    <t>compatible = "loongson,ls2k0500-uart", "ns16556a";</t>
  </si>
  <si>
    <t>compatible = "loongson,ls2k0500-uart", "ns16557a";</t>
  </si>
  <si>
    <t>compatible = "loongson,ls2k0500-uart", "ns16558a";</t>
  </si>
  <si>
    <t>compatible = "loongson,ls2k0500-uart", "ns16559a";</t>
  </si>
  <si>
    <t>x</t>
    <phoneticPr fontId="1" type="noConversion"/>
  </si>
  <si>
    <t>CLK_ID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</si>
</sst>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Courier New"/>
      <family val="3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3" borderId="0" xfId="0" quotePrefix="1" applyFont="1" applyFill="1">
      <alignment vertical="center"/>
    </xf>
    <xf numFmtId="0" fontId="2" fillId="3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AF7D-A84E-4C86-94DE-375F5C2ECC70}">
  <dimension ref="C1:BH28"/>
  <sheetViews>
    <sheetView tabSelected="1" topLeftCell="C1" workbookViewId="0">
      <pane ySplit="1" topLeftCell="A2" activePane="bottomLeft" state="frozen"/>
      <selection pane="bottomLeft" activeCell="M12" sqref="M12"/>
    </sheetView>
  </sheetViews>
  <sheetFormatPr defaultRowHeight="11.25" x14ac:dyDescent="0.2"/>
  <cols>
    <col min="1" max="2" width="9" style="1"/>
    <col min="3" max="3" width="11.75" style="1" customWidth="1"/>
    <col min="4" max="8" width="9" style="1"/>
    <col min="9" max="9" width="11.625" style="1" customWidth="1"/>
    <col min="10" max="10" width="9.375" style="1" bestFit="1" customWidth="1"/>
    <col min="11" max="11" width="9" style="1"/>
    <col min="12" max="12" width="9.375" style="1" customWidth="1"/>
    <col min="13" max="14" width="9" style="1" customWidth="1"/>
    <col min="15" max="18" width="9" style="1"/>
    <col min="19" max="19" width="21.875" style="1" customWidth="1"/>
    <col min="20" max="20" width="9" style="1"/>
    <col min="21" max="21" width="33.25" style="1" customWidth="1"/>
    <col min="22" max="22" width="46.375" style="1" customWidth="1"/>
    <col min="23" max="23" width="39.375" style="1" customWidth="1"/>
    <col min="24" max="24" width="25.75" style="1" customWidth="1"/>
    <col min="25" max="25" width="8.125" style="1" customWidth="1"/>
    <col min="26" max="27" width="35.875" style="1" customWidth="1"/>
    <col min="28" max="28" width="69.5" style="1" customWidth="1"/>
    <col min="29" max="29" width="9" style="1"/>
    <col min="30" max="30" width="30.5" style="1" customWidth="1"/>
    <col min="31" max="16384" width="9" style="1"/>
  </cols>
  <sheetData>
    <row r="1" spans="3:30" ht="33" customHeight="1" x14ac:dyDescent="0.2"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I1" s="1" t="str">
        <f>C1 &amp; "(DEC)"</f>
        <v>基准地址(DEC)</v>
      </c>
      <c r="J1" s="1" t="str">
        <f>D1</f>
        <v>总线偏移</v>
      </c>
      <c r="K1" s="1" t="str">
        <f>E1</f>
        <v>地址长度</v>
      </c>
      <c r="O1" s="1" t="s">
        <v>110</v>
      </c>
      <c r="P1" s="1" t="s">
        <v>111</v>
      </c>
      <c r="Q1" s="1" t="s">
        <v>112</v>
      </c>
      <c r="S1" s="1" t="s">
        <v>113</v>
      </c>
      <c r="Y1" s="1" t="s">
        <v>126</v>
      </c>
      <c r="Z1" s="1">
        <v>10</v>
      </c>
    </row>
    <row r="3" spans="3:30" ht="12" thickBot="1" x14ac:dyDescent="0.25">
      <c r="Y3" s="1">
        <v>-1</v>
      </c>
    </row>
    <row r="4" spans="3:30" x14ac:dyDescent="0.2">
      <c r="C4" s="1" t="s">
        <v>101</v>
      </c>
      <c r="D4" s="1">
        <v>0</v>
      </c>
      <c r="E4" s="1" t="str">
        <f>"0x" &amp; DEC2HEX(256*1024*1024,)</f>
        <v>0x10000000</v>
      </c>
      <c r="F4" s="1" t="s">
        <v>102</v>
      </c>
      <c r="G4" s="1">
        <v>0</v>
      </c>
      <c r="I4" s="4">
        <f>HEX2DEC(MID(C4,3,8))</f>
        <v>0</v>
      </c>
      <c r="J4" s="5">
        <f>HEX2DEC(MID(D4,3,8))</f>
        <v>0</v>
      </c>
      <c r="K4" s="5">
        <f>HEX2DEC(MID(E4,3,8))</f>
        <v>268435456</v>
      </c>
      <c r="L4" s="1">
        <f>I4</f>
        <v>0</v>
      </c>
      <c r="O4" s="1" t="str">
        <f>LOWER(F4) &amp; G4</f>
        <v>ddr0</v>
      </c>
      <c r="P4" s="1" t="s">
        <v>58</v>
      </c>
      <c r="Q4" s="1" t="str">
        <f>LOWER(DEC2HEX(L4,8))</f>
        <v>00000000</v>
      </c>
      <c r="S4" s="1" t="str">
        <f>O4 &amp; ": " &amp; P4 &amp; "@" &amp; Q4</f>
        <v>ddr0: memory@00000000</v>
      </c>
      <c r="U4" s="1" t="str">
        <f>IF(LEN(O4),S4,"-")</f>
        <v>ddr0: memory@00000000</v>
      </c>
      <c r="W4" s="1" t="str">
        <f>"reg = &lt;0x" &amp; Q4 &amp; " " &amp; E4 &amp; "&gt;;"</f>
        <v>reg = &lt;0x00000000 0x10000000&gt;;</v>
      </c>
      <c r="X4" s="1" t="str">
        <f>"clocks = &lt;&amp;acc CLK_" &amp; UPPER(F4) &amp; G4 &amp; "&gt;;"</f>
        <v>clocks = &lt;&amp;acc CLK_DDR0&gt;;</v>
      </c>
      <c r="Y4" s="1">
        <f>Y3+IF(LEN(O4),1, 0)</f>
        <v>0</v>
      </c>
      <c r="Z4" s="1" t="str">
        <f t="shared" ref="Z4:Z6" si="0">"#define " &amp; "CLK_" &amp; UPPER(F4) &amp; G4 &amp; REPT(" ", $Z$1-LEN(F4)) &amp; Y4</f>
        <v>#define CLK_DDR0       0</v>
      </c>
      <c r="AB4" s="9" t="str">
        <f>IF(LEN(O4), U4 &amp; " {" &amp; W4 &amp; X4 &amp; "};","")</f>
        <v>ddr0: memory@00000000 {reg = &lt;0x00000000 0x10000000&gt;;clocks = &lt;&amp;acc CLK_DDR0&gt;;};</v>
      </c>
      <c r="AD4" s="6" t="str">
        <f>IF(LEN(O4), Z4, " ")</f>
        <v>#define CLK_DDR0       0</v>
      </c>
    </row>
    <row r="5" spans="3:30" x14ac:dyDescent="0.2">
      <c r="I5" s="4">
        <f t="shared" ref="I5:I10" si="1">HEX2DEC(MID(C5,3,8))</f>
        <v>0</v>
      </c>
      <c r="J5" s="5">
        <f t="shared" ref="J5:J10" si="2">HEX2DEC(MID(D5,3,8))</f>
        <v>0</v>
      </c>
      <c r="K5" s="5">
        <f t="shared" ref="K5:K10" si="3">HEX2DEC(MID(E5,3,8))</f>
        <v>0</v>
      </c>
      <c r="O5" s="1" t="str">
        <f t="shared" ref="O5:O10" si="4">LOWER(F5) &amp; G5</f>
        <v/>
      </c>
      <c r="P5" s="1" t="s">
        <v>58</v>
      </c>
      <c r="Q5" s="1" t="str">
        <f t="shared" ref="Q5:Q10" si="5">LOWER(DEC2HEX(L5,8))</f>
        <v>00000000</v>
      </c>
      <c r="S5" s="1" t="str">
        <f t="shared" ref="S5:S10" si="6">O5 &amp; ": " &amp; P5 &amp; "@" &amp; Q5</f>
        <v>: memory@00000000</v>
      </c>
      <c r="U5" s="1" t="str">
        <f t="shared" ref="U5:U28" si="7">IF(LEN(O5),S5,"-")</f>
        <v>-</v>
      </c>
      <c r="W5" s="1" t="str">
        <f t="shared" ref="W5:W28" si="8">"reg = &lt;0x" &amp; Q5 &amp; " " &amp; E5 &amp; "&gt;;"</f>
        <v>reg = &lt;0x00000000 &gt;;</v>
      </c>
      <c r="X5" s="1" t="str">
        <f t="shared" ref="X5:X28" si="9">"clocks = &lt;&amp;acc CLK_" &amp; UPPER(F5) &amp; G5 &amp; "&gt;;"</f>
        <v>clocks = &lt;&amp;acc CLK_&gt;;</v>
      </c>
      <c r="Y5" s="1">
        <f t="shared" ref="Y5:Y28" si="10">Y4+IF(LEN(O5),1, 0)</f>
        <v>0</v>
      </c>
      <c r="Z5" s="1" t="str">
        <f t="shared" si="0"/>
        <v>#define CLK_          0</v>
      </c>
      <c r="AB5" s="10" t="str">
        <f t="shared" ref="AB5:AB28" si="11">IF(LEN(O5), U5 &amp; " {" &amp; W5 &amp; X5 &amp; "};","")</f>
        <v/>
      </c>
      <c r="AD5" s="7" t="str">
        <f>IF(LEN(O5), Z5, " ")</f>
        <v xml:space="preserve"> </v>
      </c>
    </row>
    <row r="6" spans="3:30" x14ac:dyDescent="0.2">
      <c r="I6" s="4">
        <f t="shared" si="1"/>
        <v>0</v>
      </c>
      <c r="J6" s="5">
        <f t="shared" si="2"/>
        <v>0</v>
      </c>
      <c r="K6" s="5">
        <f t="shared" si="3"/>
        <v>0</v>
      </c>
      <c r="O6" s="1" t="str">
        <f t="shared" si="4"/>
        <v/>
      </c>
      <c r="P6" s="1" t="s">
        <v>58</v>
      </c>
      <c r="Q6" s="1" t="str">
        <f t="shared" si="5"/>
        <v>00000000</v>
      </c>
      <c r="S6" s="1" t="str">
        <f t="shared" si="6"/>
        <v>: memory@00000000</v>
      </c>
      <c r="U6" s="1" t="str">
        <f t="shared" si="7"/>
        <v>-</v>
      </c>
      <c r="W6" s="1" t="str">
        <f t="shared" si="8"/>
        <v>reg = &lt;0x00000000 &gt;;</v>
      </c>
      <c r="X6" s="1" t="str">
        <f t="shared" si="9"/>
        <v>clocks = &lt;&amp;acc CLK_&gt;;</v>
      </c>
      <c r="Y6" s="1">
        <f t="shared" si="10"/>
        <v>0</v>
      </c>
      <c r="Z6" s="1" t="str">
        <f t="shared" si="0"/>
        <v>#define CLK_          0</v>
      </c>
      <c r="AB6" s="10" t="str">
        <f t="shared" si="11"/>
        <v/>
      </c>
      <c r="AD6" s="7" t="str">
        <f>IF(LEN(O6), Z6, " ")</f>
        <v xml:space="preserve"> </v>
      </c>
    </row>
    <row r="7" spans="3:30" x14ac:dyDescent="0.2">
      <c r="C7" s="1" t="s">
        <v>104</v>
      </c>
      <c r="D7" s="1">
        <v>0</v>
      </c>
      <c r="E7" s="1" t="s">
        <v>114</v>
      </c>
      <c r="F7" s="1" t="s">
        <v>103</v>
      </c>
      <c r="G7" s="1">
        <v>0</v>
      </c>
      <c r="I7" s="4">
        <f t="shared" si="1"/>
        <v>469762048</v>
      </c>
      <c r="J7" s="5">
        <f t="shared" si="2"/>
        <v>0</v>
      </c>
      <c r="K7" s="5">
        <f t="shared" si="3"/>
        <v>1048576</v>
      </c>
      <c r="L7" s="1">
        <f>I7</f>
        <v>469762048</v>
      </c>
      <c r="O7" s="1" t="str">
        <f t="shared" si="4"/>
        <v>boot0</v>
      </c>
      <c r="P7" s="1" t="s">
        <v>58</v>
      </c>
      <c r="Q7" s="1" t="str">
        <f t="shared" si="5"/>
        <v>1c000000</v>
      </c>
      <c r="S7" s="1" t="str">
        <f t="shared" si="6"/>
        <v>boot0: memory@1c000000</v>
      </c>
      <c r="U7" s="1" t="str">
        <f t="shared" si="7"/>
        <v>boot0: memory@1c000000</v>
      </c>
      <c r="W7" s="1" t="str">
        <f t="shared" si="8"/>
        <v>reg = &lt;0x1c000000 0x100000&gt;;</v>
      </c>
      <c r="X7" s="1" t="str">
        <f t="shared" si="9"/>
        <v>clocks = &lt;&amp;acc CLK_BOOT0&gt;;</v>
      </c>
      <c r="Y7" s="1">
        <f t="shared" si="10"/>
        <v>1</v>
      </c>
      <c r="Z7" s="1" t="str">
        <f>"#define " &amp; "CLK_" &amp; UPPER(F7) &amp; G7 &amp; REPT(" ", $Z$1-LEN(F7)) &amp; Y7</f>
        <v>#define CLK_BOOT0      1</v>
      </c>
      <c r="AB7" s="10" t="str">
        <f t="shared" si="11"/>
        <v>boot0: memory@1c000000 {reg = &lt;0x1c000000 0x100000&gt;;clocks = &lt;&amp;acc CLK_BOOT0&gt;;};</v>
      </c>
      <c r="AD7" s="7" t="str">
        <f>IF(LEN(O7), Z7, " ")</f>
        <v>#define CLK_BOOT0      1</v>
      </c>
    </row>
    <row r="8" spans="3:30" x14ac:dyDescent="0.2">
      <c r="I8" s="4">
        <f t="shared" si="1"/>
        <v>0</v>
      </c>
      <c r="J8" s="5">
        <f t="shared" si="2"/>
        <v>0</v>
      </c>
      <c r="K8" s="5">
        <f t="shared" si="3"/>
        <v>0</v>
      </c>
      <c r="O8" s="1" t="str">
        <f t="shared" si="4"/>
        <v/>
      </c>
      <c r="P8" s="1" t="s">
        <v>58</v>
      </c>
      <c r="Q8" s="1" t="str">
        <f t="shared" si="5"/>
        <v>00000000</v>
      </c>
      <c r="S8" s="1" t="str">
        <f t="shared" si="6"/>
        <v>: memory@00000000</v>
      </c>
      <c r="U8" s="1" t="str">
        <f t="shared" si="7"/>
        <v>-</v>
      </c>
      <c r="W8" s="1" t="str">
        <f t="shared" si="8"/>
        <v>reg = &lt;0x00000000 &gt;;</v>
      </c>
      <c r="X8" s="1" t="str">
        <f t="shared" si="9"/>
        <v>clocks = &lt;&amp;acc CLK_&gt;;</v>
      </c>
      <c r="Y8" s="1">
        <f t="shared" si="10"/>
        <v>1</v>
      </c>
      <c r="Z8" s="1" t="str">
        <f t="shared" ref="Z8:Z28" si="12">"#define " &amp; "CLK_" &amp; UPPER(F8) &amp; G8 &amp; REPT(" ", $Z$1-LEN(F8)) &amp; Y8</f>
        <v>#define CLK_          1</v>
      </c>
      <c r="AB8" s="10" t="str">
        <f t="shared" si="11"/>
        <v/>
      </c>
      <c r="AD8" s="7" t="str">
        <f>IF(LEN(O8), Z8, " ")</f>
        <v xml:space="preserve"> </v>
      </c>
    </row>
    <row r="9" spans="3:30" x14ac:dyDescent="0.2">
      <c r="I9" s="4">
        <f t="shared" si="1"/>
        <v>0</v>
      </c>
      <c r="J9" s="5">
        <f t="shared" si="2"/>
        <v>0</v>
      </c>
      <c r="K9" s="5">
        <f t="shared" si="3"/>
        <v>0</v>
      </c>
      <c r="O9" s="1" t="str">
        <f t="shared" si="4"/>
        <v/>
      </c>
      <c r="P9" s="1" t="s">
        <v>58</v>
      </c>
      <c r="Q9" s="1" t="str">
        <f t="shared" si="5"/>
        <v>00000000</v>
      </c>
      <c r="S9" s="1" t="str">
        <f t="shared" si="6"/>
        <v>: memory@00000000</v>
      </c>
      <c r="U9" s="1" t="str">
        <f t="shared" si="7"/>
        <v>-</v>
      </c>
      <c r="W9" s="1" t="str">
        <f t="shared" si="8"/>
        <v>reg = &lt;0x00000000 &gt;;</v>
      </c>
      <c r="X9" s="1" t="str">
        <f t="shared" si="9"/>
        <v>clocks = &lt;&amp;acc CLK_&gt;;</v>
      </c>
      <c r="Y9" s="1">
        <f t="shared" si="10"/>
        <v>1</v>
      </c>
      <c r="Z9" s="1" t="str">
        <f t="shared" si="12"/>
        <v>#define CLK_          1</v>
      </c>
      <c r="AB9" s="10" t="str">
        <f t="shared" si="11"/>
        <v/>
      </c>
      <c r="AD9" s="7" t="str">
        <f>IF(LEN(O9), Z9, " ")</f>
        <v xml:space="preserve"> </v>
      </c>
    </row>
    <row r="10" spans="3:30" x14ac:dyDescent="0.2">
      <c r="I10" s="4">
        <f t="shared" si="1"/>
        <v>0</v>
      </c>
      <c r="J10" s="5">
        <f t="shared" si="2"/>
        <v>0</v>
      </c>
      <c r="K10" s="5">
        <f t="shared" si="3"/>
        <v>0</v>
      </c>
      <c r="O10" s="1" t="str">
        <f t="shared" si="4"/>
        <v/>
      </c>
      <c r="P10" s="1" t="s">
        <v>58</v>
      </c>
      <c r="Q10" s="1" t="str">
        <f t="shared" si="5"/>
        <v>00000000</v>
      </c>
      <c r="S10" s="1" t="str">
        <f t="shared" si="6"/>
        <v>: memory@00000000</v>
      </c>
      <c r="U10" s="1" t="str">
        <f t="shared" si="7"/>
        <v>-</v>
      </c>
      <c r="W10" s="1" t="str">
        <f t="shared" si="8"/>
        <v>reg = &lt;0x00000000 &gt;;</v>
      </c>
      <c r="X10" s="1" t="str">
        <f t="shared" si="9"/>
        <v>clocks = &lt;&amp;acc CLK_&gt;;</v>
      </c>
      <c r="Y10" s="1">
        <f t="shared" si="10"/>
        <v>1</v>
      </c>
      <c r="Z10" s="1" t="str">
        <f t="shared" si="12"/>
        <v>#define CLK_          1</v>
      </c>
      <c r="AB10" s="10" t="str">
        <f t="shared" si="11"/>
        <v/>
      </c>
      <c r="AD10" s="7" t="str">
        <f>IF(LEN(O10), Z10, " ")</f>
        <v xml:space="preserve"> </v>
      </c>
    </row>
    <row r="11" spans="3:30" x14ac:dyDescent="0.2">
      <c r="U11" s="1" t="str">
        <f t="shared" si="7"/>
        <v>-</v>
      </c>
      <c r="W11" s="1" t="str">
        <f t="shared" si="8"/>
        <v>reg = &lt;0x &gt;;</v>
      </c>
      <c r="X11" s="1" t="str">
        <f t="shared" si="9"/>
        <v>clocks = &lt;&amp;acc CLK_&gt;;</v>
      </c>
      <c r="Y11" s="1">
        <f t="shared" si="10"/>
        <v>1</v>
      </c>
      <c r="Z11" s="1" t="str">
        <f t="shared" si="12"/>
        <v>#define CLK_          1</v>
      </c>
      <c r="AB11" s="10" t="str">
        <f t="shared" si="11"/>
        <v/>
      </c>
      <c r="AD11" s="7" t="str">
        <f>IF(LEN(O11), Z11, " ")</f>
        <v xml:space="preserve"> </v>
      </c>
    </row>
    <row r="12" spans="3:30" x14ac:dyDescent="0.2">
      <c r="U12" s="1" t="str">
        <f t="shared" si="7"/>
        <v>-</v>
      </c>
      <c r="W12" s="1" t="str">
        <f t="shared" si="8"/>
        <v>reg = &lt;0x &gt;;</v>
      </c>
      <c r="X12" s="1" t="str">
        <f t="shared" si="9"/>
        <v>clocks = &lt;&amp;acc CLK_&gt;;</v>
      </c>
      <c r="Y12" s="1">
        <f t="shared" si="10"/>
        <v>1</v>
      </c>
      <c r="Z12" s="1" t="str">
        <f t="shared" si="12"/>
        <v>#define CLK_          1</v>
      </c>
      <c r="AB12" s="10" t="str">
        <f t="shared" si="11"/>
        <v/>
      </c>
      <c r="AD12" s="7" t="str">
        <f>IF(LEN(O12), Z12, " ")</f>
        <v xml:space="preserve"> </v>
      </c>
    </row>
    <row r="13" spans="3:30" x14ac:dyDescent="0.2">
      <c r="U13" s="1" t="str">
        <f t="shared" si="7"/>
        <v>-</v>
      </c>
      <c r="W13" s="1" t="str">
        <f t="shared" si="8"/>
        <v>reg = &lt;0x &gt;;</v>
      </c>
      <c r="X13" s="1" t="str">
        <f t="shared" si="9"/>
        <v>clocks = &lt;&amp;acc CLK_&gt;;</v>
      </c>
      <c r="Y13" s="1">
        <f t="shared" si="10"/>
        <v>1</v>
      </c>
      <c r="Z13" s="1" t="str">
        <f t="shared" si="12"/>
        <v>#define CLK_          1</v>
      </c>
      <c r="AB13" s="10" t="str">
        <f t="shared" si="11"/>
        <v/>
      </c>
      <c r="AD13" s="7" t="str">
        <f>IF(LEN(O13), Z13, " ")</f>
        <v xml:space="preserve"> </v>
      </c>
    </row>
    <row r="14" spans="3:30" x14ac:dyDescent="0.2">
      <c r="C14" s="2" t="s">
        <v>2</v>
      </c>
      <c r="D14" s="2" t="s">
        <v>1</v>
      </c>
      <c r="E14" s="2" t="str">
        <f>"0x" &amp; DEC2HEX(1024)</f>
        <v>0x400</v>
      </c>
      <c r="F14" s="2" t="s">
        <v>0</v>
      </c>
      <c r="G14" s="2">
        <v>0</v>
      </c>
      <c r="I14" s="4">
        <f>HEX2DEC(MID(C14,3,8))</f>
        <v>535822336</v>
      </c>
      <c r="J14" s="5">
        <f>HEX2DEC(MID(D14,3,8))</f>
        <v>262144</v>
      </c>
      <c r="K14" s="5">
        <f>HEX2DEC(MID(E14,3,8))</f>
        <v>1024</v>
      </c>
      <c r="L14" s="5">
        <f>I$14+J$14+K$14*G14</f>
        <v>536084480</v>
      </c>
      <c r="O14" s="1" t="str">
        <f>LOWER(F14) &amp; G14</f>
        <v>uart0</v>
      </c>
      <c r="P14" s="1" t="s">
        <v>84</v>
      </c>
      <c r="Q14" s="1" t="str">
        <f>LOWER(DEC2HEX(L14,8))</f>
        <v>1ff40000</v>
      </c>
      <c r="S14" s="1" t="str">
        <f>O14 &amp; ": " &amp; P14 &amp; "@" &amp; Q14</f>
        <v>uart0: serial@1ff40000</v>
      </c>
      <c r="U14" s="1" t="str">
        <f t="shared" si="7"/>
        <v>uart0: serial@1ff40000</v>
      </c>
      <c r="V14" s="3" t="s">
        <v>115</v>
      </c>
      <c r="W14" s="1" t="str">
        <f t="shared" si="8"/>
        <v>reg = &lt;0x1ff40000 0x400&gt;;</v>
      </c>
      <c r="X14" s="1" t="str">
        <f t="shared" si="9"/>
        <v>clocks = &lt;&amp;acc CLK_UART0&gt;;</v>
      </c>
      <c r="Y14" s="1">
        <f t="shared" si="10"/>
        <v>2</v>
      </c>
      <c r="Z14" s="1" t="str">
        <f t="shared" si="12"/>
        <v>#define CLK_UART0      2</v>
      </c>
      <c r="AB14" s="10" t="str">
        <f t="shared" si="11"/>
        <v>uart0: serial@1ff40000 {reg = &lt;0x1ff40000 0x400&gt;;clocks = &lt;&amp;acc CLK_UART0&gt;;};</v>
      </c>
      <c r="AD14" s="7" t="str">
        <f>IF(LEN(O14), Z14, " ")</f>
        <v>#define CLK_UART0      2</v>
      </c>
    </row>
    <row r="15" spans="3:30" x14ac:dyDescent="0.2">
      <c r="C15" s="2"/>
      <c r="D15" s="2"/>
      <c r="E15" s="2" t="str">
        <f t="shared" ref="E15:E23" si="13">"0x" &amp; DEC2HEX(1024)</f>
        <v>0x400</v>
      </c>
      <c r="F15" s="2" t="s">
        <v>0</v>
      </c>
      <c r="G15" s="2">
        <v>1</v>
      </c>
      <c r="I15" s="4"/>
      <c r="J15" s="5"/>
      <c r="K15" s="5"/>
      <c r="L15" s="5">
        <f t="shared" ref="L15:L23" si="14">I$14+J$14+K$14*G15</f>
        <v>536085504</v>
      </c>
      <c r="O15" s="1" t="str">
        <f t="shared" ref="O15:O28" si="15">LOWER(F15) &amp; G15</f>
        <v>uart1</v>
      </c>
      <c r="P15" s="1" t="s">
        <v>84</v>
      </c>
      <c r="Q15" s="1" t="str">
        <f t="shared" ref="Q15:Q23" si="16">LOWER(DEC2HEX(L15,8))</f>
        <v>1ff40400</v>
      </c>
      <c r="S15" s="1" t="str">
        <f t="shared" ref="S15:S23" si="17">O15 &amp; ": " &amp; P15 &amp; "@" &amp; Q15</f>
        <v>uart1: serial@1ff40400</v>
      </c>
      <c r="U15" s="1" t="str">
        <f t="shared" si="7"/>
        <v>uart1: serial@1ff40400</v>
      </c>
      <c r="V15" s="3" t="s">
        <v>116</v>
      </c>
      <c r="W15" s="1" t="str">
        <f t="shared" si="8"/>
        <v>reg = &lt;0x1ff40400 0x400&gt;;</v>
      </c>
      <c r="X15" s="1" t="str">
        <f t="shared" si="9"/>
        <v>clocks = &lt;&amp;acc CLK_UART1&gt;;</v>
      </c>
      <c r="Y15" s="1">
        <f t="shared" si="10"/>
        <v>3</v>
      </c>
      <c r="Z15" s="1" t="str">
        <f t="shared" si="12"/>
        <v>#define CLK_UART1      3</v>
      </c>
      <c r="AB15" s="10" t="str">
        <f t="shared" si="11"/>
        <v>uart1: serial@1ff40400 {reg = &lt;0x1ff40400 0x400&gt;;clocks = &lt;&amp;acc CLK_UART1&gt;;};</v>
      </c>
      <c r="AD15" s="7" t="str">
        <f>IF(LEN(O15), Z15, " ")</f>
        <v>#define CLK_UART1      3</v>
      </c>
    </row>
    <row r="16" spans="3:30" x14ac:dyDescent="0.2">
      <c r="C16" s="2"/>
      <c r="D16" s="2"/>
      <c r="E16" s="2" t="str">
        <f t="shared" si="13"/>
        <v>0x400</v>
      </c>
      <c r="F16" s="2" t="s">
        <v>0</v>
      </c>
      <c r="G16" s="2">
        <v>2</v>
      </c>
      <c r="I16" s="4"/>
      <c r="J16" s="5"/>
      <c r="K16" s="5"/>
      <c r="L16" s="5">
        <f t="shared" si="14"/>
        <v>536086528</v>
      </c>
      <c r="O16" s="1" t="str">
        <f t="shared" si="15"/>
        <v>uart2</v>
      </c>
      <c r="P16" s="1" t="s">
        <v>84</v>
      </c>
      <c r="Q16" s="1" t="str">
        <f t="shared" si="16"/>
        <v>1ff40800</v>
      </c>
      <c r="S16" s="1" t="str">
        <f t="shared" si="17"/>
        <v>uart2: serial@1ff40800</v>
      </c>
      <c r="U16" s="1" t="str">
        <f t="shared" si="7"/>
        <v>uart2: serial@1ff40800</v>
      </c>
      <c r="V16" s="3" t="s">
        <v>117</v>
      </c>
      <c r="W16" s="1" t="str">
        <f t="shared" si="8"/>
        <v>reg = &lt;0x1ff40800 0x400&gt;;</v>
      </c>
      <c r="X16" s="1" t="str">
        <f t="shared" si="9"/>
        <v>clocks = &lt;&amp;acc CLK_UART2&gt;;</v>
      </c>
      <c r="Y16" s="1">
        <f t="shared" si="10"/>
        <v>4</v>
      </c>
      <c r="Z16" s="1" t="str">
        <f t="shared" si="12"/>
        <v>#define CLK_UART2      4</v>
      </c>
      <c r="AB16" s="10" t="str">
        <f t="shared" si="11"/>
        <v>uart2: serial@1ff40800 {reg = &lt;0x1ff40800 0x400&gt;;clocks = &lt;&amp;acc CLK_UART2&gt;;};</v>
      </c>
      <c r="AD16" s="7" t="str">
        <f>IF(LEN(O16), Z16, " ")</f>
        <v>#define CLK_UART2      4</v>
      </c>
    </row>
    <row r="17" spans="3:60" x14ac:dyDescent="0.2">
      <c r="C17" s="2"/>
      <c r="D17" s="2"/>
      <c r="E17" s="2" t="str">
        <f t="shared" si="13"/>
        <v>0x400</v>
      </c>
      <c r="F17" s="2" t="s">
        <v>0</v>
      </c>
      <c r="G17" s="2">
        <v>3</v>
      </c>
      <c r="I17" s="4"/>
      <c r="J17" s="5"/>
      <c r="K17" s="5"/>
      <c r="L17" s="5">
        <f t="shared" si="14"/>
        <v>536087552</v>
      </c>
      <c r="O17" s="1" t="str">
        <f t="shared" si="15"/>
        <v>uart3</v>
      </c>
      <c r="P17" s="1" t="s">
        <v>84</v>
      </c>
      <c r="Q17" s="1" t="str">
        <f t="shared" si="16"/>
        <v>1ff40c00</v>
      </c>
      <c r="S17" s="1" t="str">
        <f t="shared" si="17"/>
        <v>uart3: serial@1ff40c00</v>
      </c>
      <c r="U17" s="1" t="str">
        <f t="shared" si="7"/>
        <v>uart3: serial@1ff40c00</v>
      </c>
      <c r="V17" s="3" t="s">
        <v>118</v>
      </c>
      <c r="W17" s="1" t="str">
        <f t="shared" si="8"/>
        <v>reg = &lt;0x1ff40c00 0x400&gt;;</v>
      </c>
      <c r="X17" s="1" t="str">
        <f t="shared" si="9"/>
        <v>clocks = &lt;&amp;acc CLK_UART3&gt;;</v>
      </c>
      <c r="Y17" s="1">
        <f t="shared" si="10"/>
        <v>5</v>
      </c>
      <c r="Z17" s="1" t="str">
        <f t="shared" si="12"/>
        <v>#define CLK_UART3      5</v>
      </c>
      <c r="AB17" s="10" t="str">
        <f t="shared" si="11"/>
        <v>uart3: serial@1ff40c00 {reg = &lt;0x1ff40c00 0x400&gt;;clocks = &lt;&amp;acc CLK_UART3&gt;;};</v>
      </c>
      <c r="AD17" s="7" t="str">
        <f>IF(LEN(O17), Z17, " ")</f>
        <v>#define CLK_UART3      5</v>
      </c>
      <c r="BH17" s="1" t="s">
        <v>125</v>
      </c>
    </row>
    <row r="18" spans="3:60" x14ac:dyDescent="0.2">
      <c r="C18" s="2"/>
      <c r="D18" s="2"/>
      <c r="E18" s="2" t="str">
        <f t="shared" si="13"/>
        <v>0x400</v>
      </c>
      <c r="F18" s="2" t="s">
        <v>0</v>
      </c>
      <c r="G18" s="2">
        <v>4</v>
      </c>
      <c r="I18" s="4"/>
      <c r="J18" s="5"/>
      <c r="K18" s="5"/>
      <c r="L18" s="5">
        <f t="shared" si="14"/>
        <v>536088576</v>
      </c>
      <c r="O18" s="1" t="str">
        <f t="shared" si="15"/>
        <v>uart4</v>
      </c>
      <c r="P18" s="1" t="s">
        <v>84</v>
      </c>
      <c r="Q18" s="1" t="str">
        <f t="shared" si="16"/>
        <v>1ff41000</v>
      </c>
      <c r="S18" s="1" t="str">
        <f t="shared" si="17"/>
        <v>uart4: serial@1ff41000</v>
      </c>
      <c r="U18" s="1" t="str">
        <f t="shared" si="7"/>
        <v>uart4: serial@1ff41000</v>
      </c>
      <c r="V18" s="3" t="s">
        <v>119</v>
      </c>
      <c r="W18" s="1" t="str">
        <f t="shared" si="8"/>
        <v>reg = &lt;0x1ff41000 0x400&gt;;</v>
      </c>
      <c r="X18" s="1" t="str">
        <f t="shared" si="9"/>
        <v>clocks = &lt;&amp;acc CLK_UART4&gt;;</v>
      </c>
      <c r="Y18" s="1">
        <f t="shared" si="10"/>
        <v>6</v>
      </c>
      <c r="Z18" s="1" t="str">
        <f t="shared" si="12"/>
        <v>#define CLK_UART4      6</v>
      </c>
      <c r="AB18" s="10" t="str">
        <f t="shared" si="11"/>
        <v>uart4: serial@1ff41000 {reg = &lt;0x1ff41000 0x400&gt;;clocks = &lt;&amp;acc CLK_UART4&gt;;};</v>
      </c>
      <c r="AD18" s="7" t="str">
        <f>IF(LEN(O18), Z18, " ")</f>
        <v>#define CLK_UART4      6</v>
      </c>
    </row>
    <row r="19" spans="3:60" x14ac:dyDescent="0.2">
      <c r="C19" s="2"/>
      <c r="D19" s="2"/>
      <c r="E19" s="2" t="str">
        <f t="shared" si="13"/>
        <v>0x400</v>
      </c>
      <c r="F19" s="2" t="s">
        <v>0</v>
      </c>
      <c r="G19" s="2">
        <v>5</v>
      </c>
      <c r="I19" s="4"/>
      <c r="J19" s="5"/>
      <c r="K19" s="5"/>
      <c r="L19" s="5">
        <f t="shared" si="14"/>
        <v>536089600</v>
      </c>
      <c r="O19" s="1" t="str">
        <f t="shared" si="15"/>
        <v>uart5</v>
      </c>
      <c r="P19" s="1" t="s">
        <v>84</v>
      </c>
      <c r="Q19" s="1" t="str">
        <f t="shared" si="16"/>
        <v>1ff41400</v>
      </c>
      <c r="S19" s="1" t="str">
        <f t="shared" si="17"/>
        <v>uart5: serial@1ff41400</v>
      </c>
      <c r="U19" s="1" t="str">
        <f t="shared" si="7"/>
        <v>uart5: serial@1ff41400</v>
      </c>
      <c r="V19" s="3" t="s">
        <v>120</v>
      </c>
      <c r="W19" s="1" t="str">
        <f t="shared" si="8"/>
        <v>reg = &lt;0x1ff41400 0x400&gt;;</v>
      </c>
      <c r="X19" s="1" t="str">
        <f t="shared" si="9"/>
        <v>clocks = &lt;&amp;acc CLK_UART5&gt;;</v>
      </c>
      <c r="Y19" s="1">
        <f t="shared" si="10"/>
        <v>7</v>
      </c>
      <c r="Z19" s="1" t="str">
        <f t="shared" si="12"/>
        <v>#define CLK_UART5      7</v>
      </c>
      <c r="AB19" s="10" t="str">
        <f t="shared" si="11"/>
        <v>uart5: serial@1ff41400 {reg = &lt;0x1ff41400 0x400&gt;;clocks = &lt;&amp;acc CLK_UART5&gt;;};</v>
      </c>
      <c r="AD19" s="7" t="str">
        <f>IF(LEN(O19), Z19, " ")</f>
        <v>#define CLK_UART5      7</v>
      </c>
    </row>
    <row r="20" spans="3:60" x14ac:dyDescent="0.2">
      <c r="C20" s="2"/>
      <c r="D20" s="2"/>
      <c r="E20" s="2" t="str">
        <f t="shared" si="13"/>
        <v>0x400</v>
      </c>
      <c r="F20" s="2" t="s">
        <v>0</v>
      </c>
      <c r="G20" s="2">
        <v>6</v>
      </c>
      <c r="I20" s="4"/>
      <c r="J20" s="5"/>
      <c r="K20" s="5"/>
      <c r="L20" s="5">
        <f t="shared" si="14"/>
        <v>536090624</v>
      </c>
      <c r="O20" s="1" t="str">
        <f t="shared" si="15"/>
        <v>uart6</v>
      </c>
      <c r="P20" s="1" t="s">
        <v>84</v>
      </c>
      <c r="Q20" s="1" t="str">
        <f t="shared" si="16"/>
        <v>1ff41800</v>
      </c>
      <c r="S20" s="1" t="str">
        <f t="shared" si="17"/>
        <v>uart6: serial@1ff41800</v>
      </c>
      <c r="U20" s="1" t="str">
        <f t="shared" si="7"/>
        <v>uart6: serial@1ff41800</v>
      </c>
      <c r="V20" s="3" t="s">
        <v>121</v>
      </c>
      <c r="W20" s="1" t="str">
        <f t="shared" si="8"/>
        <v>reg = &lt;0x1ff41800 0x400&gt;;</v>
      </c>
      <c r="X20" s="1" t="str">
        <f t="shared" si="9"/>
        <v>clocks = &lt;&amp;acc CLK_UART6&gt;;</v>
      </c>
      <c r="Y20" s="1">
        <f t="shared" si="10"/>
        <v>8</v>
      </c>
      <c r="Z20" s="1" t="str">
        <f t="shared" si="12"/>
        <v>#define CLK_UART6      8</v>
      </c>
      <c r="AB20" s="10" t="str">
        <f t="shared" si="11"/>
        <v>uart6: serial@1ff41800 {reg = &lt;0x1ff41800 0x400&gt;;clocks = &lt;&amp;acc CLK_UART6&gt;;};</v>
      </c>
      <c r="AD20" s="7" t="str">
        <f>IF(LEN(O20), Z20, " ")</f>
        <v>#define CLK_UART6      8</v>
      </c>
    </row>
    <row r="21" spans="3:60" x14ac:dyDescent="0.2">
      <c r="C21" s="2"/>
      <c r="D21" s="2"/>
      <c r="E21" s="2" t="str">
        <f t="shared" si="13"/>
        <v>0x400</v>
      </c>
      <c r="F21" s="2" t="s">
        <v>0</v>
      </c>
      <c r="G21" s="2">
        <v>7</v>
      </c>
      <c r="I21" s="4"/>
      <c r="J21" s="5"/>
      <c r="K21" s="5"/>
      <c r="L21" s="5">
        <f t="shared" si="14"/>
        <v>536091648</v>
      </c>
      <c r="O21" s="1" t="str">
        <f t="shared" si="15"/>
        <v>uart7</v>
      </c>
      <c r="P21" s="1" t="s">
        <v>84</v>
      </c>
      <c r="Q21" s="1" t="str">
        <f t="shared" si="16"/>
        <v>1ff41c00</v>
      </c>
      <c r="S21" s="1" t="str">
        <f t="shared" si="17"/>
        <v>uart7: serial@1ff41c00</v>
      </c>
      <c r="U21" s="1" t="str">
        <f t="shared" si="7"/>
        <v>uart7: serial@1ff41c00</v>
      </c>
      <c r="V21" s="3" t="s">
        <v>122</v>
      </c>
      <c r="W21" s="1" t="str">
        <f t="shared" si="8"/>
        <v>reg = &lt;0x1ff41c00 0x400&gt;;</v>
      </c>
      <c r="X21" s="1" t="str">
        <f t="shared" si="9"/>
        <v>clocks = &lt;&amp;acc CLK_UART7&gt;;</v>
      </c>
      <c r="Y21" s="1">
        <f t="shared" si="10"/>
        <v>9</v>
      </c>
      <c r="Z21" s="1" t="str">
        <f t="shared" si="12"/>
        <v>#define CLK_UART7      9</v>
      </c>
      <c r="AB21" s="10" t="str">
        <f t="shared" si="11"/>
        <v>uart7: serial@1ff41c00 {reg = &lt;0x1ff41c00 0x400&gt;;clocks = &lt;&amp;acc CLK_UART7&gt;;};</v>
      </c>
      <c r="AD21" s="7" t="str">
        <f>IF(LEN(O21), Z21, " ")</f>
        <v>#define CLK_UART7      9</v>
      </c>
    </row>
    <row r="22" spans="3:60" x14ac:dyDescent="0.2">
      <c r="C22" s="2"/>
      <c r="D22" s="2"/>
      <c r="E22" s="2" t="str">
        <f t="shared" si="13"/>
        <v>0x400</v>
      </c>
      <c r="F22" s="2" t="s">
        <v>0</v>
      </c>
      <c r="G22" s="2">
        <v>8</v>
      </c>
      <c r="I22" s="4"/>
      <c r="J22" s="5"/>
      <c r="K22" s="5"/>
      <c r="L22" s="5">
        <f t="shared" si="14"/>
        <v>536092672</v>
      </c>
      <c r="O22" s="1" t="str">
        <f t="shared" si="15"/>
        <v>uart8</v>
      </c>
      <c r="P22" s="1" t="s">
        <v>84</v>
      </c>
      <c r="Q22" s="1" t="str">
        <f t="shared" si="16"/>
        <v>1ff42000</v>
      </c>
      <c r="S22" s="1" t="str">
        <f t="shared" si="17"/>
        <v>uart8: serial@1ff42000</v>
      </c>
      <c r="U22" s="1" t="str">
        <f t="shared" si="7"/>
        <v>uart8: serial@1ff42000</v>
      </c>
      <c r="V22" s="3" t="s">
        <v>123</v>
      </c>
      <c r="W22" s="1" t="str">
        <f t="shared" si="8"/>
        <v>reg = &lt;0x1ff42000 0x400&gt;;</v>
      </c>
      <c r="X22" s="1" t="str">
        <f t="shared" si="9"/>
        <v>clocks = &lt;&amp;acc CLK_UART8&gt;;</v>
      </c>
      <c r="Y22" s="1">
        <f t="shared" si="10"/>
        <v>10</v>
      </c>
      <c r="Z22" s="1" t="str">
        <f t="shared" si="12"/>
        <v>#define CLK_UART8      10</v>
      </c>
      <c r="AB22" s="10" t="str">
        <f t="shared" si="11"/>
        <v>uart8: serial@1ff42000 {reg = &lt;0x1ff42000 0x400&gt;;clocks = &lt;&amp;acc CLK_UART8&gt;;};</v>
      </c>
      <c r="AD22" s="7" t="str">
        <f>IF(LEN(O22), Z22, " ")</f>
        <v>#define CLK_UART8      10</v>
      </c>
    </row>
    <row r="23" spans="3:60" x14ac:dyDescent="0.2">
      <c r="C23" s="2"/>
      <c r="D23" s="2"/>
      <c r="E23" s="2" t="str">
        <f t="shared" si="13"/>
        <v>0x400</v>
      </c>
      <c r="F23" s="2" t="s">
        <v>0</v>
      </c>
      <c r="G23" s="2">
        <v>9</v>
      </c>
      <c r="I23" s="4"/>
      <c r="J23" s="5"/>
      <c r="K23" s="5"/>
      <c r="L23" s="5">
        <f t="shared" si="14"/>
        <v>536093696</v>
      </c>
      <c r="O23" s="1" t="str">
        <f t="shared" si="15"/>
        <v>uart9</v>
      </c>
      <c r="P23" s="1" t="s">
        <v>84</v>
      </c>
      <c r="Q23" s="1" t="str">
        <f t="shared" si="16"/>
        <v>1ff42400</v>
      </c>
      <c r="S23" s="1" t="str">
        <f t="shared" si="17"/>
        <v>uart9: serial@1ff42400</v>
      </c>
      <c r="U23" s="1" t="str">
        <f t="shared" si="7"/>
        <v>uart9: serial@1ff42400</v>
      </c>
      <c r="V23" s="3" t="s">
        <v>124</v>
      </c>
      <c r="W23" s="1" t="str">
        <f t="shared" si="8"/>
        <v>reg = &lt;0x1ff42400 0x400&gt;;</v>
      </c>
      <c r="X23" s="1" t="str">
        <f t="shared" si="9"/>
        <v>clocks = &lt;&amp;acc CLK_UART9&gt;;</v>
      </c>
      <c r="Y23" s="1">
        <f t="shared" si="10"/>
        <v>11</v>
      </c>
      <c r="Z23" s="1" t="str">
        <f t="shared" si="12"/>
        <v>#define CLK_UART9      11</v>
      </c>
      <c r="AB23" s="10" t="str">
        <f t="shared" si="11"/>
        <v>uart9: serial@1ff42400 {reg = &lt;0x1ff42400 0x400&gt;;clocks = &lt;&amp;acc CLK_UART9&gt;;};</v>
      </c>
      <c r="AD23" s="7" t="str">
        <f>IF(LEN(O23), Z23, " ")</f>
        <v>#define CLK_UART9      11</v>
      </c>
    </row>
    <row r="24" spans="3:60" x14ac:dyDescent="0.2">
      <c r="I24" s="5"/>
      <c r="J24" s="5"/>
      <c r="K24" s="5"/>
      <c r="L24" s="5"/>
      <c r="U24" s="1" t="str">
        <f t="shared" si="7"/>
        <v>-</v>
      </c>
      <c r="W24" s="1" t="str">
        <f t="shared" si="8"/>
        <v>reg = &lt;0x &gt;;</v>
      </c>
      <c r="X24" s="1" t="str">
        <f t="shared" si="9"/>
        <v>clocks = &lt;&amp;acc CLK_&gt;;</v>
      </c>
      <c r="Y24" s="1">
        <f t="shared" si="10"/>
        <v>11</v>
      </c>
      <c r="Z24" s="1" t="str">
        <f t="shared" si="12"/>
        <v>#define CLK_          11</v>
      </c>
      <c r="AB24" s="10" t="str">
        <f t="shared" si="11"/>
        <v/>
      </c>
      <c r="AD24" s="7" t="str">
        <f>IF(LEN(O24), Z24, " ")</f>
        <v xml:space="preserve"> </v>
      </c>
    </row>
    <row r="25" spans="3:60" x14ac:dyDescent="0.2">
      <c r="C25" s="2" t="str">
        <f>C14</f>
        <v>0x1ff00000</v>
      </c>
      <c r="D25" s="2" t="s">
        <v>3</v>
      </c>
      <c r="E25" s="2" t="str">
        <f>"0x" &amp; DEC2HEX(4096)</f>
        <v>0x1000</v>
      </c>
      <c r="F25" s="2" t="s">
        <v>4</v>
      </c>
      <c r="G25" s="2">
        <v>0</v>
      </c>
      <c r="I25" s="4">
        <f>HEX2DEC(MID(C25,3,8))</f>
        <v>535822336</v>
      </c>
      <c r="J25" s="5">
        <f>HEX2DEC(MID(D25,3,8))</f>
        <v>327680</v>
      </c>
      <c r="K25" s="5">
        <f>HEX2DEC(MID(E25,3,8))</f>
        <v>4096</v>
      </c>
      <c r="L25" s="5">
        <f>I25+J25+K25*G25</f>
        <v>536150016</v>
      </c>
      <c r="O25" s="1" t="str">
        <f t="shared" si="15"/>
        <v>spi0</v>
      </c>
      <c r="P25" s="1" t="s">
        <v>86</v>
      </c>
      <c r="Q25" s="1" t="str">
        <f>LOWER(DEC2HEX(L25,8))</f>
        <v>1ff50000</v>
      </c>
      <c r="S25" s="1" t="str">
        <f>O25 &amp; ": " &amp; P25 &amp; "@" &amp; Q25</f>
        <v>spi0: spi@1ff50000</v>
      </c>
      <c r="U25" s="1" t="str">
        <f t="shared" si="7"/>
        <v>spi0: spi@1ff50000</v>
      </c>
      <c r="W25" s="1" t="str">
        <f t="shared" si="8"/>
        <v>reg = &lt;0x1ff50000 0x1000&gt;;</v>
      </c>
      <c r="X25" s="1" t="str">
        <f t="shared" si="9"/>
        <v>clocks = &lt;&amp;acc CLK_SPI0&gt;;</v>
      </c>
      <c r="Y25" s="1">
        <f t="shared" si="10"/>
        <v>12</v>
      </c>
      <c r="Z25" s="1" t="str">
        <f t="shared" si="12"/>
        <v>#define CLK_SPI0       12</v>
      </c>
      <c r="AB25" s="10" t="str">
        <f t="shared" si="11"/>
        <v>spi0: spi@1ff50000 {reg = &lt;0x1ff50000 0x1000&gt;;clocks = &lt;&amp;acc CLK_SPI0&gt;;};</v>
      </c>
      <c r="AD25" s="7" t="str">
        <f>IF(LEN(O25), Z25, " ")</f>
        <v>#define CLK_SPI0       12</v>
      </c>
    </row>
    <row r="26" spans="3:60" x14ac:dyDescent="0.2">
      <c r="C26" s="2"/>
      <c r="D26" s="2"/>
      <c r="E26" s="2" t="str">
        <f t="shared" ref="E26:E28" si="18">"0x" &amp; DEC2HEX(4096)</f>
        <v>0x1000</v>
      </c>
      <c r="F26" s="2" t="s">
        <v>4</v>
      </c>
      <c r="G26" s="2">
        <v>1</v>
      </c>
      <c r="I26" s="5"/>
      <c r="J26" s="5"/>
      <c r="K26" s="5"/>
      <c r="L26" s="5">
        <f t="shared" ref="L26:L28" si="19">I$14+J$14+K$14*G26</f>
        <v>536085504</v>
      </c>
      <c r="O26" s="1" t="str">
        <f t="shared" si="15"/>
        <v>spi1</v>
      </c>
      <c r="P26" s="1" t="s">
        <v>86</v>
      </c>
      <c r="Q26" s="1" t="str">
        <f t="shared" ref="Q26:Q28" si="20">LOWER(DEC2HEX(L26,8))</f>
        <v>1ff40400</v>
      </c>
      <c r="S26" s="1" t="str">
        <f t="shared" ref="S26:S28" si="21">O26 &amp; ": " &amp; P26 &amp; "@" &amp; Q26</f>
        <v>spi1: spi@1ff40400</v>
      </c>
      <c r="U26" s="1" t="str">
        <f t="shared" si="7"/>
        <v>spi1: spi@1ff40400</v>
      </c>
      <c r="W26" s="1" t="str">
        <f t="shared" si="8"/>
        <v>reg = &lt;0x1ff40400 0x1000&gt;;</v>
      </c>
      <c r="X26" s="1" t="str">
        <f t="shared" si="9"/>
        <v>clocks = &lt;&amp;acc CLK_SPI1&gt;;</v>
      </c>
      <c r="Y26" s="1">
        <f t="shared" si="10"/>
        <v>13</v>
      </c>
      <c r="Z26" s="1" t="str">
        <f t="shared" si="12"/>
        <v>#define CLK_SPI1       13</v>
      </c>
      <c r="AB26" s="10" t="str">
        <f t="shared" si="11"/>
        <v>spi1: spi@1ff40400 {reg = &lt;0x1ff40400 0x1000&gt;;clocks = &lt;&amp;acc CLK_SPI1&gt;;};</v>
      </c>
      <c r="AD26" s="7" t="str">
        <f>IF(LEN(O26), Z26, " ")</f>
        <v>#define CLK_SPI1       13</v>
      </c>
    </row>
    <row r="27" spans="3:60" x14ac:dyDescent="0.2">
      <c r="C27" s="2"/>
      <c r="D27" s="2"/>
      <c r="E27" s="2" t="str">
        <f t="shared" si="18"/>
        <v>0x1000</v>
      </c>
      <c r="F27" s="2" t="s">
        <v>4</v>
      </c>
      <c r="G27" s="2">
        <v>2</v>
      </c>
      <c r="I27" s="5"/>
      <c r="J27" s="5"/>
      <c r="K27" s="5"/>
      <c r="L27" s="5">
        <f t="shared" si="19"/>
        <v>536086528</v>
      </c>
      <c r="O27" s="1" t="str">
        <f t="shared" si="15"/>
        <v>spi2</v>
      </c>
      <c r="P27" s="1" t="s">
        <v>86</v>
      </c>
      <c r="Q27" s="1" t="str">
        <f t="shared" si="20"/>
        <v>1ff40800</v>
      </c>
      <c r="S27" s="1" t="str">
        <f t="shared" si="21"/>
        <v>spi2: spi@1ff40800</v>
      </c>
      <c r="U27" s="1" t="str">
        <f t="shared" si="7"/>
        <v>spi2: spi@1ff40800</v>
      </c>
      <c r="W27" s="1" t="str">
        <f t="shared" si="8"/>
        <v>reg = &lt;0x1ff40800 0x1000&gt;;</v>
      </c>
      <c r="X27" s="1" t="str">
        <f t="shared" si="9"/>
        <v>clocks = &lt;&amp;acc CLK_SPI2&gt;;</v>
      </c>
      <c r="Y27" s="1">
        <f t="shared" si="10"/>
        <v>14</v>
      </c>
      <c r="Z27" s="1" t="str">
        <f t="shared" si="12"/>
        <v>#define CLK_SPI2       14</v>
      </c>
      <c r="AB27" s="10" t="str">
        <f t="shared" si="11"/>
        <v>spi2: spi@1ff40800 {reg = &lt;0x1ff40800 0x1000&gt;;clocks = &lt;&amp;acc CLK_SPI2&gt;;};</v>
      </c>
      <c r="AD27" s="7" t="str">
        <f>IF(LEN(O27), Z27, " ")</f>
        <v>#define CLK_SPI2       14</v>
      </c>
    </row>
    <row r="28" spans="3:60" ht="12" thickBot="1" x14ac:dyDescent="0.25">
      <c r="C28" s="2"/>
      <c r="D28" s="2"/>
      <c r="E28" s="2" t="str">
        <f t="shared" si="18"/>
        <v>0x1000</v>
      </c>
      <c r="F28" s="2" t="s">
        <v>4</v>
      </c>
      <c r="G28" s="2">
        <v>3</v>
      </c>
      <c r="I28" s="5"/>
      <c r="J28" s="5"/>
      <c r="K28" s="5"/>
      <c r="L28" s="5">
        <f t="shared" si="19"/>
        <v>536087552</v>
      </c>
      <c r="O28" s="1" t="str">
        <f t="shared" si="15"/>
        <v>spi3</v>
      </c>
      <c r="P28" s="1" t="s">
        <v>86</v>
      </c>
      <c r="Q28" s="1" t="str">
        <f t="shared" si="20"/>
        <v>1ff40c00</v>
      </c>
      <c r="S28" s="1" t="str">
        <f t="shared" si="21"/>
        <v>spi3: spi@1ff40c00</v>
      </c>
      <c r="U28" s="1" t="str">
        <f t="shared" si="7"/>
        <v>spi3: spi@1ff40c00</v>
      </c>
      <c r="W28" s="1" t="str">
        <f t="shared" si="8"/>
        <v>reg = &lt;0x1ff40c00 0x1000&gt;;</v>
      </c>
      <c r="X28" s="1" t="str">
        <f t="shared" si="9"/>
        <v>clocks = &lt;&amp;acc CLK_SPI3&gt;;</v>
      </c>
      <c r="Y28" s="1">
        <f t="shared" si="10"/>
        <v>15</v>
      </c>
      <c r="Z28" s="1" t="str">
        <f t="shared" si="12"/>
        <v>#define CLK_SPI3       15</v>
      </c>
      <c r="AB28" s="11" t="str">
        <f t="shared" si="11"/>
        <v>spi3: spi@1ff40c00 {reg = &lt;0x1ff40c00 0x1000&gt;;clocks = &lt;&amp;acc CLK_SPI3&gt;;};</v>
      </c>
      <c r="AD28" s="8" t="str">
        <f>IF(LEN(O28), Z28, " ")</f>
        <v>#define CLK_SPI3       15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C9852-8DE2-40D2-9DC5-33E9A00D8CC7}">
          <x14:formula1>
            <xm:f>OF!$B:$B</xm:f>
          </x14:formula1>
          <xm:sqref>P3:P201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31AB-437A-44B0-8863-C305C6CC0BAA}">
  <dimension ref="B1:B97"/>
  <sheetViews>
    <sheetView topLeftCell="A67" workbookViewId="0">
      <selection activeCell="G75" sqref="G75"/>
    </sheetView>
  </sheetViews>
  <sheetFormatPr defaultRowHeight="14.25" x14ac:dyDescent="0.2"/>
  <sheetData>
    <row r="1" spans="2:2" x14ac:dyDescent="0.2">
      <c r="B1" t="s">
        <v>5</v>
      </c>
    </row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  <row r="8" spans="2:2" x14ac:dyDescent="0.2">
      <c r="B8" t="s">
        <v>12</v>
      </c>
    </row>
    <row r="9" spans="2:2" x14ac:dyDescent="0.2">
      <c r="B9" t="s">
        <v>13</v>
      </c>
    </row>
    <row r="10" spans="2:2" x14ac:dyDescent="0.2">
      <c r="B10" t="s">
        <v>14</v>
      </c>
    </row>
    <row r="11" spans="2:2" x14ac:dyDescent="0.2">
      <c r="B11" t="s">
        <v>15</v>
      </c>
    </row>
    <row r="12" spans="2:2" x14ac:dyDescent="0.2">
      <c r="B12" t="s">
        <v>16</v>
      </c>
    </row>
    <row r="13" spans="2:2" x14ac:dyDescent="0.2">
      <c r="B13" t="s">
        <v>17</v>
      </c>
    </row>
    <row r="14" spans="2:2" x14ac:dyDescent="0.2">
      <c r="B14" t="s">
        <v>18</v>
      </c>
    </row>
    <row r="15" spans="2:2" x14ac:dyDescent="0.2">
      <c r="B15" t="s">
        <v>19</v>
      </c>
    </row>
    <row r="16" spans="2:2" x14ac:dyDescent="0.2">
      <c r="B16" t="s">
        <v>14</v>
      </c>
    </row>
    <row r="17" spans="2:2" x14ac:dyDescent="0.2">
      <c r="B17" t="s">
        <v>20</v>
      </c>
    </row>
    <row r="18" spans="2:2" x14ac:dyDescent="0.2">
      <c r="B18" t="s">
        <v>21</v>
      </c>
    </row>
    <row r="19" spans="2:2" x14ac:dyDescent="0.2">
      <c r="B19" t="s">
        <v>22</v>
      </c>
    </row>
    <row r="20" spans="2:2" x14ac:dyDescent="0.2">
      <c r="B20" t="s">
        <v>23</v>
      </c>
    </row>
    <row r="21" spans="2:2" x14ac:dyDescent="0.2">
      <c r="B21" t="s">
        <v>24</v>
      </c>
    </row>
    <row r="22" spans="2:2" x14ac:dyDescent="0.2">
      <c r="B22" t="s">
        <v>25</v>
      </c>
    </row>
    <row r="23" spans="2:2" x14ac:dyDescent="0.2">
      <c r="B23" t="s">
        <v>26</v>
      </c>
    </row>
    <row r="24" spans="2:2" x14ac:dyDescent="0.2">
      <c r="B24" t="s">
        <v>27</v>
      </c>
    </row>
    <row r="25" spans="2:2" x14ac:dyDescent="0.2">
      <c r="B25" t="s">
        <v>28</v>
      </c>
    </row>
    <row r="26" spans="2:2" x14ac:dyDescent="0.2">
      <c r="B26" t="s">
        <v>29</v>
      </c>
    </row>
    <row r="27" spans="2:2" x14ac:dyDescent="0.2">
      <c r="B27" t="s">
        <v>30</v>
      </c>
    </row>
    <row r="28" spans="2:2" x14ac:dyDescent="0.2">
      <c r="B28" t="s">
        <v>31</v>
      </c>
    </row>
    <row r="29" spans="2:2" x14ac:dyDescent="0.2">
      <c r="B29" t="s">
        <v>32</v>
      </c>
    </row>
    <row r="30" spans="2:2" x14ac:dyDescent="0.2">
      <c r="B30" t="s">
        <v>33</v>
      </c>
    </row>
    <row r="31" spans="2:2" x14ac:dyDescent="0.2">
      <c r="B31" t="s">
        <v>34</v>
      </c>
    </row>
    <row r="32" spans="2:2" x14ac:dyDescent="0.2">
      <c r="B32" t="s">
        <v>35</v>
      </c>
    </row>
    <row r="33" spans="2:2" x14ac:dyDescent="0.2">
      <c r="B33" t="s">
        <v>36</v>
      </c>
    </row>
    <row r="34" spans="2:2" x14ac:dyDescent="0.2">
      <c r="B34" t="s">
        <v>37</v>
      </c>
    </row>
    <row r="35" spans="2:2" x14ac:dyDescent="0.2">
      <c r="B35" t="s">
        <v>38</v>
      </c>
    </row>
    <row r="36" spans="2:2" x14ac:dyDescent="0.2">
      <c r="B36" t="s">
        <v>39</v>
      </c>
    </row>
    <row r="37" spans="2:2" x14ac:dyDescent="0.2">
      <c r="B37" t="s">
        <v>40</v>
      </c>
    </row>
    <row r="38" spans="2:2" x14ac:dyDescent="0.2">
      <c r="B38" t="s">
        <v>41</v>
      </c>
    </row>
    <row r="39" spans="2:2" x14ac:dyDescent="0.2">
      <c r="B39" t="s">
        <v>42</v>
      </c>
    </row>
    <row r="40" spans="2:2" x14ac:dyDescent="0.2">
      <c r="B40" t="s">
        <v>43</v>
      </c>
    </row>
    <row r="41" spans="2:2" x14ac:dyDescent="0.2">
      <c r="B41" t="s">
        <v>44</v>
      </c>
    </row>
    <row r="42" spans="2:2" x14ac:dyDescent="0.2">
      <c r="B42" t="s">
        <v>45</v>
      </c>
    </row>
    <row r="43" spans="2:2" x14ac:dyDescent="0.2">
      <c r="B43" t="s">
        <v>46</v>
      </c>
    </row>
    <row r="44" spans="2:2" x14ac:dyDescent="0.2">
      <c r="B44" t="s">
        <v>47</v>
      </c>
    </row>
    <row r="45" spans="2:2" x14ac:dyDescent="0.2">
      <c r="B45" t="s">
        <v>48</v>
      </c>
    </row>
    <row r="46" spans="2:2" x14ac:dyDescent="0.2">
      <c r="B46" t="s">
        <v>49</v>
      </c>
    </row>
    <row r="47" spans="2:2" x14ac:dyDescent="0.2">
      <c r="B47" t="s">
        <v>50</v>
      </c>
    </row>
    <row r="48" spans="2:2" x14ac:dyDescent="0.2">
      <c r="B48" t="s">
        <v>51</v>
      </c>
    </row>
    <row r="49" spans="2:2" x14ac:dyDescent="0.2">
      <c r="B49" t="s">
        <v>52</v>
      </c>
    </row>
    <row r="50" spans="2:2" x14ac:dyDescent="0.2">
      <c r="B50" t="s">
        <v>53</v>
      </c>
    </row>
    <row r="51" spans="2:2" x14ac:dyDescent="0.2">
      <c r="B51" t="s">
        <v>54</v>
      </c>
    </row>
    <row r="52" spans="2:2" x14ac:dyDescent="0.2">
      <c r="B52" t="s">
        <v>55</v>
      </c>
    </row>
    <row r="53" spans="2:2" x14ac:dyDescent="0.2">
      <c r="B53" t="s">
        <v>56</v>
      </c>
    </row>
    <row r="54" spans="2:2" x14ac:dyDescent="0.2">
      <c r="B54" t="s">
        <v>57</v>
      </c>
    </row>
    <row r="55" spans="2:2" x14ac:dyDescent="0.2">
      <c r="B55" t="s">
        <v>58</v>
      </c>
    </row>
    <row r="56" spans="2:2" x14ac:dyDescent="0.2">
      <c r="B56" t="s">
        <v>59</v>
      </c>
    </row>
    <row r="57" spans="2:2" x14ac:dyDescent="0.2">
      <c r="B57" t="s">
        <v>60</v>
      </c>
    </row>
    <row r="58" spans="2:2" x14ac:dyDescent="0.2">
      <c r="B58" t="s">
        <v>61</v>
      </c>
    </row>
    <row r="59" spans="2:2" x14ac:dyDescent="0.2">
      <c r="B59" t="s">
        <v>62</v>
      </c>
    </row>
    <row r="60" spans="2:2" x14ac:dyDescent="0.2">
      <c r="B60" t="s">
        <v>63</v>
      </c>
    </row>
    <row r="61" spans="2:2" x14ac:dyDescent="0.2">
      <c r="B61" t="s">
        <v>64</v>
      </c>
    </row>
    <row r="62" spans="2:2" x14ac:dyDescent="0.2">
      <c r="B62" t="s">
        <v>65</v>
      </c>
    </row>
    <row r="63" spans="2:2" x14ac:dyDescent="0.2">
      <c r="B63" t="s">
        <v>66</v>
      </c>
    </row>
    <row r="64" spans="2:2" x14ac:dyDescent="0.2">
      <c r="B64" t="s">
        <v>67</v>
      </c>
    </row>
    <row r="65" spans="2:2" x14ac:dyDescent="0.2">
      <c r="B65" t="s">
        <v>68</v>
      </c>
    </row>
    <row r="66" spans="2:2" x14ac:dyDescent="0.2">
      <c r="B66" t="s">
        <v>69</v>
      </c>
    </row>
    <row r="67" spans="2:2" x14ac:dyDescent="0.2">
      <c r="B67" t="s">
        <v>70</v>
      </c>
    </row>
    <row r="68" spans="2:2" x14ac:dyDescent="0.2">
      <c r="B68" t="s">
        <v>71</v>
      </c>
    </row>
    <row r="69" spans="2:2" x14ac:dyDescent="0.2">
      <c r="B69" t="s">
        <v>72</v>
      </c>
    </row>
    <row r="70" spans="2:2" x14ac:dyDescent="0.2">
      <c r="B70" t="s">
        <v>73</v>
      </c>
    </row>
    <row r="71" spans="2:2" x14ac:dyDescent="0.2">
      <c r="B71" t="s">
        <v>74</v>
      </c>
    </row>
    <row r="72" spans="2:2" x14ac:dyDescent="0.2">
      <c r="B72" t="s">
        <v>75</v>
      </c>
    </row>
    <row r="73" spans="2:2" x14ac:dyDescent="0.2">
      <c r="B73" t="s">
        <v>76</v>
      </c>
    </row>
    <row r="74" spans="2:2" x14ac:dyDescent="0.2">
      <c r="B74" t="s">
        <v>77</v>
      </c>
    </row>
    <row r="75" spans="2:2" x14ac:dyDescent="0.2">
      <c r="B75" t="s">
        <v>78</v>
      </c>
    </row>
    <row r="76" spans="2:2" x14ac:dyDescent="0.2">
      <c r="B76" t="s">
        <v>79</v>
      </c>
    </row>
    <row r="77" spans="2:2" x14ac:dyDescent="0.2">
      <c r="B77" t="s">
        <v>80</v>
      </c>
    </row>
    <row r="78" spans="2:2" x14ac:dyDescent="0.2">
      <c r="B78" t="s">
        <v>81</v>
      </c>
    </row>
    <row r="79" spans="2:2" x14ac:dyDescent="0.2">
      <c r="B79" t="s">
        <v>82</v>
      </c>
    </row>
    <row r="80" spans="2:2" x14ac:dyDescent="0.2">
      <c r="B80" t="s">
        <v>83</v>
      </c>
    </row>
    <row r="81" spans="2:2" x14ac:dyDescent="0.2">
      <c r="B81" t="s">
        <v>84</v>
      </c>
    </row>
    <row r="82" spans="2:2" x14ac:dyDescent="0.2">
      <c r="B82" t="s">
        <v>85</v>
      </c>
    </row>
    <row r="83" spans="2:2" x14ac:dyDescent="0.2">
      <c r="B83" t="s">
        <v>86</v>
      </c>
    </row>
    <row r="84" spans="2:2" x14ac:dyDescent="0.2">
      <c r="B84" t="s">
        <v>87</v>
      </c>
    </row>
    <row r="85" spans="2:2" x14ac:dyDescent="0.2">
      <c r="B85" t="s">
        <v>88</v>
      </c>
    </row>
    <row r="86" spans="2:2" x14ac:dyDescent="0.2">
      <c r="B86" t="s">
        <v>89</v>
      </c>
    </row>
    <row r="87" spans="2:2" x14ac:dyDescent="0.2">
      <c r="B87" t="s">
        <v>90</v>
      </c>
    </row>
    <row r="88" spans="2:2" x14ac:dyDescent="0.2">
      <c r="B88" t="s">
        <v>91</v>
      </c>
    </row>
    <row r="89" spans="2:2" x14ac:dyDescent="0.2">
      <c r="B89" t="s">
        <v>92</v>
      </c>
    </row>
    <row r="90" spans="2:2" x14ac:dyDescent="0.2">
      <c r="B90" t="s">
        <v>93</v>
      </c>
    </row>
    <row r="91" spans="2:2" x14ac:dyDescent="0.2">
      <c r="B91" t="s">
        <v>94</v>
      </c>
    </row>
    <row r="92" spans="2:2" x14ac:dyDescent="0.2">
      <c r="B92" t="s">
        <v>95</v>
      </c>
    </row>
    <row r="93" spans="2:2" x14ac:dyDescent="0.2">
      <c r="B93" t="s">
        <v>96</v>
      </c>
    </row>
    <row r="94" spans="2:2" x14ac:dyDescent="0.2">
      <c r="B94" t="s">
        <v>97</v>
      </c>
    </row>
    <row r="95" spans="2:2" x14ac:dyDescent="0.2">
      <c r="B95" t="s">
        <v>98</v>
      </c>
    </row>
    <row r="96" spans="2:2" x14ac:dyDescent="0.2">
      <c r="B96" t="s">
        <v>99</v>
      </c>
    </row>
    <row r="97" spans="2:2" x14ac:dyDescent="0.2">
      <c r="B97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ls2k0500-dtsi</vt:lpstr>
      <vt:lpstr>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v20221202</dc:creator>
  <cp:lastModifiedBy>v20221202</cp:lastModifiedBy>
  <dcterms:created xsi:type="dcterms:W3CDTF">2023-01-25T08:57:12Z</dcterms:created>
  <dcterms:modified xsi:type="dcterms:W3CDTF">2023-01-25T15:08:39Z</dcterms:modified>
</cp:coreProperties>
</file>