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rie\Documents\Pandas\Excel Resultaten\"/>
    </mc:Choice>
  </mc:AlternateContent>
  <xr:revisionPtr revIDLastSave="0" documentId="13_ncr:1_{CE9CF012-A02A-4C67-8462-ED5E64DD18D8}" xr6:coauthVersionLast="47" xr6:coauthVersionMax="47" xr10:uidLastSave="{00000000-0000-0000-0000-000000000000}"/>
  <bookViews>
    <workbookView xWindow="-108" yWindow="-108" windowWidth="23256" windowHeight="1245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B110" i="1"/>
  <c r="F109" i="1"/>
  <c r="D109" i="1"/>
  <c r="D107" i="1"/>
  <c r="F105" i="1"/>
  <c r="D102" i="1"/>
  <c r="D100" i="1"/>
  <c r="F99" i="1"/>
  <c r="F97" i="1"/>
  <c r="D97" i="1"/>
  <c r="D95" i="1"/>
  <c r="F93" i="1"/>
  <c r="F92" i="1"/>
  <c r="F90" i="1"/>
  <c r="D90" i="1"/>
  <c r="D85" i="1"/>
  <c r="J31" i="1"/>
  <c r="I31" i="1"/>
  <c r="J30" i="1"/>
  <c r="I30" i="1"/>
  <c r="J29" i="1"/>
  <c r="I29" i="1"/>
  <c r="H29" i="1"/>
  <c r="G29" i="1"/>
  <c r="F27" i="1"/>
  <c r="F98" i="1" s="1"/>
  <c r="E27" i="1"/>
  <c r="E103" i="1" s="1"/>
  <c r="D27" i="1"/>
  <c r="D108" i="1" s="1"/>
  <c r="C27" i="1"/>
  <c r="C101" i="1" s="1"/>
  <c r="B27" i="1"/>
  <c r="B106" i="1" s="1"/>
  <c r="F85" i="1" l="1"/>
  <c r="F100" i="1"/>
  <c r="F87" i="1"/>
  <c r="F102" i="1"/>
  <c r="F104" i="1"/>
  <c r="E92" i="1"/>
  <c r="E86" i="1"/>
  <c r="E102" i="1"/>
  <c r="E93" i="1"/>
  <c r="E104" i="1"/>
  <c r="E95" i="1"/>
  <c r="E105" i="1"/>
  <c r="E97" i="1"/>
  <c r="E85" i="1"/>
  <c r="E98" i="1"/>
  <c r="E107" i="1"/>
  <c r="E109" i="1"/>
  <c r="E90" i="1"/>
  <c r="C90" i="1"/>
  <c r="C105" i="1"/>
  <c r="C93" i="1"/>
  <c r="C100" i="1"/>
  <c r="C107" i="1"/>
  <c r="C102" i="1"/>
  <c r="C95" i="1"/>
  <c r="B105" i="1"/>
  <c r="B86" i="1"/>
  <c r="B100" i="1"/>
  <c r="B98" i="1"/>
  <c r="B93" i="1"/>
  <c r="B95" i="1"/>
  <c r="B107" i="1"/>
  <c r="B89" i="1"/>
  <c r="D91" i="1"/>
  <c r="C96" i="1"/>
  <c r="B101" i="1"/>
  <c r="D103" i="1"/>
  <c r="C108" i="1"/>
  <c r="B87" i="1"/>
  <c r="D89" i="1"/>
  <c r="F91" i="1"/>
  <c r="C94" i="1"/>
  <c r="E96" i="1"/>
  <c r="B99" i="1"/>
  <c r="D101" i="1"/>
  <c r="F103" i="1"/>
  <c r="C106" i="1"/>
  <c r="E108" i="1"/>
  <c r="C87" i="1"/>
  <c r="E89" i="1"/>
  <c r="B92" i="1"/>
  <c r="D94" i="1"/>
  <c r="F96" i="1"/>
  <c r="C99" i="1"/>
  <c r="E101" i="1"/>
  <c r="B104" i="1"/>
  <c r="D106" i="1"/>
  <c r="F108" i="1"/>
  <c r="B85" i="1"/>
  <c r="D87" i="1"/>
  <c r="F89" i="1"/>
  <c r="C92" i="1"/>
  <c r="E94" i="1"/>
  <c r="B97" i="1"/>
  <c r="D99" i="1"/>
  <c r="F101" i="1"/>
  <c r="C104" i="1"/>
  <c r="E106" i="1"/>
  <c r="B109" i="1"/>
  <c r="C85" i="1"/>
  <c r="E87" i="1"/>
  <c r="B90" i="1"/>
  <c r="D92" i="1"/>
  <c r="F94" i="1"/>
  <c r="C97" i="1"/>
  <c r="E99" i="1"/>
  <c r="B102" i="1"/>
  <c r="D104" i="1"/>
  <c r="F106" i="1"/>
  <c r="C109" i="1"/>
  <c r="C86" i="1"/>
  <c r="B91" i="1"/>
  <c r="D93" i="1"/>
  <c r="F95" i="1"/>
  <c r="C98" i="1"/>
  <c r="E100" i="1"/>
  <c r="B103" i="1"/>
  <c r="D105" i="1"/>
  <c r="F107" i="1"/>
  <c r="D86" i="1"/>
  <c r="C91" i="1"/>
  <c r="B96" i="1"/>
  <c r="D98" i="1"/>
  <c r="C103" i="1"/>
  <c r="B108" i="1"/>
  <c r="F86" i="1"/>
  <c r="C89" i="1"/>
  <c r="E91" i="1"/>
  <c r="B94" i="1"/>
  <c r="D96" i="1"/>
  <c r="C110" i="1" l="1"/>
  <c r="F28" i="1"/>
  <c r="E28" i="1"/>
  <c r="D28" i="1"/>
  <c r="B28" i="1"/>
  <c r="C28" i="1"/>
</calcChain>
</file>

<file path=xl/sharedStrings.xml><?xml version="1.0" encoding="utf-8"?>
<sst xmlns="http://schemas.openxmlformats.org/spreadsheetml/2006/main" count="156" uniqueCount="40">
  <si>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</si>
  <si>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</si>
  <si>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</si>
  <si>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</si>
  <si>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</si>
  <si>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</si>
  <si>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</si>
  <si>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</si>
  <si>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</si>
  <si>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1*</t>
  </si>
  <si>
    <t>ja</t>
  </si>
  <si>
    <t>oppakbaar</t>
  </si>
  <si>
    <t>10+</t>
  </si>
  <si>
    <t>2*</t>
  </si>
  <si>
    <t>nee</t>
  </si>
  <si>
    <t>perfect</t>
  </si>
  <si>
    <t>onacceptabel</t>
  </si>
  <si>
    <t>5*</t>
  </si>
  <si>
    <t>7*</t>
  </si>
  <si>
    <t>8*</t>
  </si>
  <si>
    <t>11*</t>
  </si>
  <si>
    <t>12*</t>
  </si>
  <si>
    <t>13*</t>
  </si>
  <si>
    <t>16*</t>
  </si>
  <si>
    <t>17*</t>
  </si>
  <si>
    <t>21*</t>
  </si>
  <si>
    <t>22*</t>
  </si>
  <si>
    <t>23*</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</si>
  <si>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</si>
  <si>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</si>
  <si>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</si>
  <si>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</si>
  <si>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</si>
  <si>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</si>
  <si>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zowel hendel 1 als hendel 2. 12x hendel 1 en 13x hendel 2. *hendel 2</t>
  </si>
  <si>
    <t>3D matching tool</t>
  </si>
  <si>
    <t>Key Point matching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</si>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</sst>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1"/>
      <color rgb="FF000000"/>
      <name val="Arial"/>
    </font>
    <font>
      <sz val="10"/>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2" fillId="0" borderId="0" xfId="0" applyFont="1" applyAlignment="1"/>
    <xf numFmtId="0" fontId="5" fillId="2" borderId="0" xfId="0" applyFont="1" applyFill="1" applyAlignment="1"/>
    <xf numFmtId="0" fontId="6" fillId="0" borderId="17" xfId="0" applyFont="1" applyBorder="1"/>
    <xf numFmtId="0" fontId="2" fillId="0" borderId="17" xfId="0" applyFont="1" applyBorder="1"/>
    <xf numFmtId="0" fontId="5"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7">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6"/>
      <tableStyleElement type="firstRowStripe" dxfId="25"/>
      <tableStyleElement type="secondRowStripe" dxfId="24"/>
    </tableStyle>
    <tableStyle name="Blad1-style 2" pivot="0" count="3" xr9:uid="{00000000-0011-0000-FFFF-FFFF01000000}">
      <tableStyleElement type="headerRow" dxfId="23"/>
      <tableStyleElement type="firstRowStripe" dxfId="22"/>
      <tableStyleElement type="secondRowStripe" dxfId="21"/>
    </tableStyle>
    <tableStyle name="Blad1-style 3" pivot="0" count="3" xr9:uid="{00000000-0011-0000-FFFF-FFFF02000000}">
      <tableStyleElement type="headerRow" dxfId="20"/>
      <tableStyleElement type="firstRowStripe" dxfId="19"/>
      <tableStyleElement type="secondRowStripe" dxfId="18"/>
    </tableStyle>
    <tableStyle name="Blad1-style 4" pivot="0" count="3" xr9:uid="{00000000-0011-0000-FFFF-FFFF03000000}">
      <tableStyleElement type="headerRow" dxfId="17"/>
      <tableStyleElement type="firstRowStripe" dxfId="16"/>
      <tableStyleElement type="secondRowStripe" dxfId="15"/>
    </tableStyle>
    <tableStyle name="Blad1-style 5" pivot="0" count="3" xr9:uid="{00000000-0011-0000-FFFF-FFFF04000000}">
      <tableStyleElement type="headerRow" dxfId="14"/>
      <tableStyleElement type="firstRowStripe" dxfId="13"/>
      <tableStyleElement type="secondRowStripe" dxfId="12"/>
    </tableStyle>
    <tableStyle name="Blad1-style 6" pivot="0" count="3" xr9:uid="{00000000-0011-0000-FFFF-FFFF05000000}">
      <tableStyleElement type="headerRow" dxfId="11"/>
      <tableStyleElement type="firstRowStripe" dxfId="10"/>
      <tableStyleElement type="secondRowStripe" dxfId="9"/>
    </tableStyle>
    <tableStyle name="Blad1-style 7" pivot="0" count="3" xr9:uid="{00000000-0011-0000-FFFF-FFFF06000000}">
      <tableStyleElement type="headerRow" dxfId="8"/>
      <tableStyleElement type="firstRowStripe" dxfId="7"/>
      <tableStyleElement type="secondRowStripe" dxfId="6"/>
    </tableStyle>
    <tableStyle name="Blad1-style 8" pivot="0" count="3" xr9:uid="{00000000-0011-0000-FFFF-FFFF07000000}">
      <tableStyleElement type="headerRow" dxfId="5"/>
      <tableStyleElement type="firstRowStripe" dxfId="4"/>
      <tableStyleElement type="secondRowStripe" dxfId="3"/>
    </tableStyle>
    <tableStyle name="Blad1-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6">
  <tableColumns count="1">
    <tableColumn id="1" xr3:uid="{00000000-0010-0000-0600-000001000000}" name="3D score (pt)"/>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topLeftCell="A10" workbookViewId="0">
      <selection activeCell="C22" sqref="C22"/>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t="s">
        <v>9</v>
      </c>
      <c r="B2" s="6">
        <v>17557</v>
      </c>
      <c r="C2" s="6">
        <v>19020</v>
      </c>
      <c r="D2" s="6">
        <v>0.98</v>
      </c>
      <c r="E2" s="6">
        <v>0</v>
      </c>
      <c r="F2" s="6">
        <v>0</v>
      </c>
      <c r="G2" s="6" t="s">
        <v>10</v>
      </c>
      <c r="H2" s="6" t="s">
        <v>10</v>
      </c>
      <c r="I2" s="6" t="s">
        <v>11</v>
      </c>
      <c r="J2" s="7" t="s">
        <v>12</v>
      </c>
    </row>
    <row r="3" spans="1:10" x14ac:dyDescent="0.25">
      <c r="A3" s="5" t="s">
        <v>13</v>
      </c>
      <c r="B3" s="6">
        <v>20161</v>
      </c>
      <c r="C3" s="6">
        <v>20901</v>
      </c>
      <c r="D3" s="6">
        <v>0.92</v>
      </c>
      <c r="E3" s="6">
        <v>0</v>
      </c>
      <c r="F3" s="6">
        <v>0.28999999999999998</v>
      </c>
      <c r="G3" s="6" t="s">
        <v>10</v>
      </c>
      <c r="H3" s="6" t="s">
        <v>14</v>
      </c>
      <c r="I3" s="6" t="s">
        <v>11</v>
      </c>
      <c r="J3" s="7" t="s">
        <v>12</v>
      </c>
    </row>
    <row r="4" spans="1:10" x14ac:dyDescent="0.25">
      <c r="A4" s="5">
        <v>3</v>
      </c>
      <c r="B4" s="6">
        <v>18797</v>
      </c>
      <c r="C4" s="6">
        <v>21676</v>
      </c>
      <c r="D4" s="6">
        <v>0.89</v>
      </c>
      <c r="E4" s="6">
        <v>0</v>
      </c>
      <c r="F4" s="6">
        <v>1</v>
      </c>
      <c r="G4" s="6" t="s">
        <v>10</v>
      </c>
      <c r="H4" s="6" t="s">
        <v>14</v>
      </c>
      <c r="I4" s="6" t="s">
        <v>15</v>
      </c>
      <c r="J4" s="7" t="s">
        <v>12</v>
      </c>
    </row>
    <row r="5" spans="1:10" x14ac:dyDescent="0.25">
      <c r="A5" s="5">
        <v>4</v>
      </c>
      <c r="B5" s="8"/>
      <c r="C5" s="8"/>
      <c r="D5" s="9"/>
      <c r="E5" s="8"/>
      <c r="F5" s="8"/>
      <c r="G5" s="6" t="s">
        <v>14</v>
      </c>
      <c r="H5" s="6" t="s">
        <v>14</v>
      </c>
      <c r="I5" s="6" t="s">
        <v>16</v>
      </c>
      <c r="J5" s="7" t="s">
        <v>12</v>
      </c>
    </row>
    <row r="6" spans="1:10" x14ac:dyDescent="0.25">
      <c r="A6" s="5" t="s">
        <v>17</v>
      </c>
      <c r="B6" s="8">
        <v>19991</v>
      </c>
      <c r="C6" s="8">
        <v>21996</v>
      </c>
      <c r="D6" s="8">
        <v>0.99</v>
      </c>
      <c r="E6" s="8">
        <v>0</v>
      </c>
      <c r="F6" s="8">
        <v>0</v>
      </c>
      <c r="G6" s="6" t="s">
        <v>10</v>
      </c>
      <c r="H6" s="6" t="s">
        <v>14</v>
      </c>
      <c r="I6" s="6" t="s">
        <v>11</v>
      </c>
      <c r="J6" s="7" t="s">
        <v>12</v>
      </c>
    </row>
    <row r="7" spans="1:10" x14ac:dyDescent="0.25">
      <c r="A7" s="5">
        <v>6</v>
      </c>
      <c r="B7" s="8">
        <v>17482</v>
      </c>
      <c r="C7" s="8">
        <v>19012</v>
      </c>
      <c r="D7" s="8">
        <v>0.9</v>
      </c>
      <c r="E7" s="8">
        <v>0</v>
      </c>
      <c r="F7" s="8">
        <v>0.83</v>
      </c>
      <c r="G7" s="6" t="s">
        <v>10</v>
      </c>
      <c r="H7" s="6" t="s">
        <v>14</v>
      </c>
      <c r="I7" s="6" t="s">
        <v>15</v>
      </c>
      <c r="J7" s="7" t="s">
        <v>12</v>
      </c>
    </row>
    <row r="8" spans="1:10" x14ac:dyDescent="0.25">
      <c r="A8" s="5" t="s">
        <v>18</v>
      </c>
      <c r="B8" s="8">
        <v>18035</v>
      </c>
      <c r="C8" s="8">
        <v>19910</v>
      </c>
      <c r="D8" s="8">
        <v>0.86</v>
      </c>
      <c r="E8" s="8">
        <v>0</v>
      </c>
      <c r="F8" s="8">
        <v>1</v>
      </c>
      <c r="G8" s="6" t="s">
        <v>10</v>
      </c>
      <c r="H8" s="6" t="s">
        <v>14</v>
      </c>
      <c r="I8" s="6" t="s">
        <v>15</v>
      </c>
      <c r="J8" s="7" t="s">
        <v>12</v>
      </c>
    </row>
    <row r="9" spans="1:10" x14ac:dyDescent="0.25">
      <c r="A9" s="5" t="s">
        <v>19</v>
      </c>
      <c r="B9" s="8">
        <v>21289</v>
      </c>
      <c r="C9" s="8">
        <v>23605</v>
      </c>
      <c r="D9" s="8">
        <v>0.95</v>
      </c>
      <c r="E9" s="8">
        <v>0</v>
      </c>
      <c r="F9" s="8">
        <v>0</v>
      </c>
      <c r="G9" s="6" t="s">
        <v>10</v>
      </c>
      <c r="H9" s="6" t="s">
        <v>14</v>
      </c>
      <c r="I9" s="6" t="s">
        <v>11</v>
      </c>
      <c r="J9" s="7" t="s">
        <v>12</v>
      </c>
    </row>
    <row r="10" spans="1:10" x14ac:dyDescent="0.25">
      <c r="A10" s="5">
        <v>9</v>
      </c>
      <c r="B10" s="8">
        <v>17825</v>
      </c>
      <c r="C10" s="8">
        <v>20400</v>
      </c>
      <c r="D10" s="8">
        <v>0.95</v>
      </c>
      <c r="E10" s="8">
        <v>0</v>
      </c>
      <c r="F10" s="8">
        <v>0.63</v>
      </c>
      <c r="G10" s="6" t="s">
        <v>10</v>
      </c>
      <c r="H10" s="6" t="s">
        <v>14</v>
      </c>
      <c r="I10" s="6" t="s">
        <v>15</v>
      </c>
      <c r="J10" s="7" t="s">
        <v>12</v>
      </c>
    </row>
    <row r="11" spans="1:10" x14ac:dyDescent="0.25">
      <c r="A11" s="5">
        <v>10</v>
      </c>
      <c r="B11" s="8">
        <v>20252</v>
      </c>
      <c r="C11" s="8">
        <v>21191</v>
      </c>
      <c r="D11" s="8">
        <v>0.99</v>
      </c>
      <c r="E11" s="8">
        <v>0</v>
      </c>
      <c r="F11" s="8">
        <v>0.27</v>
      </c>
      <c r="G11" s="6" t="s">
        <v>10</v>
      </c>
      <c r="H11" s="6" t="s">
        <v>14</v>
      </c>
      <c r="I11" s="6" t="s">
        <v>11</v>
      </c>
      <c r="J11" s="7" t="s">
        <v>12</v>
      </c>
    </row>
    <row r="12" spans="1:10" x14ac:dyDescent="0.25">
      <c r="A12" s="5" t="s">
        <v>20</v>
      </c>
      <c r="B12" s="8">
        <v>18380</v>
      </c>
      <c r="C12" s="8">
        <v>20590</v>
      </c>
      <c r="D12" s="8">
        <v>0.98</v>
      </c>
      <c r="E12" s="8">
        <v>0</v>
      </c>
      <c r="F12" s="8">
        <v>0.95</v>
      </c>
      <c r="G12" s="6" t="s">
        <v>10</v>
      </c>
      <c r="H12" s="6" t="s">
        <v>14</v>
      </c>
      <c r="I12" s="6" t="s">
        <v>15</v>
      </c>
      <c r="J12" s="7">
        <v>5</v>
      </c>
    </row>
    <row r="13" spans="1:10" x14ac:dyDescent="0.25">
      <c r="A13" s="5" t="s">
        <v>21</v>
      </c>
      <c r="B13" s="8">
        <v>17877</v>
      </c>
      <c r="C13" s="8">
        <v>20654</v>
      </c>
      <c r="D13" s="8">
        <v>0.98</v>
      </c>
      <c r="E13" s="8">
        <v>0</v>
      </c>
      <c r="F13" s="8">
        <v>1</v>
      </c>
      <c r="G13" s="6" t="s">
        <v>10</v>
      </c>
      <c r="H13" s="6" t="s">
        <v>14</v>
      </c>
      <c r="I13" s="6" t="s">
        <v>15</v>
      </c>
      <c r="J13" s="7" t="s">
        <v>12</v>
      </c>
    </row>
    <row r="14" spans="1:10" x14ac:dyDescent="0.25">
      <c r="A14" s="5" t="s">
        <v>22</v>
      </c>
      <c r="B14" s="8">
        <v>20245</v>
      </c>
      <c r="C14" s="8">
        <v>21960</v>
      </c>
      <c r="D14" s="8">
        <v>0.99</v>
      </c>
      <c r="E14" s="8">
        <v>0</v>
      </c>
      <c r="F14" s="8">
        <v>0.52</v>
      </c>
      <c r="G14" s="6" t="s">
        <v>10</v>
      </c>
      <c r="H14" s="6" t="s">
        <v>14</v>
      </c>
      <c r="I14" s="6" t="s">
        <v>15</v>
      </c>
      <c r="J14" s="7">
        <v>10</v>
      </c>
    </row>
    <row r="15" spans="1:10" x14ac:dyDescent="0.25">
      <c r="A15" s="5">
        <v>14</v>
      </c>
      <c r="B15" s="8">
        <v>17735</v>
      </c>
      <c r="C15" s="8">
        <v>20378</v>
      </c>
      <c r="D15" s="8">
        <v>0.96</v>
      </c>
      <c r="E15" s="8">
        <v>0</v>
      </c>
      <c r="F15" s="8">
        <v>0.27</v>
      </c>
      <c r="G15" s="6" t="s">
        <v>10</v>
      </c>
      <c r="H15" s="6" t="s">
        <v>14</v>
      </c>
      <c r="I15" s="6" t="s">
        <v>15</v>
      </c>
      <c r="J15" s="7" t="s">
        <v>12</v>
      </c>
    </row>
    <row r="16" spans="1:10" x14ac:dyDescent="0.25">
      <c r="A16" s="5">
        <v>15</v>
      </c>
      <c r="B16" s="8">
        <v>19995</v>
      </c>
      <c r="C16" s="8">
        <v>21855</v>
      </c>
      <c r="D16" s="8">
        <v>1</v>
      </c>
      <c r="E16" s="8">
        <v>0</v>
      </c>
      <c r="F16" s="8">
        <v>0</v>
      </c>
      <c r="G16" s="6" t="s">
        <v>10</v>
      </c>
      <c r="H16" s="6" t="s">
        <v>14</v>
      </c>
      <c r="I16" s="6" t="s">
        <v>15</v>
      </c>
      <c r="J16" s="7" t="s">
        <v>12</v>
      </c>
    </row>
    <row r="17" spans="1:10" x14ac:dyDescent="0.25">
      <c r="A17" s="5" t="s">
        <v>23</v>
      </c>
      <c r="B17" s="8">
        <v>19053</v>
      </c>
      <c r="C17" s="8">
        <v>20323</v>
      </c>
      <c r="D17" s="8">
        <v>0.89</v>
      </c>
      <c r="E17" s="8">
        <v>0</v>
      </c>
      <c r="F17" s="8">
        <v>1</v>
      </c>
      <c r="G17" s="6" t="s">
        <v>10</v>
      </c>
      <c r="H17" s="6" t="s">
        <v>14</v>
      </c>
      <c r="I17" s="6" t="s">
        <v>15</v>
      </c>
      <c r="J17" s="7" t="s">
        <v>12</v>
      </c>
    </row>
    <row r="18" spans="1:10" x14ac:dyDescent="0.25">
      <c r="A18" s="5" t="s">
        <v>24</v>
      </c>
      <c r="B18" s="8">
        <v>19494</v>
      </c>
      <c r="C18" s="8">
        <v>20546</v>
      </c>
      <c r="D18" s="8">
        <v>0.98</v>
      </c>
      <c r="E18" s="8">
        <v>0</v>
      </c>
      <c r="F18" s="8">
        <v>0.71</v>
      </c>
      <c r="G18" s="6" t="s">
        <v>10</v>
      </c>
      <c r="H18" s="6" t="s">
        <v>14</v>
      </c>
      <c r="I18" s="6" t="s">
        <v>15</v>
      </c>
      <c r="J18" s="7" t="s">
        <v>12</v>
      </c>
    </row>
    <row r="19" spans="1:10" x14ac:dyDescent="0.25">
      <c r="A19" s="5">
        <v>18</v>
      </c>
      <c r="B19" s="8">
        <v>20635</v>
      </c>
      <c r="C19" s="8">
        <v>22441</v>
      </c>
      <c r="D19" s="8">
        <v>0.98</v>
      </c>
      <c r="E19" s="8">
        <v>0</v>
      </c>
      <c r="F19" s="8">
        <v>0.51</v>
      </c>
      <c r="G19" s="6" t="s">
        <v>10</v>
      </c>
      <c r="H19" s="6" t="s">
        <v>10</v>
      </c>
      <c r="I19" s="6" t="s">
        <v>11</v>
      </c>
      <c r="J19" s="7" t="s">
        <v>12</v>
      </c>
    </row>
    <row r="20" spans="1:10" x14ac:dyDescent="0.25">
      <c r="A20" s="5">
        <v>19</v>
      </c>
      <c r="B20" s="8">
        <v>22254</v>
      </c>
      <c r="C20" s="8">
        <v>22393</v>
      </c>
      <c r="D20" s="8">
        <v>0.97</v>
      </c>
      <c r="E20" s="8">
        <v>0</v>
      </c>
      <c r="F20" s="8">
        <v>0.49</v>
      </c>
      <c r="G20" s="6" t="s">
        <v>10</v>
      </c>
      <c r="H20" s="6" t="s">
        <v>10</v>
      </c>
      <c r="I20" s="6" t="s">
        <v>11</v>
      </c>
      <c r="J20" s="7" t="s">
        <v>12</v>
      </c>
    </row>
    <row r="21" spans="1:10" x14ac:dyDescent="0.25">
      <c r="A21" s="5">
        <v>20</v>
      </c>
      <c r="B21" s="8">
        <v>21169</v>
      </c>
      <c r="C21" s="8">
        <v>22450</v>
      </c>
      <c r="D21" s="8">
        <v>0.98</v>
      </c>
      <c r="E21" s="8">
        <v>0</v>
      </c>
      <c r="F21" s="8">
        <v>0</v>
      </c>
      <c r="G21" s="6" t="s">
        <v>10</v>
      </c>
      <c r="H21" s="6" t="s">
        <v>14</v>
      </c>
      <c r="I21" s="6" t="s">
        <v>11</v>
      </c>
      <c r="J21" s="7" t="s">
        <v>12</v>
      </c>
    </row>
    <row r="22" spans="1:10" x14ac:dyDescent="0.25">
      <c r="A22" s="5" t="s">
        <v>25</v>
      </c>
      <c r="B22" s="8">
        <v>20651</v>
      </c>
      <c r="C22" s="8">
        <v>23221</v>
      </c>
      <c r="D22" s="8">
        <v>0.94</v>
      </c>
      <c r="E22" s="8">
        <v>0</v>
      </c>
      <c r="F22" s="8">
        <v>1</v>
      </c>
      <c r="G22" s="6" t="s">
        <v>10</v>
      </c>
      <c r="H22" s="6" t="s">
        <v>14</v>
      </c>
      <c r="I22" s="6" t="s">
        <v>15</v>
      </c>
      <c r="J22" s="7" t="s">
        <v>12</v>
      </c>
    </row>
    <row r="23" spans="1:10" x14ac:dyDescent="0.25">
      <c r="A23" s="5" t="s">
        <v>26</v>
      </c>
      <c r="B23" s="8">
        <v>22073</v>
      </c>
      <c r="C23" s="8">
        <v>21660</v>
      </c>
      <c r="D23" s="8">
        <v>1</v>
      </c>
      <c r="E23" s="8">
        <v>0</v>
      </c>
      <c r="F23" s="8">
        <v>0.91</v>
      </c>
      <c r="G23" s="6" t="s">
        <v>10</v>
      </c>
      <c r="H23" s="6" t="s">
        <v>14</v>
      </c>
      <c r="I23" s="6" t="s">
        <v>15</v>
      </c>
      <c r="J23" s="7" t="s">
        <v>12</v>
      </c>
    </row>
    <row r="24" spans="1:10" x14ac:dyDescent="0.25">
      <c r="A24" s="5" t="s">
        <v>27</v>
      </c>
      <c r="B24" s="8">
        <v>22827</v>
      </c>
      <c r="C24" s="8">
        <v>25931</v>
      </c>
      <c r="D24" s="8">
        <v>1</v>
      </c>
      <c r="E24" s="8">
        <v>0</v>
      </c>
      <c r="F24" s="8">
        <v>0</v>
      </c>
      <c r="G24" s="6" t="s">
        <v>10</v>
      </c>
      <c r="H24" s="6" t="s">
        <v>14</v>
      </c>
      <c r="I24" s="6" t="s">
        <v>11</v>
      </c>
      <c r="J24" s="10" t="s">
        <v>12</v>
      </c>
    </row>
    <row r="25" spans="1:10" x14ac:dyDescent="0.25">
      <c r="A25" s="5">
        <v>24</v>
      </c>
      <c r="B25" s="8">
        <v>20007</v>
      </c>
      <c r="C25" s="8">
        <v>20990</v>
      </c>
      <c r="D25" s="8">
        <v>1</v>
      </c>
      <c r="E25" s="8">
        <v>0</v>
      </c>
      <c r="F25" s="8">
        <v>0.33</v>
      </c>
      <c r="G25" s="6" t="s">
        <v>10</v>
      </c>
      <c r="H25" s="6" t="s">
        <v>14</v>
      </c>
      <c r="I25" s="6" t="s">
        <v>15</v>
      </c>
      <c r="J25" s="7" t="s">
        <v>12</v>
      </c>
    </row>
    <row r="26" spans="1:10" x14ac:dyDescent="0.25">
      <c r="A26" s="5">
        <v>25</v>
      </c>
      <c r="B26" s="8">
        <v>20160</v>
      </c>
      <c r="C26" s="8">
        <v>20899</v>
      </c>
      <c r="D26" s="8">
        <v>1</v>
      </c>
      <c r="E26" s="8">
        <v>0</v>
      </c>
      <c r="F26" s="8">
        <v>0.36</v>
      </c>
      <c r="G26" s="6" t="s">
        <v>10</v>
      </c>
      <c r="H26" s="6" t="s">
        <v>14</v>
      </c>
      <c r="I26" s="6" t="s">
        <v>11</v>
      </c>
      <c r="J26" s="7" t="s">
        <v>12</v>
      </c>
    </row>
    <row r="27" spans="1:10" x14ac:dyDescent="0.25">
      <c r="A27" s="11" t="s">
        <v>28</v>
      </c>
      <c r="B27" s="12">
        <f t="shared" ref="B27:F27" si="0">AVERAGE(B2:B26)</f>
        <v>19747.666666666668</v>
      </c>
      <c r="C27" s="12">
        <f t="shared" si="0"/>
        <v>21416.75</v>
      </c>
      <c r="D27" s="12">
        <f t="shared" si="0"/>
        <v>0.96166666666666689</v>
      </c>
      <c r="E27" s="12">
        <f t="shared" si="0"/>
        <v>0</v>
      </c>
      <c r="F27" s="12">
        <f t="shared" si="0"/>
        <v>0.50291666666666657</v>
      </c>
      <c r="G27" s="12"/>
      <c r="H27" s="12"/>
      <c r="I27" s="12"/>
      <c r="J27" s="13"/>
    </row>
    <row r="28" spans="1:10" x14ac:dyDescent="0.25">
      <c r="A28" s="14" t="s">
        <v>29</v>
      </c>
      <c r="B28" s="15">
        <f t="shared" ref="B28:F28" si="1">SQRT(B110)</f>
        <v>1522.5278778691998</v>
      </c>
      <c r="C28" s="15">
        <f t="shared" si="1"/>
        <v>1476.740674876037</v>
      </c>
      <c r="D28" s="16">
        <f t="shared" si="1"/>
        <v>4.0173235977313156E-2</v>
      </c>
      <c r="E28" s="17">
        <f t="shared" si="1"/>
        <v>0</v>
      </c>
      <c r="F28" s="17">
        <f t="shared" si="1"/>
        <v>0.3812969005760326</v>
      </c>
      <c r="G28" s="18"/>
      <c r="H28" s="18"/>
      <c r="I28" s="18"/>
      <c r="J28" s="19"/>
    </row>
    <row r="29" spans="1:10" x14ac:dyDescent="0.25">
      <c r="A29" s="14" t="s">
        <v>30</v>
      </c>
      <c r="B29" s="20"/>
      <c r="C29" s="18"/>
      <c r="D29" s="18"/>
      <c r="E29" s="18"/>
      <c r="F29" s="18"/>
      <c r="G29" s="20">
        <f t="shared" ref="G29:H29" si="2">COUNTIF(G2:G26, "ja")/COUNTA(G2:G26)</f>
        <v>0.96</v>
      </c>
      <c r="H29" s="20">
        <f t="shared" si="2"/>
        <v>0.12</v>
      </c>
      <c r="I29" s="21">
        <f>COUNTIF(I2:I26, "perfect")/COUNTA(I2:I26)</f>
        <v>0.56000000000000005</v>
      </c>
      <c r="J29" s="22">
        <f>COUNTIF(J2:J26, "5")/COUNTA(J2:J26)</f>
        <v>0.04</v>
      </c>
    </row>
    <row r="30" spans="1:10" x14ac:dyDescent="0.25">
      <c r="A30" s="23"/>
      <c r="B30" s="24"/>
      <c r="C30" s="24"/>
      <c r="D30" s="24"/>
      <c r="E30" s="24"/>
      <c r="F30" s="24"/>
      <c r="G30" s="24"/>
      <c r="H30" s="24"/>
      <c r="I30" s="25">
        <f>COUNTIF(I2:I26, "oppakbaar")/COUNTA(I2:I26)</f>
        <v>0.4</v>
      </c>
      <c r="J30" s="26">
        <f>COUNTIF(J2:J26, "10")/COUNTA(J2:J26)</f>
        <v>0.04</v>
      </c>
    </row>
    <row r="31" spans="1:10" x14ac:dyDescent="0.25">
      <c r="A31" s="27"/>
      <c r="I31" s="28">
        <f>COUNTIF(I2:I26, "onacceptabel")/COUNTA(I2:I26)</f>
        <v>0.04</v>
      </c>
      <c r="J31" s="29">
        <f>COUNTIF(J2:J26, "10+")/COUNTA(J2:J26)</f>
        <v>0.92</v>
      </c>
    </row>
    <row r="32" spans="1:10" x14ac:dyDescent="0.25">
      <c r="A32" s="30" t="s">
        <v>31</v>
      </c>
      <c r="B32" s="31" t="s">
        <v>32</v>
      </c>
      <c r="C32" s="32" t="s">
        <v>33</v>
      </c>
      <c r="D32" s="39" t="s">
        <v>34</v>
      </c>
      <c r="E32" s="40"/>
      <c r="F32" s="40"/>
      <c r="G32" s="40"/>
      <c r="H32" s="40"/>
      <c r="I32" s="40"/>
      <c r="J32" s="41"/>
    </row>
    <row r="33" spans="1:10" x14ac:dyDescent="0.25">
      <c r="A33" s="30" t="s">
        <v>35</v>
      </c>
      <c r="B33" s="31" t="s">
        <v>36</v>
      </c>
      <c r="D33" s="42"/>
      <c r="E33" s="43"/>
      <c r="F33" s="43"/>
      <c r="G33" s="43"/>
      <c r="H33" s="43"/>
      <c r="I33" s="43"/>
      <c r="J33" s="44"/>
    </row>
    <row r="83" spans="1:6" x14ac:dyDescent="0.25">
      <c r="B83" s="33" t="s">
        <v>37</v>
      </c>
    </row>
    <row r="85" spans="1:6" x14ac:dyDescent="0.25">
      <c r="A85" s="34" t="s">
        <v>38</v>
      </c>
      <c r="B85" s="35">
        <f t="shared" ref="B85:F85" si="3">SUM(B2,-B27)^2</f>
        <v>4799020.4444444496</v>
      </c>
      <c r="C85" s="36">
        <f t="shared" si="3"/>
        <v>5744410.5625</v>
      </c>
      <c r="D85" s="36">
        <f t="shared" si="3"/>
        <v>3.3611111111110219E-4</v>
      </c>
      <c r="E85" s="36">
        <f t="shared" si="3"/>
        <v>0</v>
      </c>
      <c r="F85" s="36">
        <f t="shared" si="3"/>
        <v>0.252925173611111</v>
      </c>
    </row>
    <row r="86" spans="1:6" x14ac:dyDescent="0.25">
      <c r="A86" s="34" t="s">
        <v>38</v>
      </c>
      <c r="B86" s="37">
        <f t="shared" ref="B86:F86" si="4">SUM(B3,-B27)^2</f>
        <v>170844.44444444345</v>
      </c>
      <c r="C86" s="36">
        <f t="shared" si="4"/>
        <v>265998.0625</v>
      </c>
      <c r="D86" s="36">
        <f t="shared" si="4"/>
        <v>1.7361111111111266E-3</v>
      </c>
      <c r="E86" s="36">
        <f t="shared" si="4"/>
        <v>0</v>
      </c>
      <c r="F86" s="36">
        <f t="shared" si="4"/>
        <v>4.5333506944444414E-2</v>
      </c>
    </row>
    <row r="87" spans="1:6" x14ac:dyDescent="0.25">
      <c r="A87" s="34" t="s">
        <v>38</v>
      </c>
      <c r="B87" s="37">
        <f t="shared" ref="B87:F87" si="5">SUM(B4,-B27)^2</f>
        <v>903767.11111111345</v>
      </c>
      <c r="C87" s="36">
        <f t="shared" si="5"/>
        <v>67210.5625</v>
      </c>
      <c r="D87" s="36">
        <f t="shared" si="5"/>
        <v>5.1361111111111416E-3</v>
      </c>
      <c r="E87" s="36">
        <f t="shared" si="5"/>
        <v>0</v>
      </c>
      <c r="F87" s="36">
        <f t="shared" si="5"/>
        <v>0.24709184027777786</v>
      </c>
    </row>
    <row r="88" spans="1:6" x14ac:dyDescent="0.25">
      <c r="A88" s="34" t="s">
        <v>38</v>
      </c>
      <c r="B88" s="37"/>
      <c r="C88" s="36"/>
      <c r="D88" s="36"/>
      <c r="E88" s="36"/>
      <c r="F88" s="36"/>
    </row>
    <row r="89" spans="1:6" x14ac:dyDescent="0.25">
      <c r="A89" s="34" t="s">
        <v>38</v>
      </c>
      <c r="B89" s="37">
        <f t="shared" ref="B89:F89" si="6">SUM(B6,-B27)^2</f>
        <v>59211.11111111052</v>
      </c>
      <c r="C89" s="36">
        <f t="shared" si="6"/>
        <v>335530.5625</v>
      </c>
      <c r="D89" s="36">
        <f t="shared" si="6"/>
        <v>8.0277777777776457E-4</v>
      </c>
      <c r="E89" s="36">
        <f t="shared" si="6"/>
        <v>0</v>
      </c>
      <c r="F89" s="36">
        <f t="shared" si="6"/>
        <v>0.252925173611111</v>
      </c>
    </row>
    <row r="90" spans="1:6" x14ac:dyDescent="0.25">
      <c r="A90" s="34" t="s">
        <v>38</v>
      </c>
      <c r="B90" s="35">
        <f t="shared" ref="B90:F90" si="7">SUM(B7,-B27)^2</f>
        <v>5133245.4444444496</v>
      </c>
      <c r="C90" s="36">
        <f t="shared" si="7"/>
        <v>5782822.5625</v>
      </c>
      <c r="D90" s="36">
        <f t="shared" si="7"/>
        <v>3.8027777777778029E-3</v>
      </c>
      <c r="E90" s="36">
        <f t="shared" si="7"/>
        <v>0</v>
      </c>
      <c r="F90" s="36">
        <f t="shared" si="7"/>
        <v>0.10698350694444449</v>
      </c>
    </row>
    <row r="91" spans="1:6" x14ac:dyDescent="0.25">
      <c r="A91" s="34" t="s">
        <v>38</v>
      </c>
      <c r="B91" s="35">
        <f t="shared" ref="B91:F91" si="8">SUM(B8,-B27)^2</f>
        <v>2933227.1111111152</v>
      </c>
      <c r="C91" s="36">
        <f t="shared" si="8"/>
        <v>2270295.5625</v>
      </c>
      <c r="D91" s="36">
        <f t="shared" si="8"/>
        <v>1.0336111111111159E-2</v>
      </c>
      <c r="E91" s="36">
        <f t="shared" si="8"/>
        <v>0</v>
      </c>
      <c r="F91" s="36">
        <f t="shared" si="8"/>
        <v>0.24709184027777786</v>
      </c>
    </row>
    <row r="92" spans="1:6" x14ac:dyDescent="0.25">
      <c r="A92" s="34" t="s">
        <v>38</v>
      </c>
      <c r="B92" s="35">
        <f t="shared" ref="B92:F92" si="9">SUM(B9,-B27)^2</f>
        <v>2375708.4444444408</v>
      </c>
      <c r="C92" s="36">
        <f t="shared" si="9"/>
        <v>4788438.0625</v>
      </c>
      <c r="D92" s="36">
        <f t="shared" si="9"/>
        <v>1.3611111111111739E-4</v>
      </c>
      <c r="E92" s="36">
        <f t="shared" si="9"/>
        <v>0</v>
      </c>
      <c r="F92" s="36">
        <f t="shared" si="9"/>
        <v>0.252925173611111</v>
      </c>
    </row>
    <row r="93" spans="1:6" x14ac:dyDescent="0.25">
      <c r="A93" s="34" t="s">
        <v>38</v>
      </c>
      <c r="B93" s="35">
        <f t="shared" ref="B93:F93" si="10">SUM(B10,-B27)^2</f>
        <v>3696647.1111111157</v>
      </c>
      <c r="C93" s="36">
        <f t="shared" si="10"/>
        <v>1033780.5625</v>
      </c>
      <c r="D93" s="36">
        <f t="shared" si="10"/>
        <v>1.3611111111111739E-4</v>
      </c>
      <c r="E93" s="36">
        <f t="shared" si="10"/>
        <v>0</v>
      </c>
      <c r="F93" s="36">
        <f t="shared" si="10"/>
        <v>1.6150173611111138E-2</v>
      </c>
    </row>
    <row r="94" spans="1:6" x14ac:dyDescent="0.25">
      <c r="A94" s="34" t="s">
        <v>38</v>
      </c>
      <c r="B94" s="35">
        <f t="shared" ref="B94:F94" si="11">SUM(B11,-B27)^2</f>
        <v>254352.1111111099</v>
      </c>
      <c r="C94" s="36">
        <f t="shared" si="11"/>
        <v>50963.0625</v>
      </c>
      <c r="D94" s="36">
        <f t="shared" si="11"/>
        <v>8.0277777777776457E-4</v>
      </c>
      <c r="E94" s="36">
        <f t="shared" si="11"/>
        <v>0</v>
      </c>
      <c r="F94" s="36">
        <f t="shared" si="11"/>
        <v>5.4250173611111056E-2</v>
      </c>
    </row>
    <row r="95" spans="1:6" x14ac:dyDescent="0.25">
      <c r="A95" s="34" t="s">
        <v>38</v>
      </c>
      <c r="B95" s="37">
        <f t="shared" ref="B95:F95" si="12">SUM(B12,-B27)^2</f>
        <v>1870512.1111111145</v>
      </c>
      <c r="C95" s="36">
        <f t="shared" si="12"/>
        <v>683515.5625</v>
      </c>
      <c r="D95" s="36">
        <f t="shared" si="12"/>
        <v>3.3611111111110219E-4</v>
      </c>
      <c r="E95" s="36">
        <f t="shared" si="12"/>
        <v>0</v>
      </c>
      <c r="F95" s="36">
        <f t="shared" si="12"/>
        <v>0.19988350694444448</v>
      </c>
    </row>
    <row r="96" spans="1:6" x14ac:dyDescent="0.25">
      <c r="A96" s="34" t="s">
        <v>38</v>
      </c>
      <c r="B96" s="35">
        <f t="shared" ref="B96:F96" si="13">SUM(B13,-B27)^2</f>
        <v>3499393.7777777822</v>
      </c>
      <c r="C96" s="36">
        <f t="shared" si="13"/>
        <v>581787.5625</v>
      </c>
      <c r="D96" s="36">
        <f t="shared" si="13"/>
        <v>3.3611111111110219E-4</v>
      </c>
      <c r="E96" s="36">
        <f t="shared" si="13"/>
        <v>0</v>
      </c>
      <c r="F96" s="36">
        <f t="shared" si="13"/>
        <v>0.24709184027777786</v>
      </c>
    </row>
    <row r="97" spans="1:6" x14ac:dyDescent="0.25">
      <c r="A97" s="34" t="s">
        <v>38</v>
      </c>
      <c r="B97" s="35">
        <f t="shared" ref="B97:F97" si="14">SUM(B14,-B27)^2</f>
        <v>247340.44444444324</v>
      </c>
      <c r="C97" s="36">
        <f t="shared" si="14"/>
        <v>295120.5625</v>
      </c>
      <c r="D97" s="36">
        <f t="shared" si="14"/>
        <v>8.0277777777776457E-4</v>
      </c>
      <c r="E97" s="36">
        <f t="shared" si="14"/>
        <v>0</v>
      </c>
      <c r="F97" s="36">
        <f t="shared" si="14"/>
        <v>2.9184027777778176E-4</v>
      </c>
    </row>
    <row r="98" spans="1:6" x14ac:dyDescent="0.25">
      <c r="A98" s="34" t="s">
        <v>38</v>
      </c>
      <c r="B98" s="35">
        <f t="shared" ref="B98:F98" si="15">SUM(B15,-B27)^2</f>
        <v>4050827.1111111161</v>
      </c>
      <c r="C98" s="36">
        <f t="shared" si="15"/>
        <v>1079001.5625</v>
      </c>
      <c r="D98" s="36">
        <f t="shared" si="15"/>
        <v>2.7777777777786461E-6</v>
      </c>
      <c r="E98" s="36">
        <f t="shared" si="15"/>
        <v>0</v>
      </c>
      <c r="F98" s="36">
        <f t="shared" si="15"/>
        <v>5.4250173611111056E-2</v>
      </c>
    </row>
    <row r="99" spans="1:6" x14ac:dyDescent="0.25">
      <c r="A99" s="34" t="s">
        <v>38</v>
      </c>
      <c r="B99" s="35">
        <f t="shared" ref="B99:F99" si="16">SUM(B16,-B27)^2</f>
        <v>61173.777777777177</v>
      </c>
      <c r="C99" s="36">
        <f t="shared" si="16"/>
        <v>192063.0625</v>
      </c>
      <c r="D99" s="36">
        <f t="shared" si="16"/>
        <v>1.4694444444444271E-3</v>
      </c>
      <c r="E99" s="36">
        <f t="shared" si="16"/>
        <v>0</v>
      </c>
      <c r="F99" s="36">
        <f t="shared" si="16"/>
        <v>0.252925173611111</v>
      </c>
    </row>
    <row r="100" spans="1:6" x14ac:dyDescent="0.25">
      <c r="A100" s="34" t="s">
        <v>38</v>
      </c>
      <c r="B100" s="35">
        <f t="shared" ref="B100:F100" si="17">SUM(B17,-B27)^2</f>
        <v>482561.77777777944</v>
      </c>
      <c r="C100" s="36">
        <f t="shared" si="17"/>
        <v>1196289.0625</v>
      </c>
      <c r="D100" s="36">
        <f t="shared" si="17"/>
        <v>5.1361111111111416E-3</v>
      </c>
      <c r="E100" s="36">
        <f t="shared" si="17"/>
        <v>0</v>
      </c>
      <c r="F100" s="36">
        <f t="shared" si="17"/>
        <v>0.24709184027777786</v>
      </c>
    </row>
    <row r="101" spans="1:6" x14ac:dyDescent="0.25">
      <c r="A101" s="34" t="s">
        <v>38</v>
      </c>
      <c r="B101" s="35">
        <f t="shared" ref="B101:F101" si="18">SUM(B18,-B27)^2</f>
        <v>64346.777777778392</v>
      </c>
      <c r="C101" s="36">
        <f t="shared" si="18"/>
        <v>758205.5625</v>
      </c>
      <c r="D101" s="36">
        <f t="shared" si="18"/>
        <v>3.3611111111110219E-4</v>
      </c>
      <c r="E101" s="36">
        <f t="shared" si="18"/>
        <v>0</v>
      </c>
      <c r="F101" s="36">
        <f t="shared" si="18"/>
        <v>4.2883506944444469E-2</v>
      </c>
    </row>
    <row r="102" spans="1:6" x14ac:dyDescent="0.25">
      <c r="A102" s="34" t="s">
        <v>38</v>
      </c>
      <c r="B102" s="35">
        <f t="shared" ref="B102:F102" si="19">SUM(B19,-B27)^2</f>
        <v>787360.44444444228</v>
      </c>
      <c r="C102" s="36">
        <f t="shared" si="19"/>
        <v>1049088.0625</v>
      </c>
      <c r="D102" s="36">
        <f t="shared" si="19"/>
        <v>3.3611111111110219E-4</v>
      </c>
      <c r="E102" s="36">
        <f t="shared" si="19"/>
        <v>0</v>
      </c>
      <c r="F102" s="36">
        <f t="shared" si="19"/>
        <v>5.0173611111112644E-5</v>
      </c>
    </row>
    <row r="103" spans="1:6" x14ac:dyDescent="0.25">
      <c r="A103" s="34" t="s">
        <v>38</v>
      </c>
      <c r="B103" s="35">
        <f t="shared" ref="B103:F103" si="20">SUM(B20,-B27)^2</f>
        <v>6281706.7777777715</v>
      </c>
      <c r="C103" s="36">
        <f t="shared" si="20"/>
        <v>953064.0625</v>
      </c>
      <c r="D103" s="36">
        <f t="shared" si="20"/>
        <v>6.9444444444440257E-5</v>
      </c>
      <c r="E103" s="36">
        <f t="shared" si="20"/>
        <v>0</v>
      </c>
      <c r="F103" s="36">
        <f t="shared" si="20"/>
        <v>1.6684027777777544E-4</v>
      </c>
    </row>
    <row r="104" spans="1:6" x14ac:dyDescent="0.25">
      <c r="A104" s="34" t="s">
        <v>38</v>
      </c>
      <c r="B104" s="35">
        <f t="shared" ref="B104:F104" si="21">SUM(B21,-B27)^2</f>
        <v>2020188.444444441</v>
      </c>
      <c r="C104" s="36">
        <f t="shared" si="21"/>
        <v>1067605.5625</v>
      </c>
      <c r="D104" s="36">
        <f t="shared" si="21"/>
        <v>3.3611111111110219E-4</v>
      </c>
      <c r="E104" s="36">
        <f t="shared" si="21"/>
        <v>0</v>
      </c>
      <c r="F104" s="36">
        <f t="shared" si="21"/>
        <v>0.252925173611111</v>
      </c>
    </row>
    <row r="105" spans="1:6" x14ac:dyDescent="0.25">
      <c r="A105" s="34" t="s">
        <v>38</v>
      </c>
      <c r="B105" s="35">
        <f t="shared" ref="B105:F105" si="22">SUM(B22,-B27)^2</f>
        <v>816011.11111110891</v>
      </c>
      <c r="C105" s="36">
        <f t="shared" si="22"/>
        <v>3255318.0625</v>
      </c>
      <c r="D105" s="36">
        <f t="shared" si="22"/>
        <v>4.6944444444445651E-4</v>
      </c>
      <c r="E105" s="36">
        <f t="shared" si="22"/>
        <v>0</v>
      </c>
      <c r="F105" s="36">
        <f t="shared" si="22"/>
        <v>0.24709184027777786</v>
      </c>
    </row>
    <row r="106" spans="1:6" x14ac:dyDescent="0.25">
      <c r="A106" s="34" t="s">
        <v>38</v>
      </c>
      <c r="B106" s="35">
        <f t="shared" ref="B106:F106" si="23">SUM(B23,-B27)^2</f>
        <v>5407175.1111111054</v>
      </c>
      <c r="C106" s="36">
        <f t="shared" si="23"/>
        <v>59170.5625</v>
      </c>
      <c r="D106" s="36">
        <f t="shared" si="23"/>
        <v>1.4694444444444271E-3</v>
      </c>
      <c r="E106" s="36">
        <f t="shared" si="23"/>
        <v>0</v>
      </c>
      <c r="F106" s="36">
        <f t="shared" si="23"/>
        <v>0.16571684027777789</v>
      </c>
    </row>
    <row r="107" spans="1:6" x14ac:dyDescent="0.25">
      <c r="A107" s="34" t="s">
        <v>38</v>
      </c>
      <c r="B107" s="35">
        <f t="shared" ref="B107:F107" si="24">SUM(B24,-B27)^2</f>
        <v>9482293.7777777705</v>
      </c>
      <c r="C107" s="36">
        <f t="shared" si="24"/>
        <v>20378453.0625</v>
      </c>
      <c r="D107" s="36">
        <f t="shared" si="24"/>
        <v>1.4694444444444271E-3</v>
      </c>
      <c r="E107" s="36">
        <f t="shared" si="24"/>
        <v>0</v>
      </c>
      <c r="F107" s="36">
        <f t="shared" si="24"/>
        <v>0.252925173611111</v>
      </c>
    </row>
    <row r="108" spans="1:6" x14ac:dyDescent="0.25">
      <c r="A108" s="34" t="s">
        <v>38</v>
      </c>
      <c r="B108" s="35">
        <f t="shared" ref="B108:F108" si="25">SUM(B25,-B27)^2</f>
        <v>67253.777777777155</v>
      </c>
      <c r="C108" s="36">
        <f t="shared" si="25"/>
        <v>182115.5625</v>
      </c>
      <c r="D108" s="36">
        <f t="shared" si="25"/>
        <v>1.4694444444444271E-3</v>
      </c>
      <c r="E108" s="36">
        <f t="shared" si="25"/>
        <v>0</v>
      </c>
      <c r="F108" s="36">
        <f t="shared" si="25"/>
        <v>2.990017361111107E-2</v>
      </c>
    </row>
    <row r="109" spans="1:6" x14ac:dyDescent="0.25">
      <c r="A109" s="34" t="s">
        <v>38</v>
      </c>
      <c r="B109" s="35">
        <f t="shared" ref="B109:F109" si="26">SUM(B26,-B27)^2</f>
        <v>170018.77777777679</v>
      </c>
      <c r="C109" s="36">
        <f t="shared" si="26"/>
        <v>268065.0625</v>
      </c>
      <c r="D109" s="36">
        <f t="shared" si="26"/>
        <v>1.4694444444444271E-3</v>
      </c>
      <c r="E109" s="36">
        <f t="shared" si="26"/>
        <v>0</v>
      </c>
      <c r="F109" s="36">
        <f t="shared" si="26"/>
        <v>2.0425173611111087E-2</v>
      </c>
    </row>
    <row r="110" spans="1:6" x14ac:dyDescent="0.25">
      <c r="A110" s="34" t="s">
        <v>39</v>
      </c>
      <c r="B110" s="38">
        <f>SUM(B85:B109)/24</f>
        <v>2318091.138888889</v>
      </c>
      <c r="C110" s="38">
        <f>SUM(C85:C109)/24</f>
        <v>2180763.0208333335</v>
      </c>
      <c r="D110" s="38">
        <f>SUM(D85:D109)/24</f>
        <v>1.613888888888888E-3</v>
      </c>
      <c r="E110" s="38">
        <f>SUM(E85:E109)/24</f>
        <v>0</v>
      </c>
      <c r="F110" s="38">
        <f>SUM(F85:F109)/24</f>
        <v>0.14538732638888888</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cp:lastModifiedBy>
  <dcterms:modified xsi:type="dcterms:W3CDTF">2021-11-30T08:37:40Z</dcterms:modified>
</cp:coreProperties>
</file>