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as Hösl\Skydrive\HGB\2. Semester\FPS2\Übungen\Übung 7\"/>
    </mc:Choice>
  </mc:AlternateContent>
  <bookViews>
    <workbookView xWindow="1872" yWindow="0" windowWidth="22104" windowHeight="9972" activeTab="1"/>
  </bookViews>
  <sheets>
    <sheet name="Exercise 1" sheetId="1" r:id="rId1"/>
    <sheet name="Exercise 2" sheetId="2" r:id="rId2"/>
    <sheet name="Exercis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2" l="1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19" i="2"/>
  <c r="L8" i="2"/>
  <c r="L9" i="2"/>
  <c r="L10" i="2"/>
  <c r="L11" i="2"/>
  <c r="L12" i="2"/>
  <c r="L13" i="2"/>
  <c r="L7" i="2"/>
  <c r="K8" i="2"/>
  <c r="K9" i="2"/>
  <c r="K10" i="2"/>
  <c r="K11" i="2"/>
  <c r="K12" i="2"/>
  <c r="K13" i="2"/>
  <c r="K7" i="2"/>
  <c r="C6" i="3" l="1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C22" i="3"/>
  <c r="D22" i="3"/>
  <c r="C23" i="3"/>
  <c r="D23" i="3"/>
  <c r="C24" i="3"/>
  <c r="D24" i="3"/>
  <c r="C25" i="3"/>
  <c r="D25" i="3"/>
  <c r="C26" i="3"/>
  <c r="D26" i="3"/>
  <c r="E5" i="3"/>
  <c r="D5" i="3"/>
  <c r="C5" i="3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19" i="2"/>
  <c r="M29" i="2"/>
  <c r="M40" i="2"/>
  <c r="M19" i="2"/>
  <c r="F17" i="2"/>
  <c r="F14" i="2"/>
  <c r="F12" i="2"/>
  <c r="H4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18" i="1"/>
  <c r="I8" i="1"/>
  <c r="I9" i="1"/>
  <c r="I10" i="1"/>
  <c r="I11" i="1"/>
  <c r="I12" i="1"/>
  <c r="I13" i="1"/>
  <c r="I14" i="1"/>
  <c r="H9" i="1"/>
  <c r="H10" i="1"/>
  <c r="H11" i="1"/>
  <c r="H12" i="1"/>
  <c r="H13" i="1"/>
  <c r="H14" i="1"/>
  <c r="H8" i="1"/>
  <c r="C9" i="1"/>
  <c r="C11" i="1"/>
  <c r="C10" i="1"/>
  <c r="M41" i="2" l="1"/>
  <c r="M39" i="2"/>
  <c r="M37" i="2"/>
  <c r="M33" i="2"/>
  <c r="M25" i="2"/>
  <c r="M21" i="2"/>
  <c r="M36" i="2"/>
  <c r="M32" i="2"/>
  <c r="M28" i="2"/>
  <c r="M24" i="2"/>
  <c r="M35" i="2"/>
  <c r="M31" i="2"/>
  <c r="M27" i="2"/>
  <c r="M23" i="2"/>
  <c r="M20" i="2"/>
  <c r="M38" i="2"/>
  <c r="M34" i="2"/>
  <c r="M30" i="2"/>
  <c r="M26" i="2"/>
  <c r="M22" i="2"/>
</calcChain>
</file>

<file path=xl/sharedStrings.xml><?xml version="1.0" encoding="utf-8"?>
<sst xmlns="http://schemas.openxmlformats.org/spreadsheetml/2006/main" count="87" uniqueCount="65">
  <si>
    <t>FUNCTION IntOf(dual: STRING): INTEGER;</t>
  </si>
  <si>
    <t>VAR</t>
  </si>
  <si>
    <t>BEGIN</t>
  </si>
  <si>
    <t xml:space="preserve">  result, i: INTEGER;</t>
  </si>
  <si>
    <t xml:space="preserve">  result := 0;</t>
  </si>
  <si>
    <t xml:space="preserve">  i := 1;</t>
  </si>
  <si>
    <t xml:space="preserve"> WHILE i &lt;= Length(dual) DO BEGIN</t>
  </si>
  <si>
    <t xml:space="preserve">  result := result * 2;</t>
  </si>
  <si>
    <t>u</t>
  </si>
  <si>
    <t xml:space="preserve">  IF dual[i] = '1' THEN</t>
  </si>
  <si>
    <t xml:space="preserve">    result := result + 1;</t>
  </si>
  <si>
    <t xml:space="preserve">  i := i + 1;</t>
  </si>
  <si>
    <t xml:space="preserve">  IntOf := result;</t>
  </si>
  <si>
    <t>END; (*IntOf*)</t>
  </si>
  <si>
    <t>u+1</t>
  </si>
  <si>
    <t>v</t>
  </si>
  <si>
    <t>0000</t>
  </si>
  <si>
    <t>0</t>
  </si>
  <si>
    <t>Zahl</t>
  </si>
  <si>
    <t xml:space="preserve"> END; (*WHILE*)</t>
  </si>
  <si>
    <t>b) Angenäherte Laufzeit</t>
  </si>
  <si>
    <t>a) Laufzeit</t>
  </si>
  <si>
    <t>b) Näherung</t>
  </si>
  <si>
    <t>=40+26u+1,5v</t>
  </si>
  <si>
    <t>=40+26,75u</t>
  </si>
  <si>
    <t>b)</t>
  </si>
  <si>
    <t>a) Genaue Laufzeit</t>
  </si>
  <si>
    <t>c)</t>
  </si>
  <si>
    <t>n</t>
  </si>
  <si>
    <t>T</t>
  </si>
  <si>
    <t>FUNCTION IntOf2(dual: STRING): INTEGER;</t>
  </si>
  <si>
    <t>BEGIN (*IntOf2*)</t>
  </si>
  <si>
    <t>END; (*IntOf2*)</t>
  </si>
  <si>
    <t xml:space="preserve">  FUNCTION IORec(pos: INTEGER): INTEGER;</t>
  </si>
  <si>
    <t xml:space="preserve">  BEGIN</t>
  </si>
  <si>
    <t xml:space="preserve">    IF pos = 0 THEN</t>
  </si>
  <si>
    <t xml:space="preserve">      IORec := 0</t>
  </si>
  <si>
    <t xml:space="preserve">    ELSE IF dual[pos] = '1' THEN</t>
  </si>
  <si>
    <t xml:space="preserve">      IORec:= IORec(pos - 1) * 2 + 1</t>
  </si>
  <si>
    <t xml:space="preserve">    ELSE</t>
  </si>
  <si>
    <t xml:space="preserve">      IORec:= IORec(pos - 1) * 2;</t>
  </si>
  <si>
    <t xml:space="preserve">  END; (*IORec*)</t>
  </si>
  <si>
    <t xml:space="preserve">  IntOf2 := IORec(Length(dual));</t>
  </si>
  <si>
    <t>u-v</t>
  </si>
  <si>
    <t>=18+37+u+1+1+1,5u+23v+22,5(u-v)</t>
  </si>
  <si>
    <t>b) Annäherung</t>
  </si>
  <si>
    <t>Die Laufzeit steigt linear an. Deshalb beträgt sie O(n)</t>
  </si>
  <si>
    <t>d)</t>
  </si>
  <si>
    <t>Grafischer Vergleich: siehe Diagramm.</t>
  </si>
  <si>
    <t>Ti</t>
  </si>
  <si>
    <t>Bei kleinen n (&lt;=10) ist die iterative Lösung in der Feinanalyse besser.</t>
  </si>
  <si>
    <t>Tr von Ti in %</t>
  </si>
  <si>
    <t>Ab n&gt;11 wird die rekursive Variante besser. Jedoch bleibt der Unterschied eher gering und wird nie größer als 6%</t>
  </si>
  <si>
    <t>A1</t>
  </si>
  <si>
    <t>A2</t>
  </si>
  <si>
    <t>A3</t>
  </si>
  <si>
    <t>Ergebnis</t>
  </si>
  <si>
    <t xml:space="preserve">A3 hat von 0 bis 13 n die beste Laufzeit </t>
  </si>
  <si>
    <t>A3 ab 20 n</t>
  </si>
  <si>
    <t>A2 von 14 bis 20 n (bei 20 gleich wie A3)</t>
  </si>
  <si>
    <t>Anzahl</t>
  </si>
  <si>
    <t>Dauer</t>
  </si>
  <si>
    <t>T(n)</t>
  </si>
  <si>
    <t>=57+25u+0,5v</t>
  </si>
  <si>
    <t>=57+25,25u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</si>
</sst>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applyFont="1" applyAlignment="1">
      <alignment horizontal="left"/>
    </xf>
    <xf numFmtId="9" fontId="0" fillId="0" borderId="0" xfId="1" applyFont="1"/>
    <xf numFmtId="0" fontId="5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'Exercise 1'!$G$18:$G$40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50</c:v>
                </c:pt>
                <c:pt idx="21">
                  <c:v>100</c:v>
                </c:pt>
                <c:pt idx="22">
                  <c:v>200</c:v>
                </c:pt>
              </c:numCache>
            </c:numRef>
          </c:cat>
          <c:val>
            <c:numRef>
              <c:f>'Exercise 1'!$H$18:$H$40</c:f>
              <c:numCache>
                <c:formatCode>General</c:formatCode>
                <c:ptCount val="23"/>
                <c:pt idx="0">
                  <c:v>66.75</c:v>
                </c:pt>
                <c:pt idx="1">
                  <c:v>93.5</c:v>
                </c:pt>
                <c:pt idx="2">
                  <c:v>120.25</c:v>
                </c:pt>
                <c:pt idx="3">
                  <c:v>147</c:v>
                </c:pt>
                <c:pt idx="4">
                  <c:v>173.75</c:v>
                </c:pt>
                <c:pt idx="5">
                  <c:v>200.5</c:v>
                </c:pt>
                <c:pt idx="6">
                  <c:v>227.25</c:v>
                </c:pt>
                <c:pt idx="7">
                  <c:v>254</c:v>
                </c:pt>
                <c:pt idx="8">
                  <c:v>280.75</c:v>
                </c:pt>
                <c:pt idx="9">
                  <c:v>307.5</c:v>
                </c:pt>
                <c:pt idx="10">
                  <c:v>334.25</c:v>
                </c:pt>
                <c:pt idx="11">
                  <c:v>361</c:v>
                </c:pt>
                <c:pt idx="12">
                  <c:v>387.75</c:v>
                </c:pt>
                <c:pt idx="13">
                  <c:v>414.5</c:v>
                </c:pt>
                <c:pt idx="14">
                  <c:v>441.25</c:v>
                </c:pt>
                <c:pt idx="15">
                  <c:v>468</c:v>
                </c:pt>
                <c:pt idx="16">
                  <c:v>494.75</c:v>
                </c:pt>
                <c:pt idx="17">
                  <c:v>521.5</c:v>
                </c:pt>
                <c:pt idx="18">
                  <c:v>548.25</c:v>
                </c:pt>
                <c:pt idx="19">
                  <c:v>575</c:v>
                </c:pt>
                <c:pt idx="20">
                  <c:v>1377.5</c:v>
                </c:pt>
                <c:pt idx="21">
                  <c:v>2715</c:v>
                </c:pt>
                <c:pt idx="22">
                  <c:v>5390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124576"/>
        <c:axId val="216584984"/>
      </c:lineChart>
      <c:catAx>
        <c:axId val="2941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6584984"/>
        <c:crosses val="autoZero"/>
        <c:auto val="1"/>
        <c:lblAlgn val="ctr"/>
        <c:lblOffset val="100"/>
        <c:noMultiLvlLbl val="0"/>
      </c:catAx>
      <c:valAx>
        <c:axId val="21658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412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Iterative-Lineare Lösung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Rekursiv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'Exercise 2'!$J$19:$J$41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50</c:v>
                </c:pt>
                <c:pt idx="21">
                  <c:v>100</c:v>
                </c:pt>
                <c:pt idx="22">
                  <c:v>200</c:v>
                </c:pt>
              </c:numCache>
            </c:numRef>
          </c:cat>
          <c:val>
            <c:numRef>
              <c:f>'Exercise 2'!$K$19:$K$41</c:f>
              <c:numCache>
                <c:formatCode>General</c:formatCode>
                <c:ptCount val="23"/>
                <c:pt idx="0">
                  <c:v>82.25</c:v>
                </c:pt>
                <c:pt idx="1">
                  <c:v>107.5</c:v>
                </c:pt>
                <c:pt idx="2">
                  <c:v>132.75</c:v>
                </c:pt>
                <c:pt idx="3">
                  <c:v>158</c:v>
                </c:pt>
                <c:pt idx="4">
                  <c:v>183.25</c:v>
                </c:pt>
                <c:pt idx="5">
                  <c:v>208.5</c:v>
                </c:pt>
                <c:pt idx="6">
                  <c:v>233.75</c:v>
                </c:pt>
                <c:pt idx="7">
                  <c:v>259</c:v>
                </c:pt>
                <c:pt idx="8">
                  <c:v>284.25</c:v>
                </c:pt>
                <c:pt idx="9">
                  <c:v>309.5</c:v>
                </c:pt>
                <c:pt idx="10">
                  <c:v>334.75</c:v>
                </c:pt>
                <c:pt idx="11">
                  <c:v>360</c:v>
                </c:pt>
                <c:pt idx="12">
                  <c:v>385.25</c:v>
                </c:pt>
                <c:pt idx="13">
                  <c:v>410.5</c:v>
                </c:pt>
                <c:pt idx="14">
                  <c:v>435.75</c:v>
                </c:pt>
                <c:pt idx="15">
                  <c:v>461</c:v>
                </c:pt>
                <c:pt idx="16">
                  <c:v>486.25</c:v>
                </c:pt>
                <c:pt idx="17">
                  <c:v>511.5</c:v>
                </c:pt>
                <c:pt idx="18">
                  <c:v>536.75</c:v>
                </c:pt>
                <c:pt idx="19">
                  <c:v>562</c:v>
                </c:pt>
                <c:pt idx="20">
                  <c:v>1319.5</c:v>
                </c:pt>
                <c:pt idx="21">
                  <c:v>2582</c:v>
                </c:pt>
                <c:pt idx="22">
                  <c:v>5107</c:v>
                </c:pt>
              </c:numCache>
            </c:numRef>
          </c:val>
          <c:smooth val="0"/>
        </c:ser>
        <c:ser>
          <c:idx val="1"/>
          <c:order val="1"/>
          <c:tx>
            <c:v>Iterativ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'Exercise 2'!$L$19:$L$41</c:f>
              <c:numCache>
                <c:formatCode>General</c:formatCode>
                <c:ptCount val="23"/>
                <c:pt idx="0">
                  <c:v>66.75</c:v>
                </c:pt>
                <c:pt idx="1">
                  <c:v>93.5</c:v>
                </c:pt>
                <c:pt idx="2">
                  <c:v>120.25</c:v>
                </c:pt>
                <c:pt idx="3">
                  <c:v>147</c:v>
                </c:pt>
                <c:pt idx="4">
                  <c:v>173.75</c:v>
                </c:pt>
                <c:pt idx="5">
                  <c:v>200.5</c:v>
                </c:pt>
                <c:pt idx="6">
                  <c:v>227.25</c:v>
                </c:pt>
                <c:pt idx="7">
                  <c:v>254</c:v>
                </c:pt>
                <c:pt idx="8">
                  <c:v>280.75</c:v>
                </c:pt>
                <c:pt idx="9">
                  <c:v>307.5</c:v>
                </c:pt>
                <c:pt idx="10">
                  <c:v>334.25</c:v>
                </c:pt>
                <c:pt idx="11">
                  <c:v>361</c:v>
                </c:pt>
                <c:pt idx="12">
                  <c:v>387.75</c:v>
                </c:pt>
                <c:pt idx="13">
                  <c:v>414.5</c:v>
                </c:pt>
                <c:pt idx="14">
                  <c:v>441.25</c:v>
                </c:pt>
                <c:pt idx="15">
                  <c:v>468</c:v>
                </c:pt>
                <c:pt idx="16">
                  <c:v>494.75</c:v>
                </c:pt>
                <c:pt idx="17">
                  <c:v>521.5</c:v>
                </c:pt>
                <c:pt idx="18">
                  <c:v>548.25</c:v>
                </c:pt>
                <c:pt idx="19">
                  <c:v>575</c:v>
                </c:pt>
                <c:pt idx="20">
                  <c:v>1377.5</c:v>
                </c:pt>
                <c:pt idx="21">
                  <c:v>2715</c:v>
                </c:pt>
                <c:pt idx="22">
                  <c:v>5390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13984"/>
        <c:axId val="292214376"/>
      </c:lineChart>
      <c:catAx>
        <c:axId val="2922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4376"/>
        <c:crosses val="autoZero"/>
        <c:auto val="1"/>
        <c:lblAlgn val="ctr"/>
        <c:lblOffset val="100"/>
        <c:noMultiLvlLbl val="0"/>
      </c:catAx>
      <c:valAx>
        <c:axId val="29221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'Exercise 2'!$K$19:$K$41</c:f>
              <c:strCache>
                <c:ptCount val="23"/>
                <c:pt idx="0">
                  <c:v>82,25</c:v>
                </c:pt>
                <c:pt idx="1">
                  <c:v>107,5</c:v>
                </c:pt>
                <c:pt idx="2">
                  <c:v>132,75</c:v>
                </c:pt>
                <c:pt idx="3">
                  <c:v>158</c:v>
                </c:pt>
                <c:pt idx="4">
                  <c:v>183,25</c:v>
                </c:pt>
                <c:pt idx="5">
                  <c:v>208,5</c:v>
                </c:pt>
                <c:pt idx="6">
                  <c:v>233,75</c:v>
                </c:pt>
                <c:pt idx="7">
                  <c:v>259</c:v>
                </c:pt>
                <c:pt idx="8">
                  <c:v>284,25</c:v>
                </c:pt>
                <c:pt idx="9">
                  <c:v>309,5</c:v>
                </c:pt>
                <c:pt idx="10">
                  <c:v>334,75</c:v>
                </c:pt>
                <c:pt idx="11">
                  <c:v>360</c:v>
                </c:pt>
                <c:pt idx="12">
                  <c:v>385,25</c:v>
                </c:pt>
                <c:pt idx="13">
                  <c:v>410,5</c:v>
                </c:pt>
                <c:pt idx="14">
                  <c:v>435,75</c:v>
                </c:pt>
                <c:pt idx="15">
                  <c:v>461</c:v>
                </c:pt>
                <c:pt idx="16">
                  <c:v>486,25</c:v>
                </c:pt>
                <c:pt idx="17">
                  <c:v>511,5</c:v>
                </c:pt>
                <c:pt idx="18">
                  <c:v>536,75</c:v>
                </c:pt>
                <c:pt idx="19">
                  <c:v>562</c:v>
                </c:pt>
                <c:pt idx="20">
                  <c:v>1319,5</c:v>
                </c:pt>
                <c:pt idx="21">
                  <c:v>2582</c:v>
                </c:pt>
                <c:pt idx="22">
                  <c:v>5107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'Exercise 1'!$G$18:$G$40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50</c:v>
                </c:pt>
                <c:pt idx="21">
                  <c:v>100</c:v>
                </c:pt>
                <c:pt idx="22">
                  <c:v>200</c:v>
                </c:pt>
              </c:numCache>
            </c:numRef>
          </c:cat>
          <c:val>
            <c:numRef>
              <c:f>'Exercise 1'!$H$18:$H$40</c:f>
              <c:numCache>
                <c:formatCode>General</c:formatCode>
                <c:ptCount val="23"/>
                <c:pt idx="0">
                  <c:v>66.75</c:v>
                </c:pt>
                <c:pt idx="1">
                  <c:v>93.5</c:v>
                </c:pt>
                <c:pt idx="2">
                  <c:v>120.25</c:v>
                </c:pt>
                <c:pt idx="3">
                  <c:v>147</c:v>
                </c:pt>
                <c:pt idx="4">
                  <c:v>173.75</c:v>
                </c:pt>
                <c:pt idx="5">
                  <c:v>200.5</c:v>
                </c:pt>
                <c:pt idx="6">
                  <c:v>227.25</c:v>
                </c:pt>
                <c:pt idx="7">
                  <c:v>254</c:v>
                </c:pt>
                <c:pt idx="8">
                  <c:v>280.75</c:v>
                </c:pt>
                <c:pt idx="9">
                  <c:v>307.5</c:v>
                </c:pt>
                <c:pt idx="10">
                  <c:v>334.25</c:v>
                </c:pt>
                <c:pt idx="11">
                  <c:v>361</c:v>
                </c:pt>
                <c:pt idx="12">
                  <c:v>387.75</c:v>
                </c:pt>
                <c:pt idx="13">
                  <c:v>414.5</c:v>
                </c:pt>
                <c:pt idx="14">
                  <c:v>441.25</c:v>
                </c:pt>
                <c:pt idx="15">
                  <c:v>468</c:v>
                </c:pt>
                <c:pt idx="16">
                  <c:v>494.75</c:v>
                </c:pt>
                <c:pt idx="17">
                  <c:v>521.5</c:v>
                </c:pt>
                <c:pt idx="18">
                  <c:v>548.25</c:v>
                </c:pt>
                <c:pt idx="19">
                  <c:v>575</c:v>
                </c:pt>
                <c:pt idx="20">
                  <c:v>1377.5</c:v>
                </c:pt>
                <c:pt idx="21">
                  <c:v>2715</c:v>
                </c:pt>
                <c:pt idx="22">
                  <c:v>5390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15944"/>
        <c:axId val="292216336"/>
      </c:lineChart>
      <c:catAx>
        <c:axId val="292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6336"/>
        <c:crosses val="autoZero"/>
        <c:auto val="1"/>
        <c:lblAlgn val="ctr"/>
        <c:lblOffset val="100"/>
        <c:noMultiLvlLbl val="0"/>
      </c:catAx>
      <c:valAx>
        <c:axId val="2922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der Laufzeit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'Exercise 3'!$B$5:$B$26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'Exercise 3'!$C$5:$C$26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</c:numCache>
            </c:numRef>
          </c:val>
          <c:smooth val="0"/>
        </c:ser>
        <c:ser>
          <c:idx val="1"/>
          <c:order val="1"/>
          <c:tx>
            <c:v>A2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'Exercise 3'!$B$5:$B$26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'Exercise 3'!$D$5:$D$26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200</c:v>
                </c:pt>
                <c:pt idx="3">
                  <c:v>450</c:v>
                </c:pt>
                <c:pt idx="4">
                  <c:v>800</c:v>
                </c:pt>
                <c:pt idx="5">
                  <c:v>1250</c:v>
                </c:pt>
                <c:pt idx="6">
                  <c:v>1800</c:v>
                </c:pt>
                <c:pt idx="7">
                  <c:v>2450</c:v>
                </c:pt>
                <c:pt idx="8">
                  <c:v>3200</c:v>
                </c:pt>
                <c:pt idx="9">
                  <c:v>4050</c:v>
                </c:pt>
                <c:pt idx="10">
                  <c:v>5000</c:v>
                </c:pt>
                <c:pt idx="11">
                  <c:v>6050</c:v>
                </c:pt>
                <c:pt idx="12">
                  <c:v>7200</c:v>
                </c:pt>
                <c:pt idx="13">
                  <c:v>8450</c:v>
                </c:pt>
                <c:pt idx="14">
                  <c:v>9800</c:v>
                </c:pt>
                <c:pt idx="15">
                  <c:v>11250</c:v>
                </c:pt>
                <c:pt idx="16">
                  <c:v>12800</c:v>
                </c:pt>
                <c:pt idx="17">
                  <c:v>14450</c:v>
                </c:pt>
                <c:pt idx="18">
                  <c:v>16200</c:v>
                </c:pt>
                <c:pt idx="19">
                  <c:v>18050</c:v>
                </c:pt>
                <c:pt idx="20">
                  <c:v>20000</c:v>
                </c:pt>
                <c:pt idx="21">
                  <c:v>22050</c:v>
                </c:pt>
              </c:numCache>
            </c:numRef>
          </c:val>
          <c:smooth val="0"/>
        </c:ser>
        <c:ser>
          <c:idx val="2"/>
          <c:order val="2"/>
          <c:tx>
            <c:v>A3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'Exercise 3'!$B$5:$B$26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'Exercise 3'!$E$5:$E$26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219864"/>
        <c:axId val="292216728"/>
      </c:lineChart>
      <c:catAx>
        <c:axId val="29221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6728"/>
        <c:crosses val="autoZero"/>
        <c:auto val="1"/>
        <c:lblAlgn val="ctr"/>
        <c:lblOffset val="100"/>
        <c:noMultiLvlLbl val="0"/>
      </c:catAx>
      <c:valAx>
        <c:axId val="29221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21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19</xdr:row>
      <xdr:rowOff>125730</xdr:rowOff>
    </xdr:from>
    <xdr:to>
      <xdr:col>14</xdr:col>
      <xdr:colOff>350520</xdr:colOff>
      <xdr:row>34</xdr:row>
      <xdr:rowOff>125730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17</xdr:row>
      <xdr:rowOff>38100</xdr:rowOff>
    </xdr:from>
    <xdr:to>
      <xdr:col>20</xdr:col>
      <xdr:colOff>533400</xdr:colOff>
      <xdr:row>38</xdr:row>
      <xdr:rowOff>121920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41</xdr:row>
      <xdr:rowOff>0</xdr:rowOff>
    </xdr:from>
    <xdr:to>
      <xdr:col>22</xdr:col>
      <xdr:colOff>609600</xdr:colOff>
      <xdr:row>56</xdr:row>
      <xdr:rowOff>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2</xdr:row>
      <xdr:rowOff>87630</xdr:rowOff>
    </xdr:from>
    <xdr:to>
      <xdr:col>11</xdr:col>
      <xdr:colOff>678180</xdr:colOff>
      <xdr:row>17</xdr:row>
      <xdr:rowOff>87630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zoomScaleNormal="100" workbookViewId="0">
      <selection activeCell="A19" sqref="A19"/>
    </sheetView>
  </sheetViews>
  <sheetFormatPr baseColWidth="10" defaultRowHeight="14.4" x14ac:dyDescent="0.3"/>
  <cols>
    <col min="1" max="1" width="39.5546875" bestFit="1" customWidth="1"/>
    <col min="2" max="2" width="6.33203125" bestFit="1" customWidth="1"/>
    <col min="3" max="3" width="5.88671875" bestFit="1" customWidth="1"/>
    <col min="4" max="4" width="3.77734375" customWidth="1"/>
    <col min="5" max="5" width="7.21875" bestFit="1" customWidth="1"/>
    <col min="6" max="6" width="3.21875" customWidth="1"/>
    <col min="7" max="7" width="7" bestFit="1" customWidth="1"/>
    <col min="8" max="8" width="9.6640625" bestFit="1" customWidth="1"/>
  </cols>
  <sheetData>
    <row r="2" spans="1:9" x14ac:dyDescent="0.3">
      <c r="B2" s="4" t="s">
        <v>60</v>
      </c>
      <c r="C2" s="4" t="s">
        <v>61</v>
      </c>
    </row>
    <row r="3" spans="1:9" x14ac:dyDescent="0.3">
      <c r="A3" s="6" t="s">
        <v>0</v>
      </c>
      <c r="B3">
        <v>1</v>
      </c>
      <c r="C3">
        <v>18</v>
      </c>
    </row>
    <row r="4" spans="1:9" x14ac:dyDescent="0.3">
      <c r="A4" s="6" t="s">
        <v>1</v>
      </c>
    </row>
    <row r="5" spans="1:9" x14ac:dyDescent="0.3">
      <c r="A5" s="6" t="s">
        <v>3</v>
      </c>
    </row>
    <row r="6" spans="1:9" x14ac:dyDescent="0.3">
      <c r="A6" s="6" t="s">
        <v>2</v>
      </c>
    </row>
    <row r="7" spans="1:9" x14ac:dyDescent="0.3">
      <c r="A7" s="6" t="s">
        <v>4</v>
      </c>
      <c r="B7" s="2">
        <v>1</v>
      </c>
      <c r="C7" s="2">
        <v>1</v>
      </c>
      <c r="E7" s="4" t="s">
        <v>18</v>
      </c>
      <c r="F7" s="5" t="s">
        <v>8</v>
      </c>
      <c r="G7" s="5" t="s">
        <v>15</v>
      </c>
      <c r="H7" s="5" t="s">
        <v>21</v>
      </c>
      <c r="I7" s="5" t="s">
        <v>22</v>
      </c>
    </row>
    <row r="8" spans="1:9" x14ac:dyDescent="0.3">
      <c r="A8" s="6" t="s">
        <v>5</v>
      </c>
      <c r="B8" s="2">
        <v>1</v>
      </c>
      <c r="C8" s="2">
        <v>1</v>
      </c>
      <c r="E8" s="2">
        <v>100100</v>
      </c>
      <c r="F8">
        <v>6</v>
      </c>
      <c r="G8">
        <v>2</v>
      </c>
      <c r="H8">
        <f>22+26*F8+1.5*G8+18</f>
        <v>199</v>
      </c>
      <c r="I8">
        <f>40+26.75*F8</f>
        <v>200.5</v>
      </c>
    </row>
    <row r="9" spans="1:9" x14ac:dyDescent="0.3">
      <c r="A9" s="6" t="s">
        <v>6</v>
      </c>
      <c r="B9" s="2" t="s">
        <v>14</v>
      </c>
      <c r="C9" s="2">
        <f>1+16+2</f>
        <v>19</v>
      </c>
      <c r="E9" s="2">
        <v>100001</v>
      </c>
      <c r="F9">
        <v>6</v>
      </c>
      <c r="G9">
        <v>2</v>
      </c>
      <c r="H9">
        <f t="shared" ref="H9:H14" si="0">22+26*F9+1.5*G9+18</f>
        <v>199</v>
      </c>
      <c r="I9">
        <f t="shared" ref="I9:I14" si="1">40+26.75*F9</f>
        <v>200.5</v>
      </c>
    </row>
    <row r="10" spans="1:9" x14ac:dyDescent="0.3">
      <c r="A10" s="6" t="s">
        <v>7</v>
      </c>
      <c r="B10" s="2" t="s">
        <v>8</v>
      </c>
      <c r="C10" s="2">
        <f>3+1</f>
        <v>4</v>
      </c>
      <c r="E10" s="2">
        <v>110100</v>
      </c>
      <c r="F10">
        <v>6</v>
      </c>
      <c r="G10">
        <v>3</v>
      </c>
      <c r="H10">
        <f t="shared" si="0"/>
        <v>200.5</v>
      </c>
      <c r="I10">
        <f t="shared" si="1"/>
        <v>200.5</v>
      </c>
    </row>
    <row r="11" spans="1:9" x14ac:dyDescent="0.3">
      <c r="A11" s="6" t="s">
        <v>9</v>
      </c>
      <c r="B11" s="2" t="s">
        <v>8</v>
      </c>
      <c r="C11" s="2">
        <f>1+0.5</f>
        <v>1.5</v>
      </c>
      <c r="E11" s="2">
        <v>1111</v>
      </c>
      <c r="F11">
        <v>4</v>
      </c>
      <c r="G11">
        <v>4</v>
      </c>
      <c r="H11">
        <f t="shared" si="0"/>
        <v>150</v>
      </c>
      <c r="I11">
        <f t="shared" si="1"/>
        <v>147</v>
      </c>
    </row>
    <row r="12" spans="1:9" x14ac:dyDescent="0.3">
      <c r="A12" s="6" t="s">
        <v>10</v>
      </c>
      <c r="B12" s="2" t="s">
        <v>15</v>
      </c>
      <c r="C12" s="2">
        <v>1.5</v>
      </c>
      <c r="E12" s="3" t="s">
        <v>16</v>
      </c>
      <c r="F12">
        <v>4</v>
      </c>
      <c r="G12">
        <v>0</v>
      </c>
      <c r="H12">
        <f t="shared" si="0"/>
        <v>144</v>
      </c>
      <c r="I12">
        <f t="shared" si="1"/>
        <v>147</v>
      </c>
    </row>
    <row r="13" spans="1:9" x14ac:dyDescent="0.3">
      <c r="A13" s="6" t="s">
        <v>11</v>
      </c>
      <c r="B13" s="2" t="s">
        <v>8</v>
      </c>
      <c r="C13" s="2">
        <v>1.5</v>
      </c>
      <c r="E13" s="2">
        <v>1</v>
      </c>
      <c r="F13">
        <v>1</v>
      </c>
      <c r="G13">
        <v>1</v>
      </c>
      <c r="H13">
        <f t="shared" si="0"/>
        <v>67.5</v>
      </c>
      <c r="I13">
        <f t="shared" si="1"/>
        <v>66.75</v>
      </c>
    </row>
    <row r="14" spans="1:9" x14ac:dyDescent="0.3">
      <c r="A14" s="6" t="s">
        <v>19</v>
      </c>
      <c r="B14" s="2"/>
      <c r="C14" s="2"/>
      <c r="E14" s="3" t="s">
        <v>17</v>
      </c>
      <c r="F14">
        <v>1</v>
      </c>
      <c r="G14">
        <v>0</v>
      </c>
      <c r="H14">
        <f t="shared" si="0"/>
        <v>66</v>
      </c>
      <c r="I14">
        <f t="shared" si="1"/>
        <v>66.75</v>
      </c>
    </row>
    <row r="15" spans="1:9" x14ac:dyDescent="0.3">
      <c r="A15" s="6" t="s">
        <v>12</v>
      </c>
      <c r="B15" s="2">
        <v>1</v>
      </c>
      <c r="C15" s="2">
        <v>1</v>
      </c>
    </row>
    <row r="16" spans="1:9" x14ac:dyDescent="0.3">
      <c r="A16" s="6" t="s">
        <v>13</v>
      </c>
    </row>
    <row r="17" spans="1:8" x14ac:dyDescent="0.3">
      <c r="A17" s="6"/>
      <c r="F17" s="4" t="s">
        <v>25</v>
      </c>
      <c r="G17" s="5" t="s">
        <v>28</v>
      </c>
      <c r="H17" s="5" t="s">
        <v>29</v>
      </c>
    </row>
    <row r="18" spans="1:8" x14ac:dyDescent="0.3">
      <c r="A18" s="7" t="s">
        <v>26</v>
      </c>
      <c r="G18">
        <v>1</v>
      </c>
      <c r="H18">
        <f>40+26.75*G18</f>
        <v>66.75</v>
      </c>
    </row>
    <row r="19" spans="1:8" x14ac:dyDescent="0.3">
      <c r="A19" s="1" t="s">
        <v>23</v>
      </c>
      <c r="G19">
        <v>2</v>
      </c>
      <c r="H19">
        <f t="shared" ref="H19:H39" si="2">40+26.75*G19</f>
        <v>93.5</v>
      </c>
    </row>
    <row r="20" spans="1:8" x14ac:dyDescent="0.3">
      <c r="G20">
        <v>3</v>
      </c>
      <c r="H20">
        <f t="shared" si="2"/>
        <v>120.25</v>
      </c>
    </row>
    <row r="21" spans="1:8" x14ac:dyDescent="0.3">
      <c r="A21" t="s">
        <v>20</v>
      </c>
      <c r="G21">
        <v>4</v>
      </c>
      <c r="H21">
        <f t="shared" si="2"/>
        <v>147</v>
      </c>
    </row>
    <row r="22" spans="1:8" x14ac:dyDescent="0.3">
      <c r="A22" s="1" t="s">
        <v>24</v>
      </c>
      <c r="G22">
        <v>5</v>
      </c>
      <c r="H22">
        <f t="shared" si="2"/>
        <v>173.75</v>
      </c>
    </row>
    <row r="23" spans="1:8" x14ac:dyDescent="0.3">
      <c r="G23">
        <v>6</v>
      </c>
      <c r="H23">
        <f t="shared" si="2"/>
        <v>200.5</v>
      </c>
    </row>
    <row r="24" spans="1:8" x14ac:dyDescent="0.3">
      <c r="G24">
        <v>7</v>
      </c>
      <c r="H24">
        <f t="shared" si="2"/>
        <v>227.25</v>
      </c>
    </row>
    <row r="25" spans="1:8" x14ac:dyDescent="0.3">
      <c r="G25">
        <v>8</v>
      </c>
      <c r="H25">
        <f t="shared" si="2"/>
        <v>254</v>
      </c>
    </row>
    <row r="26" spans="1:8" x14ac:dyDescent="0.3">
      <c r="G26">
        <v>9</v>
      </c>
      <c r="H26">
        <f t="shared" si="2"/>
        <v>280.75</v>
      </c>
    </row>
    <row r="27" spans="1:8" x14ac:dyDescent="0.3">
      <c r="G27">
        <v>10</v>
      </c>
      <c r="H27">
        <f t="shared" si="2"/>
        <v>307.5</v>
      </c>
    </row>
    <row r="28" spans="1:8" x14ac:dyDescent="0.3">
      <c r="G28">
        <v>11</v>
      </c>
      <c r="H28">
        <f t="shared" si="2"/>
        <v>334.25</v>
      </c>
    </row>
    <row r="29" spans="1:8" x14ac:dyDescent="0.3">
      <c r="G29">
        <v>12</v>
      </c>
      <c r="H29">
        <f t="shared" si="2"/>
        <v>361</v>
      </c>
    </row>
    <row r="30" spans="1:8" x14ac:dyDescent="0.3">
      <c r="G30">
        <v>13</v>
      </c>
      <c r="H30">
        <f t="shared" si="2"/>
        <v>387.75</v>
      </c>
    </row>
    <row r="31" spans="1:8" x14ac:dyDescent="0.3">
      <c r="G31">
        <v>14</v>
      </c>
      <c r="H31">
        <f t="shared" si="2"/>
        <v>414.5</v>
      </c>
    </row>
    <row r="32" spans="1:8" x14ac:dyDescent="0.3">
      <c r="G32">
        <v>15</v>
      </c>
      <c r="H32">
        <f t="shared" si="2"/>
        <v>441.25</v>
      </c>
    </row>
    <row r="33" spans="6:8" x14ac:dyDescent="0.3">
      <c r="G33">
        <v>16</v>
      </c>
      <c r="H33">
        <f t="shared" si="2"/>
        <v>468</v>
      </c>
    </row>
    <row r="34" spans="6:8" x14ac:dyDescent="0.3">
      <c r="G34">
        <v>17</v>
      </c>
      <c r="H34">
        <f t="shared" si="2"/>
        <v>494.75</v>
      </c>
    </row>
    <row r="35" spans="6:8" x14ac:dyDescent="0.3">
      <c r="G35">
        <v>18</v>
      </c>
      <c r="H35">
        <f t="shared" si="2"/>
        <v>521.5</v>
      </c>
    </row>
    <row r="36" spans="6:8" x14ac:dyDescent="0.3">
      <c r="G36">
        <v>19</v>
      </c>
      <c r="H36">
        <f t="shared" si="2"/>
        <v>548.25</v>
      </c>
    </row>
    <row r="37" spans="6:8" x14ac:dyDescent="0.3">
      <c r="G37">
        <v>20</v>
      </c>
      <c r="H37">
        <f t="shared" si="2"/>
        <v>575</v>
      </c>
    </row>
    <row r="38" spans="6:8" x14ac:dyDescent="0.3">
      <c r="G38">
        <v>50</v>
      </c>
      <c r="H38">
        <f t="shared" si="2"/>
        <v>1377.5</v>
      </c>
    </row>
    <row r="39" spans="6:8" x14ac:dyDescent="0.3">
      <c r="G39">
        <v>100</v>
      </c>
      <c r="H39">
        <f t="shared" si="2"/>
        <v>2715</v>
      </c>
    </row>
    <row r="40" spans="6:8" x14ac:dyDescent="0.3">
      <c r="G40">
        <v>200</v>
      </c>
      <c r="H40">
        <f>40+26.75*G40</f>
        <v>5390</v>
      </c>
    </row>
    <row r="43" spans="6:8" x14ac:dyDescent="0.3">
      <c r="F43" t="s">
        <v>27</v>
      </c>
      <c r="G43" s="10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48"/>
  <sheetViews>
    <sheetView tabSelected="1" topLeftCell="A25" workbookViewId="0">
      <selection activeCell="C25" sqref="C25"/>
    </sheetView>
  </sheetViews>
  <sheetFormatPr baseColWidth="10" defaultRowHeight="14.4" x14ac:dyDescent="0.3"/>
  <cols>
    <col min="4" max="4" width="7" customWidth="1"/>
    <col min="5" max="5" width="7.109375" bestFit="1" customWidth="1"/>
    <col min="6" max="6" width="7.44140625" bestFit="1" customWidth="1"/>
    <col min="7" max="7" width="3.88671875" customWidth="1"/>
    <col min="8" max="8" width="7" bestFit="1" customWidth="1"/>
    <col min="9" max="9" width="2.109375" bestFit="1" customWidth="1"/>
    <col min="10" max="10" width="7" bestFit="1" customWidth="1"/>
    <col min="11" max="11" width="9.6640625" bestFit="1" customWidth="1"/>
    <col min="13" max="13" width="12.109375" bestFit="1" customWidth="1"/>
  </cols>
  <sheetData>
    <row r="5" spans="1:12" x14ac:dyDescent="0.3">
      <c r="E5" s="4" t="s">
        <v>60</v>
      </c>
      <c r="F5" s="4" t="s">
        <v>61</v>
      </c>
    </row>
    <row r="6" spans="1:12" x14ac:dyDescent="0.3">
      <c r="A6" s="6" t="s">
        <v>30</v>
      </c>
      <c r="E6" s="2">
        <v>1</v>
      </c>
      <c r="F6" s="2">
        <v>18</v>
      </c>
      <c r="H6" s="4" t="s">
        <v>18</v>
      </c>
      <c r="I6" s="5" t="s">
        <v>8</v>
      </c>
      <c r="J6" s="5" t="s">
        <v>15</v>
      </c>
      <c r="K6" s="5" t="s">
        <v>21</v>
      </c>
      <c r="L6" s="5" t="s">
        <v>22</v>
      </c>
    </row>
    <row r="7" spans="1:12" x14ac:dyDescent="0.3">
      <c r="A7" s="6" t="s">
        <v>33</v>
      </c>
      <c r="E7" s="2"/>
      <c r="F7" s="2"/>
      <c r="H7" s="2">
        <v>100100</v>
      </c>
      <c r="I7">
        <v>6</v>
      </c>
      <c r="J7">
        <v>2</v>
      </c>
      <c r="K7">
        <f>57+25*I7+0.5*J7</f>
        <v>208</v>
      </c>
      <c r="L7">
        <f>57+25.25*I7</f>
        <v>208.5</v>
      </c>
    </row>
    <row r="8" spans="1:12" x14ac:dyDescent="0.3">
      <c r="A8" s="6" t="s">
        <v>34</v>
      </c>
      <c r="E8" s="2"/>
      <c r="F8" s="2"/>
      <c r="H8" s="2">
        <v>100001</v>
      </c>
      <c r="I8">
        <v>6</v>
      </c>
      <c r="J8">
        <v>2</v>
      </c>
      <c r="K8">
        <f t="shared" ref="K8:K13" si="0">57+25*I8+0.5*J8</f>
        <v>208</v>
      </c>
      <c r="L8">
        <f t="shared" ref="L8:L13" si="1">57+25.25*I8</f>
        <v>208.5</v>
      </c>
    </row>
    <row r="9" spans="1:12" x14ac:dyDescent="0.3">
      <c r="A9" s="6" t="s">
        <v>35</v>
      </c>
      <c r="E9" s="2" t="s">
        <v>14</v>
      </c>
      <c r="F9" s="2">
        <v>1</v>
      </c>
      <c r="H9" s="2">
        <v>110100</v>
      </c>
      <c r="I9">
        <v>6</v>
      </c>
      <c r="J9">
        <v>3</v>
      </c>
      <c r="K9">
        <f t="shared" si="0"/>
        <v>208.5</v>
      </c>
      <c r="L9">
        <f t="shared" si="1"/>
        <v>208.5</v>
      </c>
    </row>
    <row r="10" spans="1:12" x14ac:dyDescent="0.3">
      <c r="A10" s="6" t="s">
        <v>36</v>
      </c>
      <c r="E10" s="2">
        <v>1</v>
      </c>
      <c r="F10" s="2">
        <v>1</v>
      </c>
      <c r="H10" s="2">
        <v>1111</v>
      </c>
      <c r="I10">
        <v>4</v>
      </c>
      <c r="J10">
        <v>4</v>
      </c>
      <c r="K10">
        <f t="shared" si="0"/>
        <v>159</v>
      </c>
      <c r="L10">
        <f t="shared" si="1"/>
        <v>158</v>
      </c>
    </row>
    <row r="11" spans="1:12" x14ac:dyDescent="0.3">
      <c r="A11" s="6" t="s">
        <v>37</v>
      </c>
      <c r="E11" s="2" t="s">
        <v>8</v>
      </c>
      <c r="F11" s="2">
        <v>1.5</v>
      </c>
      <c r="H11" s="3" t="s">
        <v>16</v>
      </c>
      <c r="I11">
        <v>4</v>
      </c>
      <c r="J11">
        <v>0</v>
      </c>
      <c r="K11">
        <f t="shared" si="0"/>
        <v>157</v>
      </c>
      <c r="L11">
        <f t="shared" si="1"/>
        <v>158</v>
      </c>
    </row>
    <row r="12" spans="1:12" x14ac:dyDescent="0.3">
      <c r="A12" s="6" t="s">
        <v>38</v>
      </c>
      <c r="E12" s="2" t="s">
        <v>15</v>
      </c>
      <c r="F12" s="2">
        <f>1+18+0.5+3+0.5</f>
        <v>23</v>
      </c>
      <c r="H12" s="2">
        <v>1</v>
      </c>
      <c r="I12">
        <v>1</v>
      </c>
      <c r="J12">
        <v>1</v>
      </c>
      <c r="K12">
        <f t="shared" si="0"/>
        <v>82.5</v>
      </c>
      <c r="L12">
        <f t="shared" si="1"/>
        <v>82.25</v>
      </c>
    </row>
    <row r="13" spans="1:12" x14ac:dyDescent="0.3">
      <c r="A13" s="6" t="s">
        <v>39</v>
      </c>
      <c r="E13" s="2"/>
      <c r="F13" s="2"/>
      <c r="H13" s="3" t="s">
        <v>17</v>
      </c>
      <c r="I13">
        <v>1</v>
      </c>
      <c r="J13">
        <v>0</v>
      </c>
      <c r="K13">
        <f t="shared" si="0"/>
        <v>82</v>
      </c>
      <c r="L13">
        <f t="shared" si="1"/>
        <v>82.25</v>
      </c>
    </row>
    <row r="14" spans="1:12" x14ac:dyDescent="0.3">
      <c r="A14" s="6" t="s">
        <v>40</v>
      </c>
      <c r="E14" s="2" t="s">
        <v>43</v>
      </c>
      <c r="F14" s="2">
        <f>1+18+0.5+3</f>
        <v>22.5</v>
      </c>
    </row>
    <row r="15" spans="1:12" x14ac:dyDescent="0.3">
      <c r="A15" s="6" t="s">
        <v>41</v>
      </c>
      <c r="E15" s="2"/>
      <c r="F15" s="2"/>
    </row>
    <row r="16" spans="1:12" x14ac:dyDescent="0.3">
      <c r="A16" s="6" t="s">
        <v>31</v>
      </c>
      <c r="E16" s="2"/>
      <c r="F16" s="2"/>
    </row>
    <row r="17" spans="1:13" x14ac:dyDescent="0.3">
      <c r="A17" s="6" t="s">
        <v>42</v>
      </c>
      <c r="E17" s="2">
        <v>1</v>
      </c>
      <c r="F17" s="2">
        <f>1+18+18</f>
        <v>37</v>
      </c>
    </row>
    <row r="18" spans="1:13" x14ac:dyDescent="0.3">
      <c r="A18" s="6" t="s">
        <v>32</v>
      </c>
      <c r="I18" s="4" t="s">
        <v>25</v>
      </c>
      <c r="J18" s="5" t="s">
        <v>28</v>
      </c>
      <c r="K18" s="5" t="s">
        <v>62</v>
      </c>
      <c r="L18" s="5" t="s">
        <v>49</v>
      </c>
      <c r="M18" s="5" t="s">
        <v>51</v>
      </c>
    </row>
    <row r="19" spans="1:13" x14ac:dyDescent="0.3">
      <c r="J19">
        <v>1</v>
      </c>
      <c r="K19">
        <f>57+25.25*J19</f>
        <v>82.25</v>
      </c>
      <c r="L19">
        <f>40+26.75*J19</f>
        <v>66.75</v>
      </c>
      <c r="M19" s="11">
        <f t="shared" ref="M19:M40" si="2">K19/L19</f>
        <v>1.2322097378277153</v>
      </c>
    </row>
    <row r="20" spans="1:13" x14ac:dyDescent="0.3">
      <c r="A20" s="9" t="s">
        <v>21</v>
      </c>
      <c r="J20">
        <v>2</v>
      </c>
      <c r="K20">
        <f t="shared" ref="K20:K40" si="3">57+25.25*J20</f>
        <v>107.5</v>
      </c>
      <c r="L20">
        <f t="shared" ref="L20:L41" si="4">40+26.75*J20</f>
        <v>93.5</v>
      </c>
      <c r="M20" s="11">
        <f t="shared" si="2"/>
        <v>1.1497326203208555</v>
      </c>
    </row>
    <row r="21" spans="1:13" x14ac:dyDescent="0.3">
      <c r="A21" s="8" t="s">
        <v>44</v>
      </c>
      <c r="J21">
        <v>3</v>
      </c>
      <c r="K21">
        <f t="shared" si="3"/>
        <v>132.75</v>
      </c>
      <c r="L21">
        <f t="shared" si="4"/>
        <v>120.25</v>
      </c>
      <c r="M21" s="11">
        <f t="shared" si="2"/>
        <v>1.1039501039501038</v>
      </c>
    </row>
    <row r="22" spans="1:13" x14ac:dyDescent="0.3">
      <c r="A22" s="8" t="s">
        <v>63</v>
      </c>
      <c r="J22">
        <v>4</v>
      </c>
      <c r="K22">
        <f t="shared" si="3"/>
        <v>158</v>
      </c>
      <c r="L22">
        <f t="shared" si="4"/>
        <v>147</v>
      </c>
      <c r="M22" s="11">
        <f t="shared" si="2"/>
        <v>1.0748299319727892</v>
      </c>
    </row>
    <row r="23" spans="1:13" x14ac:dyDescent="0.3">
      <c r="A23" s="6"/>
      <c r="J23">
        <v>5</v>
      </c>
      <c r="K23">
        <f t="shared" si="3"/>
        <v>183.25</v>
      </c>
      <c r="L23">
        <f t="shared" si="4"/>
        <v>173.75</v>
      </c>
      <c r="M23" s="11">
        <f t="shared" si="2"/>
        <v>1.0546762589928058</v>
      </c>
    </row>
    <row r="24" spans="1:13" x14ac:dyDescent="0.3">
      <c r="A24" t="s">
        <v>45</v>
      </c>
      <c r="J24">
        <v>6</v>
      </c>
      <c r="K24">
        <f t="shared" si="3"/>
        <v>208.5</v>
      </c>
      <c r="L24">
        <f t="shared" si="4"/>
        <v>200.5</v>
      </c>
      <c r="M24" s="11">
        <f t="shared" si="2"/>
        <v>1.0399002493765586</v>
      </c>
    </row>
    <row r="25" spans="1:13" x14ac:dyDescent="0.3">
      <c r="A25" s="1" t="s">
        <v>64</v>
      </c>
      <c r="J25">
        <v>7</v>
      </c>
      <c r="K25">
        <f t="shared" si="3"/>
        <v>233.75</v>
      </c>
      <c r="L25">
        <f t="shared" si="4"/>
        <v>227.25</v>
      </c>
      <c r="M25" s="11">
        <f t="shared" si="2"/>
        <v>1.0286028602860287</v>
      </c>
    </row>
    <row r="26" spans="1:13" x14ac:dyDescent="0.3">
      <c r="J26">
        <v>8</v>
      </c>
      <c r="K26">
        <f t="shared" si="3"/>
        <v>259</v>
      </c>
      <c r="L26">
        <f t="shared" si="4"/>
        <v>254</v>
      </c>
      <c r="M26" s="11">
        <f t="shared" si="2"/>
        <v>1.0196850393700787</v>
      </c>
    </row>
    <row r="27" spans="1:13" x14ac:dyDescent="0.3">
      <c r="J27">
        <v>9</v>
      </c>
      <c r="K27">
        <f t="shared" si="3"/>
        <v>284.25</v>
      </c>
      <c r="L27">
        <f t="shared" si="4"/>
        <v>280.75</v>
      </c>
      <c r="M27" s="11">
        <f t="shared" si="2"/>
        <v>1.01246660730187</v>
      </c>
    </row>
    <row r="28" spans="1:13" x14ac:dyDescent="0.3">
      <c r="J28">
        <v>10</v>
      </c>
      <c r="K28">
        <f t="shared" si="3"/>
        <v>309.5</v>
      </c>
      <c r="L28">
        <f t="shared" si="4"/>
        <v>307.5</v>
      </c>
      <c r="M28" s="11">
        <f t="shared" si="2"/>
        <v>1.0065040650406505</v>
      </c>
    </row>
    <row r="29" spans="1:13" x14ac:dyDescent="0.3">
      <c r="J29">
        <v>11</v>
      </c>
      <c r="K29">
        <f t="shared" si="3"/>
        <v>334.75</v>
      </c>
      <c r="L29">
        <f t="shared" si="4"/>
        <v>334.25</v>
      </c>
      <c r="M29" s="11">
        <f t="shared" si="2"/>
        <v>1.0014958863126402</v>
      </c>
    </row>
    <row r="30" spans="1:13" x14ac:dyDescent="0.3">
      <c r="J30">
        <v>12</v>
      </c>
      <c r="K30">
        <f t="shared" si="3"/>
        <v>360</v>
      </c>
      <c r="L30">
        <f t="shared" si="4"/>
        <v>361</v>
      </c>
      <c r="M30" s="11">
        <f t="shared" si="2"/>
        <v>0.99722991689750695</v>
      </c>
    </row>
    <row r="31" spans="1:13" x14ac:dyDescent="0.3">
      <c r="J31">
        <v>13</v>
      </c>
      <c r="K31">
        <f t="shared" si="3"/>
        <v>385.25</v>
      </c>
      <c r="L31">
        <f t="shared" si="4"/>
        <v>387.75</v>
      </c>
      <c r="M31" s="11">
        <f t="shared" si="2"/>
        <v>0.99355254674403615</v>
      </c>
    </row>
    <row r="32" spans="1:13" x14ac:dyDescent="0.3">
      <c r="J32">
        <v>14</v>
      </c>
      <c r="K32">
        <f t="shared" si="3"/>
        <v>410.5</v>
      </c>
      <c r="L32">
        <f t="shared" si="4"/>
        <v>414.5</v>
      </c>
      <c r="M32" s="11">
        <f t="shared" si="2"/>
        <v>0.99034981905910735</v>
      </c>
    </row>
    <row r="33" spans="9:13" x14ac:dyDescent="0.3">
      <c r="J33">
        <v>15</v>
      </c>
      <c r="K33">
        <f t="shared" si="3"/>
        <v>435.75</v>
      </c>
      <c r="L33">
        <f t="shared" si="4"/>
        <v>441.25</v>
      </c>
      <c r="M33" s="11">
        <f t="shared" si="2"/>
        <v>0.9875354107648725</v>
      </c>
    </row>
    <row r="34" spans="9:13" x14ac:dyDescent="0.3">
      <c r="J34">
        <v>16</v>
      </c>
      <c r="K34">
        <f t="shared" si="3"/>
        <v>461</v>
      </c>
      <c r="L34">
        <f t="shared" si="4"/>
        <v>468</v>
      </c>
      <c r="M34" s="11">
        <f t="shared" si="2"/>
        <v>0.9850427350427351</v>
      </c>
    </row>
    <row r="35" spans="9:13" x14ac:dyDescent="0.3">
      <c r="J35">
        <v>17</v>
      </c>
      <c r="K35">
        <f t="shared" si="3"/>
        <v>486.25</v>
      </c>
      <c r="L35">
        <f t="shared" si="4"/>
        <v>494.75</v>
      </c>
      <c r="M35" s="11">
        <f t="shared" si="2"/>
        <v>0.98281960586154626</v>
      </c>
    </row>
    <row r="36" spans="9:13" x14ac:dyDescent="0.3">
      <c r="J36">
        <v>18</v>
      </c>
      <c r="K36">
        <f t="shared" si="3"/>
        <v>511.5</v>
      </c>
      <c r="L36">
        <f t="shared" si="4"/>
        <v>521.5</v>
      </c>
      <c r="M36" s="11">
        <f t="shared" si="2"/>
        <v>0.98082454458293389</v>
      </c>
    </row>
    <row r="37" spans="9:13" x14ac:dyDescent="0.3">
      <c r="J37">
        <v>19</v>
      </c>
      <c r="K37">
        <f t="shared" si="3"/>
        <v>536.75</v>
      </c>
      <c r="L37">
        <f t="shared" si="4"/>
        <v>548.25</v>
      </c>
      <c r="M37" s="11">
        <f t="shared" si="2"/>
        <v>0.97902416780665757</v>
      </c>
    </row>
    <row r="38" spans="9:13" x14ac:dyDescent="0.3">
      <c r="J38">
        <v>20</v>
      </c>
      <c r="K38">
        <f t="shared" si="3"/>
        <v>562</v>
      </c>
      <c r="L38">
        <f t="shared" si="4"/>
        <v>575</v>
      </c>
      <c r="M38" s="11">
        <f t="shared" si="2"/>
        <v>0.97739130434782606</v>
      </c>
    </row>
    <row r="39" spans="9:13" x14ac:dyDescent="0.3">
      <c r="J39">
        <v>50</v>
      </c>
      <c r="K39">
        <f t="shared" si="3"/>
        <v>1319.5</v>
      </c>
      <c r="L39">
        <f t="shared" si="4"/>
        <v>1377.5</v>
      </c>
      <c r="M39" s="11">
        <f t="shared" si="2"/>
        <v>0.95789473684210524</v>
      </c>
    </row>
    <row r="40" spans="9:13" x14ac:dyDescent="0.3">
      <c r="J40">
        <v>100</v>
      </c>
      <c r="K40">
        <f t="shared" si="3"/>
        <v>2582</v>
      </c>
      <c r="L40">
        <f t="shared" si="4"/>
        <v>2715</v>
      </c>
      <c r="M40" s="11">
        <f t="shared" si="2"/>
        <v>0.95101289134438305</v>
      </c>
    </row>
    <row r="41" spans="9:13" x14ac:dyDescent="0.3">
      <c r="J41">
        <v>200</v>
      </c>
      <c r="K41">
        <f>57+25.25*J41</f>
        <v>5107</v>
      </c>
      <c r="L41">
        <f t="shared" si="4"/>
        <v>5390</v>
      </c>
      <c r="M41" s="11">
        <f>K41/L41</f>
        <v>0.94749536178107607</v>
      </c>
    </row>
    <row r="44" spans="9:13" x14ac:dyDescent="0.3">
      <c r="I44" t="s">
        <v>27</v>
      </c>
      <c r="J44" s="10" t="s">
        <v>46</v>
      </c>
      <c r="K44" s="5"/>
    </row>
    <row r="46" spans="9:13" x14ac:dyDescent="0.3">
      <c r="I46" t="s">
        <v>47</v>
      </c>
      <c r="J46" t="s">
        <v>48</v>
      </c>
    </row>
    <row r="47" spans="9:13" x14ac:dyDescent="0.3">
      <c r="J47" t="s">
        <v>50</v>
      </c>
    </row>
    <row r="48" spans="9:13" x14ac:dyDescent="0.3">
      <c r="J48" t="s">
        <v>52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6"/>
  <sheetViews>
    <sheetView topLeftCell="B1" workbookViewId="0">
      <selection activeCell="H22" sqref="H22"/>
    </sheetView>
  </sheetViews>
  <sheetFormatPr baseColWidth="10" defaultRowHeight="14.4" x14ac:dyDescent="0.3"/>
  <cols>
    <col min="2" max="2" width="3.44140625" customWidth="1"/>
    <col min="3" max="3" width="6.44140625" customWidth="1"/>
    <col min="4" max="4" width="6.88671875" customWidth="1"/>
    <col min="5" max="5" width="6.44140625" customWidth="1"/>
  </cols>
  <sheetData>
    <row r="4" spans="2:5" x14ac:dyDescent="0.3">
      <c r="B4" s="4" t="s">
        <v>28</v>
      </c>
      <c r="C4" s="4" t="s">
        <v>53</v>
      </c>
      <c r="D4" s="4" t="s">
        <v>54</v>
      </c>
      <c r="E4" s="4" t="s">
        <v>55</v>
      </c>
    </row>
    <row r="5" spans="2:5" x14ac:dyDescent="0.3">
      <c r="B5">
        <v>0</v>
      </c>
      <c r="C5">
        <f>1000*B5</f>
        <v>0</v>
      </c>
      <c r="D5">
        <f>50*B5^2</f>
        <v>0</v>
      </c>
      <c r="E5">
        <f>2^B5</f>
        <v>1</v>
      </c>
    </row>
    <row r="6" spans="2:5" x14ac:dyDescent="0.3">
      <c r="B6">
        <v>1</v>
      </c>
      <c r="C6">
        <f t="shared" ref="C6:C26" si="0">1000*B6</f>
        <v>1000</v>
      </c>
      <c r="D6">
        <f t="shared" ref="D6:D26" si="1">50*B6^2</f>
        <v>50</v>
      </c>
      <c r="E6">
        <f t="shared" ref="E6:E20" si="2">2^B6</f>
        <v>2</v>
      </c>
    </row>
    <row r="7" spans="2:5" x14ac:dyDescent="0.3">
      <c r="B7">
        <v>2</v>
      </c>
      <c r="C7">
        <f t="shared" si="0"/>
        <v>2000</v>
      </c>
      <c r="D7">
        <f t="shared" si="1"/>
        <v>200</v>
      </c>
      <c r="E7">
        <f t="shared" si="2"/>
        <v>4</v>
      </c>
    </row>
    <row r="8" spans="2:5" x14ac:dyDescent="0.3">
      <c r="B8">
        <v>3</v>
      </c>
      <c r="C8">
        <f t="shared" si="0"/>
        <v>3000</v>
      </c>
      <c r="D8">
        <f t="shared" si="1"/>
        <v>450</v>
      </c>
      <c r="E8">
        <f t="shared" si="2"/>
        <v>8</v>
      </c>
    </row>
    <row r="9" spans="2:5" x14ac:dyDescent="0.3">
      <c r="B9">
        <v>4</v>
      </c>
      <c r="C9">
        <f t="shared" si="0"/>
        <v>4000</v>
      </c>
      <c r="D9">
        <f t="shared" si="1"/>
        <v>800</v>
      </c>
      <c r="E9">
        <f t="shared" si="2"/>
        <v>16</v>
      </c>
    </row>
    <row r="10" spans="2:5" x14ac:dyDescent="0.3">
      <c r="B10">
        <v>5</v>
      </c>
      <c r="C10">
        <f t="shared" si="0"/>
        <v>5000</v>
      </c>
      <c r="D10">
        <f t="shared" si="1"/>
        <v>1250</v>
      </c>
      <c r="E10">
        <f t="shared" si="2"/>
        <v>32</v>
      </c>
    </row>
    <row r="11" spans="2:5" x14ac:dyDescent="0.3">
      <c r="B11">
        <v>6</v>
      </c>
      <c r="C11">
        <f t="shared" si="0"/>
        <v>6000</v>
      </c>
      <c r="D11">
        <f t="shared" si="1"/>
        <v>1800</v>
      </c>
      <c r="E11">
        <f t="shared" si="2"/>
        <v>64</v>
      </c>
    </row>
    <row r="12" spans="2:5" x14ac:dyDescent="0.3">
      <c r="B12">
        <v>7</v>
      </c>
      <c r="C12">
        <f t="shared" si="0"/>
        <v>7000</v>
      </c>
      <c r="D12">
        <f t="shared" si="1"/>
        <v>2450</v>
      </c>
      <c r="E12">
        <f t="shared" si="2"/>
        <v>128</v>
      </c>
    </row>
    <row r="13" spans="2:5" x14ac:dyDescent="0.3">
      <c r="B13">
        <v>8</v>
      </c>
      <c r="C13">
        <f t="shared" si="0"/>
        <v>8000</v>
      </c>
      <c r="D13">
        <f t="shared" si="1"/>
        <v>3200</v>
      </c>
      <c r="E13">
        <f t="shared" si="2"/>
        <v>256</v>
      </c>
    </row>
    <row r="14" spans="2:5" x14ac:dyDescent="0.3">
      <c r="B14">
        <v>9</v>
      </c>
      <c r="C14">
        <f t="shared" si="0"/>
        <v>9000</v>
      </c>
      <c r="D14">
        <f t="shared" si="1"/>
        <v>4050</v>
      </c>
      <c r="E14">
        <f t="shared" si="2"/>
        <v>512</v>
      </c>
    </row>
    <row r="15" spans="2:5" x14ac:dyDescent="0.3">
      <c r="B15">
        <v>10</v>
      </c>
      <c r="C15">
        <f t="shared" si="0"/>
        <v>10000</v>
      </c>
      <c r="D15">
        <f t="shared" si="1"/>
        <v>5000</v>
      </c>
      <c r="E15">
        <f t="shared" si="2"/>
        <v>1024</v>
      </c>
    </row>
    <row r="16" spans="2:5" x14ac:dyDescent="0.3">
      <c r="B16">
        <v>11</v>
      </c>
      <c r="C16">
        <f t="shared" si="0"/>
        <v>11000</v>
      </c>
      <c r="D16">
        <f t="shared" si="1"/>
        <v>6050</v>
      </c>
      <c r="E16">
        <f t="shared" si="2"/>
        <v>2048</v>
      </c>
    </row>
    <row r="17" spans="2:8" x14ac:dyDescent="0.3">
      <c r="B17">
        <v>12</v>
      </c>
      <c r="C17">
        <f t="shared" si="0"/>
        <v>12000</v>
      </c>
      <c r="D17">
        <f t="shared" si="1"/>
        <v>7200</v>
      </c>
      <c r="E17">
        <f t="shared" si="2"/>
        <v>4096</v>
      </c>
    </row>
    <row r="18" spans="2:8" x14ac:dyDescent="0.3">
      <c r="B18">
        <v>13</v>
      </c>
      <c r="C18">
        <f t="shared" si="0"/>
        <v>13000</v>
      </c>
      <c r="D18">
        <f t="shared" si="1"/>
        <v>8450</v>
      </c>
      <c r="E18">
        <f t="shared" si="2"/>
        <v>8192</v>
      </c>
    </row>
    <row r="19" spans="2:8" x14ac:dyDescent="0.3">
      <c r="B19">
        <v>14</v>
      </c>
      <c r="C19">
        <f t="shared" si="0"/>
        <v>14000</v>
      </c>
      <c r="D19">
        <f t="shared" si="1"/>
        <v>9800</v>
      </c>
      <c r="E19">
        <f t="shared" si="2"/>
        <v>16384</v>
      </c>
    </row>
    <row r="20" spans="2:8" ht="15.6" x14ac:dyDescent="0.3">
      <c r="B20">
        <v>15</v>
      </c>
      <c r="C20">
        <f t="shared" si="0"/>
        <v>15000</v>
      </c>
      <c r="D20">
        <f t="shared" si="1"/>
        <v>11250</v>
      </c>
      <c r="E20">
        <f t="shared" si="2"/>
        <v>32768</v>
      </c>
      <c r="G20" s="12" t="s">
        <v>56</v>
      </c>
      <c r="H20" t="s">
        <v>57</v>
      </c>
    </row>
    <row r="21" spans="2:8" x14ac:dyDescent="0.3">
      <c r="B21">
        <v>16</v>
      </c>
      <c r="C21">
        <f t="shared" si="0"/>
        <v>16000</v>
      </c>
      <c r="D21">
        <f t="shared" si="1"/>
        <v>12800</v>
      </c>
      <c r="H21" t="s">
        <v>59</v>
      </c>
    </row>
    <row r="22" spans="2:8" x14ac:dyDescent="0.3">
      <c r="B22">
        <v>17</v>
      </c>
      <c r="C22">
        <f t="shared" si="0"/>
        <v>17000</v>
      </c>
      <c r="D22">
        <f t="shared" si="1"/>
        <v>14450</v>
      </c>
      <c r="H22" t="s">
        <v>58</v>
      </c>
    </row>
    <row r="23" spans="2:8" x14ac:dyDescent="0.3">
      <c r="B23">
        <v>18</v>
      </c>
      <c r="C23">
        <f t="shared" si="0"/>
        <v>18000</v>
      </c>
      <c r="D23">
        <f t="shared" si="1"/>
        <v>16200</v>
      </c>
    </row>
    <row r="24" spans="2:8" x14ac:dyDescent="0.3">
      <c r="B24">
        <v>19</v>
      </c>
      <c r="C24">
        <f t="shared" si="0"/>
        <v>19000</v>
      </c>
      <c r="D24">
        <f t="shared" si="1"/>
        <v>18050</v>
      </c>
    </row>
    <row r="25" spans="2:8" x14ac:dyDescent="0.3">
      <c r="B25">
        <v>20</v>
      </c>
      <c r="C25">
        <f t="shared" si="0"/>
        <v>20000</v>
      </c>
      <c r="D25">
        <f t="shared" si="1"/>
        <v>20000</v>
      </c>
    </row>
    <row r="26" spans="2:8" x14ac:dyDescent="0.3">
      <c r="B26">
        <v>21</v>
      </c>
      <c r="C26">
        <f t="shared" si="0"/>
        <v>21000</v>
      </c>
      <c r="D26">
        <f t="shared" si="1"/>
        <v>22050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Hösl</dc:creator>
  <cp:lastModifiedBy>Niklas Hösl</cp:lastModifiedBy>
  <dcterms:created xsi:type="dcterms:W3CDTF">2013-04-29T10:10:40Z</dcterms:created>
  <dcterms:modified xsi:type="dcterms:W3CDTF">2013-05-02T13:02:55Z</dcterms:modified>
</cp:coreProperties>
</file>