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epo\bachelor-project-thesis\matlab\results\"/>
    </mc:Choice>
  </mc:AlternateContent>
  <bookViews>
    <workbookView xWindow="3744" yWindow="0" windowWidth="22104" windowHeight="9972" activeTab="2"/>
  </bookViews>
  <sheets>
    <sheet name="Matlab" sheetId="1" r:id="rId1"/>
    <sheet name="WEKA" sheetId="2" r:id="rId2"/>
    <sheet name="Beid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3" i="2" l="1"/>
  <c r="H2" i="2" l="1"/>
  <c r="E13" i="3"/>
  <c r="E14" i="3"/>
  <c r="E15" i="3"/>
  <c r="E16" i="3"/>
  <c r="E17" i="3"/>
  <c r="E18" i="3"/>
  <c r="E19" i="3"/>
  <c r="E20" i="3"/>
  <c r="E21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F21" i="3"/>
  <c r="F19" i="3"/>
  <c r="F20" i="3"/>
  <c r="F15" i="3"/>
  <c r="F16" i="3"/>
  <c r="F17" i="3"/>
  <c r="F18" i="3"/>
  <c r="F6" i="3"/>
  <c r="F7" i="3"/>
  <c r="F8" i="3"/>
  <c r="F9" i="3"/>
  <c r="F10" i="3"/>
  <c r="F11" i="3"/>
  <c r="F12" i="3"/>
  <c r="F13" i="3"/>
  <c r="F14" i="3"/>
  <c r="K27" i="2"/>
  <c r="H27" i="2"/>
  <c r="K26" i="2"/>
  <c r="K25" i="2"/>
  <c r="K24" i="2"/>
  <c r="H24" i="2"/>
  <c r="K23" i="2"/>
  <c r="H23" i="2"/>
  <c r="K22" i="2"/>
  <c r="K21" i="2"/>
  <c r="H21" i="2"/>
  <c r="K20" i="2"/>
  <c r="H20" i="2"/>
  <c r="K19" i="2"/>
  <c r="K18" i="2"/>
  <c r="H18" i="2"/>
  <c r="K17" i="2"/>
  <c r="H17" i="2"/>
  <c r="K16" i="2"/>
  <c r="H16" i="2"/>
  <c r="K15" i="2"/>
  <c r="H15" i="2"/>
  <c r="K14" i="2"/>
  <c r="H14" i="2"/>
  <c r="K13" i="2"/>
  <c r="H13" i="2"/>
  <c r="K12" i="2"/>
  <c r="H12" i="2"/>
  <c r="K11" i="2"/>
  <c r="K29" i="2" s="1"/>
  <c r="H8" i="2"/>
  <c r="J8" i="2" s="1"/>
  <c r="H7" i="2"/>
  <c r="J7" i="2" s="1"/>
  <c r="H6" i="2"/>
  <c r="J6" i="2" s="1"/>
  <c r="H5" i="2"/>
  <c r="J5" i="2" s="1"/>
  <c r="H4" i="2"/>
  <c r="J4" i="2" s="1"/>
  <c r="H3" i="2"/>
  <c r="J3" i="2" s="1"/>
  <c r="J2" i="2"/>
  <c r="H8" i="1"/>
  <c r="J8" i="1" s="1"/>
  <c r="H7" i="1"/>
  <c r="J7" i="1" s="1"/>
  <c r="H12" i="1"/>
  <c r="H13" i="1"/>
  <c r="H14" i="1"/>
  <c r="H15" i="1"/>
  <c r="H16" i="1"/>
  <c r="H17" i="1"/>
  <c r="H18" i="1"/>
  <c r="H20" i="1"/>
  <c r="H21" i="1"/>
  <c r="H23" i="1"/>
  <c r="H24" i="1"/>
  <c r="H27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11" i="1"/>
  <c r="K29" i="1" l="1"/>
  <c r="F2" i="1"/>
  <c r="E6" i="3"/>
  <c r="E7" i="3"/>
  <c r="E8" i="3"/>
  <c r="E9" i="3"/>
  <c r="E10" i="3"/>
  <c r="E11" i="3"/>
  <c r="E12" i="3"/>
  <c r="E5" i="3"/>
  <c r="B5" i="3"/>
  <c r="H2" i="1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J3" i="1" l="1"/>
  <c r="J2" i="1"/>
  <c r="J4" i="1"/>
  <c r="J5" i="1"/>
  <c r="J6" i="1"/>
  <c r="F5" i="3"/>
  <c r="E71" i="2"/>
  <c r="D71" i="2"/>
  <c r="C71" i="2"/>
  <c r="B71" i="2"/>
  <c r="A71" i="2"/>
  <c r="E70" i="2"/>
  <c r="D70" i="2"/>
  <c r="C70" i="2"/>
  <c r="B70" i="2"/>
  <c r="A70" i="2"/>
  <c r="A70" i="1"/>
  <c r="B70" i="1"/>
  <c r="C70" i="1"/>
  <c r="D70" i="1"/>
  <c r="E70" i="1"/>
  <c r="A71" i="1"/>
  <c r="B71" i="1"/>
  <c r="C71" i="1"/>
  <c r="D71" i="1"/>
  <c r="E71" i="1"/>
  <c r="E72" i="1" s="1"/>
  <c r="D72" i="2" l="1"/>
  <c r="D72" i="1"/>
  <c r="E72" i="2"/>
  <c r="H6" i="1"/>
  <c r="H4" i="1"/>
  <c r="H3" i="1"/>
  <c r="J6" i="3" l="1"/>
  <c r="K6" i="3"/>
  <c r="I6" i="3"/>
  <c r="H5" i="1"/>
</calcChain>
</file>

<file path=xl/sharedStrings.xml><?xml version="1.0" encoding="utf-8"?>
<sst xmlns="http://schemas.openxmlformats.org/spreadsheetml/2006/main" count="23" uniqueCount="14">
  <si>
    <t>Actual</t>
  </si>
  <si>
    <t>P</t>
  </si>
  <si>
    <t>Calculated</t>
  </si>
  <si>
    <t>Error</t>
  </si>
  <si>
    <t>Abs Error</t>
  </si>
  <si>
    <t>Error per drinking actions</t>
  </si>
  <si>
    <t>Error per drinking action range</t>
  </si>
  <si>
    <t>WEKA</t>
  </si>
  <si>
    <t>Matlab</t>
  </si>
  <si>
    <t>10-40</t>
  </si>
  <si>
    <t>Range</t>
  </si>
  <si>
    <t>Percentage</t>
  </si>
  <si>
    <t>Amount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</si>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</sst>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9" fontId="0" fillId="0" borderId="0" xfId="1" applyFont="1"/>
    <xf numFmtId="164" fontId="0" fillId="0" borderId="0" xfId="1" applyNumberFormat="1" applyFont="1"/>
    <xf numFmtId="0" fontId="0" fillId="0" borderId="1" xfId="0" applyBorder="1"/>
    <xf numFmtId="0" fontId="0" fillId="0" borderId="0" xfId="0" applyBorder="1"/>
    <xf numFmtId="164" fontId="2" fillId="0" borderId="0" xfId="1" applyNumberFormat="1" applyFont="1"/>
    <xf numFmtId="0" fontId="2" fillId="0" borderId="0" xfId="0" applyFont="1" applyAlignment="1">
      <alignment horizontal="left"/>
    </xf>
    <xf numFmtId="17" fontId="0" fillId="0" borderId="0" xfId="0" quotePrefix="1" applyNumberFormat="1"/>
    <xf numFmtId="164" fontId="0" fillId="0" borderId="0" xfId="0" applyNumberFormat="1"/>
    <xf numFmtId="10" fontId="0" fillId="0" borderId="0" xfId="1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Comparing errors in given ranges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WEKA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Beide!$E$5:$E$21</c:f>
              <c:strCache>
                <c:ptCount val="17"/>
                <c:pt idx="0">
                  <c:v>0 - 10 ml</c:v>
                </c:pt>
                <c:pt idx="1">
                  <c:v>10 - 20 ml</c:v>
                </c:pt>
                <c:pt idx="2">
                  <c:v>20 - 30 ml</c:v>
                </c:pt>
                <c:pt idx="3">
                  <c:v>30 - 40 ml</c:v>
                </c:pt>
                <c:pt idx="4">
                  <c:v>40 - 50 ml</c:v>
                </c:pt>
                <c:pt idx="5">
                  <c:v>50 - 60 ml</c:v>
                </c:pt>
                <c:pt idx="6">
                  <c:v>60 - 70 ml</c:v>
                </c:pt>
                <c:pt idx="7">
                  <c:v>70 - 80 ml</c:v>
                </c:pt>
                <c:pt idx="8">
                  <c:v>80 - 90 ml</c:v>
                </c:pt>
                <c:pt idx="9">
                  <c:v>90 - 100 ml</c:v>
                </c:pt>
                <c:pt idx="10">
                  <c:v>100 - 110 ml</c:v>
                </c:pt>
                <c:pt idx="11">
                  <c:v>110 - 120 ml</c:v>
                </c:pt>
                <c:pt idx="12">
                  <c:v>120 - 130 ml</c:v>
                </c:pt>
                <c:pt idx="13">
                  <c:v>130 - 140 ml</c:v>
                </c:pt>
                <c:pt idx="14">
                  <c:v>140 - 150 ml</c:v>
                </c:pt>
                <c:pt idx="15">
                  <c:v>150 - 160 ml</c:v>
                </c:pt>
                <c:pt idx="16">
                  <c:v>160 - 170 ml</c:v>
                </c:pt>
              </c:strCache>
            </c:strRef>
          </c:cat>
          <c:val>
            <c:numRef>
              <c:f>Beide!$A$5:$A$21</c:f>
              <c:numCache>
                <c:formatCode>0.0%</c:formatCode>
                <c:ptCount val="17"/>
                <c:pt idx="0">
                  <c:v>0</c:v>
                </c:pt>
                <c:pt idx="1">
                  <c:v>1.21628278608453</c:v>
                </c:pt>
                <c:pt idx="2">
                  <c:v>0.55816430350845236</c:v>
                </c:pt>
                <c:pt idx="3">
                  <c:v>0.17300390247071615</c:v>
                </c:pt>
                <c:pt idx="4">
                  <c:v>0.18091402680833146</c:v>
                </c:pt>
                <c:pt idx="5">
                  <c:v>0.28355956974111435</c:v>
                </c:pt>
                <c:pt idx="6">
                  <c:v>6.5243129864344954E-2</c:v>
                </c:pt>
                <c:pt idx="7">
                  <c:v>0.384983618095386</c:v>
                </c:pt>
                <c:pt idx="8">
                  <c:v>0</c:v>
                </c:pt>
                <c:pt idx="9">
                  <c:v>0.27953833886901125</c:v>
                </c:pt>
                <c:pt idx="10">
                  <c:v>0.19205762892655245</c:v>
                </c:pt>
                <c:pt idx="11">
                  <c:v>0</c:v>
                </c:pt>
                <c:pt idx="12">
                  <c:v>0.45085753314393917</c:v>
                </c:pt>
                <c:pt idx="13">
                  <c:v>0.38250214208692773</c:v>
                </c:pt>
                <c:pt idx="14">
                  <c:v>0</c:v>
                </c:pt>
                <c:pt idx="15">
                  <c:v>0</c:v>
                </c:pt>
                <c:pt idx="16">
                  <c:v>0.34535681995738626</c:v>
                </c:pt>
              </c:numCache>
            </c:numRef>
          </c:val>
        </c:ser>
        <c:ser>
          <c:idx val="1"/>
          <c:order val="1"/>
          <c:tx>
            <c:v>Matlab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Beide!$E$5:$E$21</c:f>
              <c:strCache>
                <c:ptCount val="17"/>
                <c:pt idx="0">
                  <c:v>0 - 10 ml</c:v>
                </c:pt>
                <c:pt idx="1">
                  <c:v>10 - 20 ml</c:v>
                </c:pt>
                <c:pt idx="2">
                  <c:v>20 - 30 ml</c:v>
                </c:pt>
                <c:pt idx="3">
                  <c:v>30 - 40 ml</c:v>
                </c:pt>
                <c:pt idx="4">
                  <c:v>40 - 50 ml</c:v>
                </c:pt>
                <c:pt idx="5">
                  <c:v>50 - 60 ml</c:v>
                </c:pt>
                <c:pt idx="6">
                  <c:v>60 - 70 ml</c:v>
                </c:pt>
                <c:pt idx="7">
                  <c:v>70 - 80 ml</c:v>
                </c:pt>
                <c:pt idx="8">
                  <c:v>80 - 90 ml</c:v>
                </c:pt>
                <c:pt idx="9">
                  <c:v>90 - 100 ml</c:v>
                </c:pt>
                <c:pt idx="10">
                  <c:v>100 - 110 ml</c:v>
                </c:pt>
                <c:pt idx="11">
                  <c:v>110 - 120 ml</c:v>
                </c:pt>
                <c:pt idx="12">
                  <c:v>120 - 130 ml</c:v>
                </c:pt>
                <c:pt idx="13">
                  <c:v>130 - 140 ml</c:v>
                </c:pt>
                <c:pt idx="14">
                  <c:v>140 - 150 ml</c:v>
                </c:pt>
                <c:pt idx="15">
                  <c:v>150 - 160 ml</c:v>
                </c:pt>
                <c:pt idx="16">
                  <c:v>160 - 170 ml</c:v>
                </c:pt>
              </c:strCache>
            </c:strRef>
          </c:cat>
          <c:val>
            <c:numRef>
              <c:f>Beide!$B$5:$B$21</c:f>
              <c:numCache>
                <c:formatCode>0.0%</c:formatCode>
                <c:ptCount val="17"/>
                <c:pt idx="0">
                  <c:v>0</c:v>
                </c:pt>
                <c:pt idx="1">
                  <c:v>1.2434886039123421</c:v>
                </c:pt>
                <c:pt idx="2">
                  <c:v>0.49169770563352522</c:v>
                </c:pt>
                <c:pt idx="3">
                  <c:v>0.16259806587012718</c:v>
                </c:pt>
                <c:pt idx="4">
                  <c:v>0.11076720530342427</c:v>
                </c:pt>
                <c:pt idx="5">
                  <c:v>0.25071209842898451</c:v>
                </c:pt>
                <c:pt idx="6">
                  <c:v>9.5984067914936119E-2</c:v>
                </c:pt>
                <c:pt idx="7">
                  <c:v>0.22044148723636089</c:v>
                </c:pt>
                <c:pt idx="8">
                  <c:v>0</c:v>
                </c:pt>
                <c:pt idx="9">
                  <c:v>0.19207367143886017</c:v>
                </c:pt>
                <c:pt idx="10">
                  <c:v>0.30831773124408041</c:v>
                </c:pt>
                <c:pt idx="11">
                  <c:v>0</c:v>
                </c:pt>
                <c:pt idx="12">
                  <c:v>0.50865573476889503</c:v>
                </c:pt>
                <c:pt idx="13">
                  <c:v>0.46195908473571679</c:v>
                </c:pt>
                <c:pt idx="14">
                  <c:v>0</c:v>
                </c:pt>
                <c:pt idx="15">
                  <c:v>0</c:v>
                </c:pt>
                <c:pt idx="16">
                  <c:v>0.44883372031675994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1870600"/>
        <c:axId val="281870992"/>
      </c:barChart>
      <c:barChart>
        <c:barDir val="col"/>
        <c:grouping val="clustered"/>
        <c:varyColors val="0"/>
        <c:ser>
          <c:idx val="2"/>
          <c:order val="2"/>
          <c:tx>
            <c:v>No. Drinking actions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Beide!$E$5:$E$21</c:f>
              <c:strCache>
                <c:ptCount val="17"/>
                <c:pt idx="0">
                  <c:v>0 - 10 ml</c:v>
                </c:pt>
                <c:pt idx="1">
                  <c:v>10 - 20 ml</c:v>
                </c:pt>
                <c:pt idx="2">
                  <c:v>20 - 30 ml</c:v>
                </c:pt>
                <c:pt idx="3">
                  <c:v>30 - 40 ml</c:v>
                </c:pt>
                <c:pt idx="4">
                  <c:v>40 - 50 ml</c:v>
                </c:pt>
                <c:pt idx="5">
                  <c:v>50 - 60 ml</c:v>
                </c:pt>
                <c:pt idx="6">
                  <c:v>60 - 70 ml</c:v>
                </c:pt>
                <c:pt idx="7">
                  <c:v>70 - 80 ml</c:v>
                </c:pt>
                <c:pt idx="8">
                  <c:v>80 - 90 ml</c:v>
                </c:pt>
                <c:pt idx="9">
                  <c:v>90 - 100 ml</c:v>
                </c:pt>
                <c:pt idx="10">
                  <c:v>100 - 110 ml</c:v>
                </c:pt>
                <c:pt idx="11">
                  <c:v>110 - 120 ml</c:v>
                </c:pt>
                <c:pt idx="12">
                  <c:v>120 - 130 ml</c:v>
                </c:pt>
                <c:pt idx="13">
                  <c:v>130 - 140 ml</c:v>
                </c:pt>
                <c:pt idx="14">
                  <c:v>140 - 150 ml</c:v>
                </c:pt>
                <c:pt idx="15">
                  <c:v>150 - 160 ml</c:v>
                </c:pt>
                <c:pt idx="16">
                  <c:v>160 - 170 ml</c:v>
                </c:pt>
              </c:strCache>
            </c:strRef>
          </c:cat>
          <c:val>
            <c:numRef>
              <c:f>Beide!$F$5:$F$21</c:f>
              <c:numCache>
                <c:formatCode>General</c:formatCode>
                <c:ptCount val="1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11</c:v>
                </c:pt>
                <c:pt idx="4">
                  <c:v>8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3314640"/>
        <c:axId val="283318168"/>
      </c:barChart>
      <c:catAx>
        <c:axId val="281870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1870992"/>
        <c:crosses val="autoZero"/>
        <c:auto val="1"/>
        <c:lblAlgn val="ctr"/>
        <c:lblOffset val="100"/>
        <c:noMultiLvlLbl val="0"/>
      </c:catAx>
      <c:valAx>
        <c:axId val="28187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1870600"/>
        <c:crosses val="autoZero"/>
        <c:crossBetween val="between"/>
      </c:valAx>
      <c:valAx>
        <c:axId val="2833181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3314640"/>
        <c:crosses val="max"/>
        <c:crossBetween val="between"/>
      </c:valAx>
      <c:catAx>
        <c:axId val="28331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3318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537210</xdr:colOff>
      <xdr:row>32</xdr:row>
      <xdr:rowOff>19050</xdr:rowOff>
    </xdr:from>
    <xdr:to>
      <xdr:col>10</xdr:col>
      <xdr:colOff>45720</xdr:colOff>
      <xdr:row>56</xdr:row>
      <xdr:rowOff>91440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topLeftCell="D1" workbookViewId="0">
      <selection activeCell="J2" sqref="J2"/>
    </sheetView>
  </sheetViews>
  <sheetFormatPr baseColWidth="10" defaultRowHeight="14.4" x14ac:dyDescent="0.3"/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H1" s="8" t="s">
        <v>5</v>
      </c>
    </row>
    <row r="2" spans="1:11" x14ac:dyDescent="0.3">
      <c r="A2">
        <v>107</v>
      </c>
      <c r="B2">
        <v>648.581562547879</v>
      </c>
      <c r="C2">
        <v>84.698261804914694</v>
      </c>
      <c r="D2">
        <v>-22.301738195085299</v>
      </c>
      <c r="E2">
        <v>22.301738195085299</v>
      </c>
      <c r="F2" s="3">
        <f>E2/A2</f>
        <v>0.20842745976715232</v>
      </c>
      <c r="H2">
        <f>COUNTIF($E$2:$E$69,"&lt;"&amp;I2)</f>
        <v>6</v>
      </c>
      <c r="I2">
        <v>2</v>
      </c>
      <c r="J2" s="3">
        <f>H2/$K$29</f>
        <v>0.13636363636363635</v>
      </c>
    </row>
    <row r="3" spans="1:11" x14ac:dyDescent="0.3">
      <c r="A3">
        <v>35</v>
      </c>
      <c r="B3">
        <v>197.815169177852</v>
      </c>
      <c r="C3">
        <v>37.962912872317602</v>
      </c>
      <c r="D3">
        <v>2.9629128723176299</v>
      </c>
      <c r="E3">
        <v>2.9629128723176299</v>
      </c>
      <c r="F3" s="3">
        <f t="shared" ref="F3:F45" si="0">E3/A3</f>
        <v>8.4654653494789428E-2</v>
      </c>
      <c r="H3">
        <f t="shared" ref="H3:H8" si="1">COUNTIF($E$2:$E$69,"&lt;"&amp;I3)</f>
        <v>17</v>
      </c>
      <c r="I3">
        <v>5</v>
      </c>
      <c r="J3" s="3">
        <f t="shared" ref="J3:J8" si="2">H3/$K$29</f>
        <v>0.38636363636363635</v>
      </c>
    </row>
    <row r="4" spans="1:11" x14ac:dyDescent="0.3">
      <c r="A4">
        <v>34</v>
      </c>
      <c r="B4">
        <v>201.15718165320101</v>
      </c>
      <c r="C4">
        <v>38.309411904787297</v>
      </c>
      <c r="D4">
        <v>4.3094119047872503</v>
      </c>
      <c r="E4">
        <v>4.3094119047872503</v>
      </c>
      <c r="F4" s="3">
        <f t="shared" si="0"/>
        <v>0.1267474089643309</v>
      </c>
      <c r="H4">
        <f t="shared" si="1"/>
        <v>25</v>
      </c>
      <c r="I4">
        <v>10</v>
      </c>
      <c r="J4" s="3">
        <f t="shared" si="2"/>
        <v>0.56818181818181823</v>
      </c>
    </row>
    <row r="5" spans="1:11" x14ac:dyDescent="0.3">
      <c r="A5">
        <v>57</v>
      </c>
      <c r="B5">
        <v>654.12820315018405</v>
      </c>
      <c r="C5">
        <v>85.273336140014095</v>
      </c>
      <c r="D5">
        <v>28.273336140014099</v>
      </c>
      <c r="E5">
        <v>28.273336140014099</v>
      </c>
      <c r="F5" s="3">
        <f t="shared" si="0"/>
        <v>0.49602344105287893</v>
      </c>
      <c r="H5">
        <f t="shared" si="1"/>
        <v>32</v>
      </c>
      <c r="I5">
        <v>20</v>
      </c>
      <c r="J5" s="3">
        <f t="shared" si="2"/>
        <v>0.72727272727272729</v>
      </c>
    </row>
    <row r="6" spans="1:11" x14ac:dyDescent="0.3">
      <c r="A6" s="6">
        <v>45</v>
      </c>
      <c r="B6" s="6">
        <v>249.95285432793099</v>
      </c>
      <c r="C6" s="6">
        <v>43.368535260911699</v>
      </c>
      <c r="D6" s="6">
        <v>-1.6314647390882999</v>
      </c>
      <c r="E6" s="6">
        <v>1.6314647390882999</v>
      </c>
      <c r="F6" s="3">
        <f t="shared" si="0"/>
        <v>3.6254771979739996E-2</v>
      </c>
      <c r="H6">
        <f t="shared" si="1"/>
        <v>40</v>
      </c>
      <c r="I6">
        <v>40</v>
      </c>
      <c r="J6" s="3">
        <f t="shared" si="2"/>
        <v>0.90909090909090906</v>
      </c>
    </row>
    <row r="7" spans="1:11" x14ac:dyDescent="0.3">
      <c r="A7">
        <v>41</v>
      </c>
      <c r="B7">
        <v>187.52138462589599</v>
      </c>
      <c r="C7">
        <v>36.8956558186674</v>
      </c>
      <c r="D7">
        <v>-4.1043441813326202</v>
      </c>
      <c r="E7">
        <v>4.1043441813326202</v>
      </c>
      <c r="F7" s="3">
        <f t="shared" si="0"/>
        <v>0.10010595564225903</v>
      </c>
      <c r="H7">
        <f t="shared" si="1"/>
        <v>41</v>
      </c>
      <c r="I7">
        <v>50</v>
      </c>
      <c r="J7" s="3">
        <f t="shared" si="2"/>
        <v>0.93181818181818177</v>
      </c>
    </row>
    <row r="8" spans="1:11" x14ac:dyDescent="0.3">
      <c r="A8">
        <v>57</v>
      </c>
      <c r="B8">
        <v>221.37796474620799</v>
      </c>
      <c r="C8">
        <v>40.405897728578999</v>
      </c>
      <c r="D8">
        <v>-16.594102271421001</v>
      </c>
      <c r="E8">
        <v>16.594102271421001</v>
      </c>
      <c r="F8" s="3">
        <f t="shared" si="0"/>
        <v>0.29112460125299999</v>
      </c>
      <c r="H8">
        <f t="shared" si="1"/>
        <v>43</v>
      </c>
      <c r="I8">
        <v>70</v>
      </c>
      <c r="J8" s="3">
        <f t="shared" si="2"/>
        <v>0.97727272727272729</v>
      </c>
    </row>
    <row r="9" spans="1:11" x14ac:dyDescent="0.3">
      <c r="A9">
        <v>29</v>
      </c>
      <c r="B9">
        <v>164.73126449790701</v>
      </c>
      <c r="C9">
        <v>34.5327817622533</v>
      </c>
      <c r="D9">
        <v>5.5327817622532898</v>
      </c>
      <c r="E9">
        <v>5.5327817622532898</v>
      </c>
      <c r="F9" s="3">
        <f t="shared" si="0"/>
        <v>0.19078557800873414</v>
      </c>
    </row>
    <row r="10" spans="1:11" x14ac:dyDescent="0.3">
      <c r="A10">
        <v>21</v>
      </c>
      <c r="B10">
        <v>232.38294965598399</v>
      </c>
      <c r="C10">
        <v>41.546891860619802</v>
      </c>
      <c r="D10">
        <v>20.546891860619802</v>
      </c>
      <c r="E10">
        <v>20.546891860619802</v>
      </c>
      <c r="F10" s="3">
        <f t="shared" si="0"/>
        <v>0.97842342193427623</v>
      </c>
      <c r="H10" s="1" t="s">
        <v>6</v>
      </c>
    </row>
    <row r="11" spans="1:11" x14ac:dyDescent="0.3">
      <c r="A11">
        <v>15</v>
      </c>
      <c r="B11">
        <v>191.04485770621</v>
      </c>
      <c r="C11">
        <v>37.260968642083498</v>
      </c>
      <c r="D11">
        <v>22.260968642083501</v>
      </c>
      <c r="E11">
        <v>22.260968642083501</v>
      </c>
      <c r="F11" s="3">
        <f t="shared" si="0"/>
        <v>1.4840645761389</v>
      </c>
      <c r="H11" s="3">
        <v>0</v>
      </c>
      <c r="I11">
        <v>0</v>
      </c>
      <c r="J11">
        <v>10</v>
      </c>
      <c r="K11">
        <f t="shared" ref="K11:K27" si="3">COUNTIFS($A$2:$A$69,"&lt;"&amp;J11,$A$2:$A$69,"&gt;="&amp;I11)</f>
        <v>0</v>
      </c>
    </row>
    <row r="12" spans="1:11" x14ac:dyDescent="0.3">
      <c r="A12">
        <v>56</v>
      </c>
      <c r="B12">
        <v>228.838342107941</v>
      </c>
      <c r="C12">
        <v>41.179387820781301</v>
      </c>
      <c r="D12">
        <v>-14.820612179218699</v>
      </c>
      <c r="E12">
        <v>14.820612179218699</v>
      </c>
      <c r="F12" s="3">
        <f t="shared" si="0"/>
        <v>0.2646537889146196</v>
      </c>
      <c r="H12" s="3">
        <f t="shared" ref="H12:H27" si="4">AVERAGEIFS($F$2:$F$69,$A$2:$A$69,"&lt;"&amp;J12,$A$2:$A$69,"&gt;="&amp;I12)</f>
        <v>1.2434886039123421</v>
      </c>
      <c r="I12">
        <v>10</v>
      </c>
      <c r="J12">
        <v>20</v>
      </c>
      <c r="K12">
        <f t="shared" si="3"/>
        <v>2</v>
      </c>
    </row>
    <row r="13" spans="1:11" x14ac:dyDescent="0.3">
      <c r="A13">
        <v>33</v>
      </c>
      <c r="B13">
        <v>207.90843779799599</v>
      </c>
      <c r="C13">
        <v>39.009380483414901</v>
      </c>
      <c r="D13">
        <v>6.0093804834149003</v>
      </c>
      <c r="E13">
        <v>6.0093804834149003</v>
      </c>
      <c r="F13" s="3">
        <f t="shared" si="0"/>
        <v>0.1821024388913606</v>
      </c>
      <c r="H13" s="3">
        <f t="shared" si="4"/>
        <v>0.49169770563352522</v>
      </c>
      <c r="I13">
        <v>20</v>
      </c>
      <c r="J13">
        <v>30</v>
      </c>
      <c r="K13">
        <f t="shared" si="3"/>
        <v>4</v>
      </c>
    </row>
    <row r="14" spans="1:11" x14ac:dyDescent="0.3">
      <c r="A14">
        <v>64</v>
      </c>
      <c r="B14">
        <v>350.41033076275602</v>
      </c>
      <c r="C14">
        <v>53.7839417400183</v>
      </c>
      <c r="D14">
        <v>-10.2160582599817</v>
      </c>
      <c r="E14">
        <v>10.2160582599817</v>
      </c>
      <c r="F14" s="3">
        <f t="shared" si="0"/>
        <v>0.15962591031221407</v>
      </c>
      <c r="H14" s="3">
        <f t="shared" si="4"/>
        <v>0.16259806587012718</v>
      </c>
      <c r="I14">
        <v>30</v>
      </c>
      <c r="J14">
        <v>40</v>
      </c>
      <c r="K14">
        <f t="shared" si="3"/>
        <v>11</v>
      </c>
    </row>
    <row r="15" spans="1:11" x14ac:dyDescent="0.3">
      <c r="A15">
        <v>71</v>
      </c>
      <c r="B15">
        <v>841.91824804179498</v>
      </c>
      <c r="C15">
        <v>104.743361863234</v>
      </c>
      <c r="D15">
        <v>33.743361863234099</v>
      </c>
      <c r="E15">
        <v>33.743361863234099</v>
      </c>
      <c r="F15" s="3">
        <f t="shared" si="0"/>
        <v>0.47525861779202955</v>
      </c>
      <c r="H15" s="3">
        <f t="shared" si="4"/>
        <v>0.11076720530342427</v>
      </c>
      <c r="I15">
        <v>40</v>
      </c>
      <c r="J15">
        <v>50</v>
      </c>
      <c r="K15">
        <f t="shared" si="3"/>
        <v>8</v>
      </c>
    </row>
    <row r="16" spans="1:11" x14ac:dyDescent="0.3">
      <c r="A16">
        <v>69</v>
      </c>
      <c r="B16">
        <v>494.20476317560701</v>
      </c>
      <c r="C16">
        <v>68.692513169083995</v>
      </c>
      <c r="D16">
        <v>-0.307486830916048</v>
      </c>
      <c r="E16">
        <v>0.307486830916048</v>
      </c>
      <c r="F16" s="3">
        <f t="shared" si="0"/>
        <v>4.4563308828412754E-3</v>
      </c>
      <c r="H16" s="3">
        <f t="shared" si="4"/>
        <v>0.25071209842898451</v>
      </c>
      <c r="I16">
        <v>50</v>
      </c>
      <c r="J16">
        <v>60</v>
      </c>
      <c r="K16">
        <f t="shared" si="3"/>
        <v>5</v>
      </c>
    </row>
    <row r="17" spans="1:11" x14ac:dyDescent="0.3">
      <c r="A17" s="6">
        <v>37</v>
      </c>
      <c r="B17" s="6">
        <v>261.77057286134198</v>
      </c>
      <c r="C17" s="6">
        <v>44.593793415400697</v>
      </c>
      <c r="D17" s="6">
        <v>7.5937934154006497</v>
      </c>
      <c r="E17" s="6">
        <v>7.5937934154006497</v>
      </c>
      <c r="F17" s="3">
        <f t="shared" si="0"/>
        <v>0.20523765987569323</v>
      </c>
      <c r="H17" s="3">
        <f t="shared" si="4"/>
        <v>9.5984067914936119E-2</v>
      </c>
      <c r="I17">
        <v>60</v>
      </c>
      <c r="J17">
        <v>70</v>
      </c>
      <c r="K17">
        <f t="shared" si="3"/>
        <v>3</v>
      </c>
    </row>
    <row r="18" spans="1:11" x14ac:dyDescent="0.3">
      <c r="A18">
        <v>25</v>
      </c>
      <c r="B18">
        <v>205.17488209488999</v>
      </c>
      <c r="C18">
        <v>38.725966099622298</v>
      </c>
      <c r="D18">
        <v>13.725966099622299</v>
      </c>
      <c r="E18">
        <v>13.725966099622299</v>
      </c>
      <c r="F18" s="3">
        <f t="shared" si="0"/>
        <v>0.54903864398489199</v>
      </c>
      <c r="H18" s="3">
        <f t="shared" si="4"/>
        <v>0.22044148723636089</v>
      </c>
      <c r="I18">
        <v>70</v>
      </c>
      <c r="J18">
        <v>80</v>
      </c>
      <c r="K18">
        <f t="shared" si="3"/>
        <v>3</v>
      </c>
    </row>
    <row r="19" spans="1:11" x14ac:dyDescent="0.3">
      <c r="A19">
        <v>24</v>
      </c>
      <c r="B19">
        <v>120.674973040982</v>
      </c>
      <c r="C19">
        <v>29.965036286548798</v>
      </c>
      <c r="D19">
        <v>5.9650362865487603</v>
      </c>
      <c r="E19">
        <v>5.9650362865487603</v>
      </c>
      <c r="F19" s="3">
        <f t="shared" si="0"/>
        <v>0.24854317860619835</v>
      </c>
      <c r="H19" s="3">
        <v>0</v>
      </c>
      <c r="I19">
        <v>80</v>
      </c>
      <c r="J19">
        <v>90</v>
      </c>
      <c r="K19">
        <f t="shared" si="3"/>
        <v>0</v>
      </c>
    </row>
    <row r="20" spans="1:11" x14ac:dyDescent="0.3">
      <c r="A20">
        <v>109</v>
      </c>
      <c r="B20">
        <v>571.59090941446198</v>
      </c>
      <c r="C20">
        <v>76.715889801008302</v>
      </c>
      <c r="D20">
        <v>-32.284110198991698</v>
      </c>
      <c r="E20">
        <v>32.284110198991698</v>
      </c>
      <c r="F20" s="3">
        <f t="shared" si="0"/>
        <v>0.29618449723845597</v>
      </c>
      <c r="H20" s="3">
        <f t="shared" si="4"/>
        <v>0.19207367143886017</v>
      </c>
      <c r="I20">
        <v>90</v>
      </c>
      <c r="J20">
        <v>100</v>
      </c>
      <c r="K20">
        <f t="shared" si="3"/>
        <v>2</v>
      </c>
    </row>
    <row r="21" spans="1:11" x14ac:dyDescent="0.3">
      <c r="A21">
        <v>50</v>
      </c>
      <c r="B21">
        <v>277.58418203005101</v>
      </c>
      <c r="C21">
        <v>46.233344529355698</v>
      </c>
      <c r="D21">
        <v>-3.7666554706443001</v>
      </c>
      <c r="E21">
        <v>3.7666554706443001</v>
      </c>
      <c r="F21" s="3">
        <f t="shared" si="0"/>
        <v>7.5333109412885998E-2</v>
      </c>
      <c r="H21" s="3">
        <f t="shared" si="4"/>
        <v>0.30831773124408041</v>
      </c>
      <c r="I21">
        <v>100</v>
      </c>
      <c r="J21">
        <v>110</v>
      </c>
      <c r="K21">
        <f t="shared" si="3"/>
        <v>3</v>
      </c>
    </row>
    <row r="22" spans="1:11" x14ac:dyDescent="0.3">
      <c r="A22">
        <v>41</v>
      </c>
      <c r="B22">
        <v>194.69651536348201</v>
      </c>
      <c r="C22">
        <v>37.639571610949602</v>
      </c>
      <c r="D22">
        <v>-3.3604283890504099</v>
      </c>
      <c r="E22">
        <v>3.3604283890504099</v>
      </c>
      <c r="F22" s="3">
        <f t="shared" si="0"/>
        <v>8.1961668025619758E-2</v>
      </c>
      <c r="H22" s="3">
        <v>0</v>
      </c>
      <c r="I22">
        <v>110</v>
      </c>
      <c r="J22">
        <v>120</v>
      </c>
      <c r="K22">
        <f t="shared" si="3"/>
        <v>0</v>
      </c>
    </row>
    <row r="23" spans="1:11" x14ac:dyDescent="0.3">
      <c r="A23">
        <v>91</v>
      </c>
      <c r="B23">
        <v>730.78819215665499</v>
      </c>
      <c r="C23">
        <v>93.221424968467403</v>
      </c>
      <c r="D23">
        <v>2.2214249684674199</v>
      </c>
      <c r="E23">
        <v>2.2214249684674199</v>
      </c>
      <c r="F23" s="3">
        <f t="shared" si="0"/>
        <v>2.4411263389751865E-2</v>
      </c>
      <c r="H23" s="3">
        <f t="shared" si="4"/>
        <v>0.50865573476889503</v>
      </c>
      <c r="I23">
        <v>120</v>
      </c>
      <c r="J23">
        <v>130</v>
      </c>
      <c r="K23">
        <f t="shared" si="3"/>
        <v>1</v>
      </c>
    </row>
    <row r="24" spans="1:11" x14ac:dyDescent="0.3">
      <c r="A24">
        <v>35</v>
      </c>
      <c r="B24">
        <v>196.10485870064201</v>
      </c>
      <c r="C24">
        <v>37.785588302182902</v>
      </c>
      <c r="D24">
        <v>2.7855883021829402</v>
      </c>
      <c r="E24">
        <v>2.7855883021829402</v>
      </c>
      <c r="F24" s="3">
        <f t="shared" si="0"/>
        <v>7.9588237205226856E-2</v>
      </c>
      <c r="H24" s="3">
        <f t="shared" si="4"/>
        <v>0.46195908473571679</v>
      </c>
      <c r="I24">
        <v>130</v>
      </c>
      <c r="J24">
        <v>140</v>
      </c>
      <c r="K24">
        <f t="shared" si="3"/>
        <v>1</v>
      </c>
    </row>
    <row r="25" spans="1:11" x14ac:dyDescent="0.3">
      <c r="A25">
        <v>42</v>
      </c>
      <c r="B25">
        <v>218.575493073785</v>
      </c>
      <c r="C25">
        <v>40.115338154017202</v>
      </c>
      <c r="D25">
        <v>-1.8846618459828099</v>
      </c>
      <c r="E25">
        <v>1.8846618459828099</v>
      </c>
      <c r="F25" s="3">
        <f t="shared" si="0"/>
        <v>4.4872901094828811E-2</v>
      </c>
      <c r="H25" s="3">
        <v>0</v>
      </c>
      <c r="I25">
        <v>140</v>
      </c>
      <c r="J25">
        <v>150</v>
      </c>
      <c r="K25">
        <f t="shared" si="3"/>
        <v>0</v>
      </c>
    </row>
    <row r="26" spans="1:11" x14ac:dyDescent="0.3">
      <c r="A26">
        <v>33</v>
      </c>
      <c r="B26">
        <v>139.963278887483</v>
      </c>
      <c r="C26">
        <v>31.964843098488501</v>
      </c>
      <c r="D26">
        <v>-1.03515690151155</v>
      </c>
      <c r="E26">
        <v>1.03515690151155</v>
      </c>
      <c r="F26" s="3">
        <f t="shared" si="0"/>
        <v>3.1368390954895457E-2</v>
      </c>
      <c r="H26" s="3">
        <v>0</v>
      </c>
      <c r="I26">
        <v>150</v>
      </c>
      <c r="J26">
        <v>160</v>
      </c>
      <c r="K26">
        <f t="shared" si="3"/>
        <v>0</v>
      </c>
    </row>
    <row r="27" spans="1:11" x14ac:dyDescent="0.3">
      <c r="A27">
        <v>31</v>
      </c>
      <c r="B27">
        <v>225.618964786628</v>
      </c>
      <c r="C27">
        <v>40.845603570956399</v>
      </c>
      <c r="D27">
        <v>9.8456035709564294</v>
      </c>
      <c r="E27">
        <v>9.8456035709564294</v>
      </c>
      <c r="F27" s="3">
        <f t="shared" si="0"/>
        <v>0.31760011519214287</v>
      </c>
      <c r="H27" s="3">
        <f t="shared" si="4"/>
        <v>0.44883372031675994</v>
      </c>
      <c r="I27">
        <v>160</v>
      </c>
      <c r="J27">
        <v>170</v>
      </c>
      <c r="K27">
        <f t="shared" si="3"/>
        <v>1</v>
      </c>
    </row>
    <row r="28" spans="1:11" x14ac:dyDescent="0.3">
      <c r="A28" s="6">
        <v>39</v>
      </c>
      <c r="B28" s="6">
        <v>280.82208451497002</v>
      </c>
      <c r="C28" s="6">
        <v>46.5690494635924</v>
      </c>
      <c r="D28" s="6">
        <v>7.5690494635923597</v>
      </c>
      <c r="E28" s="6">
        <v>7.5690494635923597</v>
      </c>
      <c r="F28" s="3">
        <f t="shared" si="0"/>
        <v>0.19407819137416307</v>
      </c>
      <c r="H28" s="3"/>
    </row>
    <row r="29" spans="1:11" x14ac:dyDescent="0.3">
      <c r="A29">
        <v>120</v>
      </c>
      <c r="B29">
        <v>400.34650316507702</v>
      </c>
      <c r="C29">
        <v>58.961311827732601</v>
      </c>
      <c r="D29">
        <v>-61.038688172267399</v>
      </c>
      <c r="E29">
        <v>61.038688172267399</v>
      </c>
      <c r="F29" s="3">
        <f t="shared" si="0"/>
        <v>0.50865573476889503</v>
      </c>
      <c r="K29">
        <f>SUM(K11:K28)</f>
        <v>44</v>
      </c>
    </row>
    <row r="30" spans="1:11" x14ac:dyDescent="0.3">
      <c r="A30">
        <v>31</v>
      </c>
      <c r="B30">
        <v>228.23175438995901</v>
      </c>
      <c r="C30">
        <v>41.116496955190897</v>
      </c>
      <c r="D30">
        <v>10.1164969551909</v>
      </c>
      <c r="E30">
        <v>10.1164969551909</v>
      </c>
      <c r="F30" s="3">
        <f t="shared" si="0"/>
        <v>0.32633861145777099</v>
      </c>
    </row>
    <row r="31" spans="1:11" x14ac:dyDescent="0.3">
      <c r="A31">
        <v>92</v>
      </c>
      <c r="B31">
        <v>399.79643299000099</v>
      </c>
      <c r="C31">
        <v>58.904280687106898</v>
      </c>
      <c r="D31">
        <v>-33.095719312893102</v>
      </c>
      <c r="E31">
        <v>33.095719312893102</v>
      </c>
      <c r="F31" s="3">
        <f t="shared" si="0"/>
        <v>0.35973607948796849</v>
      </c>
    </row>
    <row r="32" spans="1:11" x14ac:dyDescent="0.3">
      <c r="A32">
        <v>41</v>
      </c>
      <c r="B32">
        <v>423.39945035026</v>
      </c>
      <c r="C32">
        <v>61.351435728872197</v>
      </c>
      <c r="D32">
        <v>20.3514357288722</v>
      </c>
      <c r="E32">
        <v>20.3514357288722</v>
      </c>
      <c r="F32" s="3">
        <f t="shared" si="0"/>
        <v>0.49637648119200489</v>
      </c>
    </row>
    <row r="33" spans="1:6" x14ac:dyDescent="0.3">
      <c r="A33">
        <v>52</v>
      </c>
      <c r="B33">
        <v>396.61208894341701</v>
      </c>
      <c r="C33">
        <v>58.574128678599997</v>
      </c>
      <c r="D33">
        <v>6.5741286785999797</v>
      </c>
      <c r="E33">
        <v>6.5741286785999797</v>
      </c>
      <c r="F33" s="3">
        <f t="shared" si="0"/>
        <v>0.12642555151153806</v>
      </c>
    </row>
    <row r="34" spans="1:6" x14ac:dyDescent="0.3">
      <c r="A34">
        <v>42</v>
      </c>
      <c r="B34">
        <v>227.09007934394</v>
      </c>
      <c r="C34">
        <v>40.9981283668752</v>
      </c>
      <c r="D34">
        <v>-1.0018716331247599</v>
      </c>
      <c r="E34">
        <v>1.0018716331247599</v>
      </c>
      <c r="F34" s="3">
        <f t="shared" si="0"/>
        <v>2.3854086502970474E-2</v>
      </c>
    </row>
    <row r="35" spans="1:6" x14ac:dyDescent="0.3">
      <c r="A35">
        <v>160</v>
      </c>
      <c r="B35">
        <v>682.22692529363303</v>
      </c>
      <c r="C35">
        <v>88.186604749318406</v>
      </c>
      <c r="D35">
        <v>-71.813395250681594</v>
      </c>
      <c r="E35">
        <v>71.813395250681594</v>
      </c>
      <c r="F35" s="3">
        <f t="shared" si="0"/>
        <v>0.44883372031675994</v>
      </c>
    </row>
    <row r="36" spans="1:6" x14ac:dyDescent="0.3">
      <c r="A36">
        <v>67</v>
      </c>
      <c r="B36">
        <v>397.833000695799</v>
      </c>
      <c r="C36">
        <v>58.7007125091666</v>
      </c>
      <c r="D36">
        <v>-8.29928749083345</v>
      </c>
      <c r="E36">
        <v>8.29928749083345</v>
      </c>
      <c r="F36" s="3">
        <f t="shared" si="0"/>
        <v>0.12386996254975298</v>
      </c>
    </row>
    <row r="37" spans="1:6" x14ac:dyDescent="0.3">
      <c r="A37">
        <v>73</v>
      </c>
      <c r="B37">
        <v>559.14589501526905</v>
      </c>
      <c r="C37">
        <v>75.425593765252103</v>
      </c>
      <c r="D37">
        <v>2.4255937652520498</v>
      </c>
      <c r="E37">
        <v>2.4255937652520498</v>
      </c>
      <c r="F37" s="3">
        <f t="shared" si="0"/>
        <v>3.3227311852767803E-2</v>
      </c>
    </row>
    <row r="38" spans="1:6" x14ac:dyDescent="0.3">
      <c r="A38">
        <v>137</v>
      </c>
      <c r="B38">
        <v>542.61433217702495</v>
      </c>
      <c r="C38">
        <v>73.711605391206902</v>
      </c>
      <c r="D38">
        <v>-63.288394608793197</v>
      </c>
      <c r="E38">
        <v>63.288394608793197</v>
      </c>
      <c r="F38" s="3">
        <f t="shared" si="0"/>
        <v>0.46195908473571679</v>
      </c>
    </row>
    <row r="39" spans="1:6" x14ac:dyDescent="0.3">
      <c r="A39">
        <v>75</v>
      </c>
      <c r="B39">
        <v>444.48046447946098</v>
      </c>
      <c r="C39">
        <v>63.537110095178598</v>
      </c>
      <c r="D39">
        <v>-11.462889904821401</v>
      </c>
      <c r="E39">
        <v>11.462889904821401</v>
      </c>
      <c r="F39" s="3">
        <f t="shared" si="0"/>
        <v>0.15283853206428535</v>
      </c>
    </row>
    <row r="40" spans="1:6" x14ac:dyDescent="0.3">
      <c r="A40">
        <v>34</v>
      </c>
      <c r="B40">
        <v>204.30916446953401</v>
      </c>
      <c r="C40">
        <v>38.636208708891303</v>
      </c>
      <c r="D40">
        <v>4.6362087088913402</v>
      </c>
      <c r="E40">
        <v>4.6362087088913402</v>
      </c>
      <c r="F40" s="3">
        <f t="shared" si="0"/>
        <v>0.13635907967327471</v>
      </c>
    </row>
    <row r="41" spans="1:6" x14ac:dyDescent="0.3">
      <c r="A41">
        <v>19</v>
      </c>
      <c r="B41">
        <v>198.70663666149201</v>
      </c>
      <c r="C41">
        <v>38.055340002029901</v>
      </c>
      <c r="D41">
        <v>19.055340002029901</v>
      </c>
      <c r="E41">
        <v>19.055340002029901</v>
      </c>
      <c r="F41" s="3">
        <f t="shared" si="0"/>
        <v>1.0029126316857842</v>
      </c>
    </row>
    <row r="42" spans="1:6" x14ac:dyDescent="0.3">
      <c r="A42">
        <v>37</v>
      </c>
      <c r="B42">
        <v>225.821917776079</v>
      </c>
      <c r="C42">
        <v>40.866645687046798</v>
      </c>
      <c r="D42">
        <v>3.8666456870467698</v>
      </c>
      <c r="E42">
        <v>3.8666456870467698</v>
      </c>
      <c r="F42" s="3">
        <f t="shared" si="0"/>
        <v>0.10450393748775054</v>
      </c>
    </row>
    <row r="43" spans="1:6" x14ac:dyDescent="0.3">
      <c r="A43">
        <v>42</v>
      </c>
      <c r="B43">
        <v>224.56826575163399</v>
      </c>
      <c r="C43">
        <v>40.736667353115401</v>
      </c>
      <c r="D43">
        <v>-1.26333264688463</v>
      </c>
      <c r="E43">
        <v>1.26333264688463</v>
      </c>
      <c r="F43" s="3">
        <f t="shared" si="0"/>
        <v>3.0079348735348333E-2</v>
      </c>
    </row>
    <row r="44" spans="1:6" x14ac:dyDescent="0.3">
      <c r="A44">
        <v>103</v>
      </c>
      <c r="B44">
        <v>407.51801696837998</v>
      </c>
      <c r="C44">
        <v>59.704852617156803</v>
      </c>
      <c r="D44">
        <v>-43.295147382843197</v>
      </c>
      <c r="E44">
        <v>43.295147382843197</v>
      </c>
      <c r="F44" s="3">
        <f t="shared" si="0"/>
        <v>0.42034123672663298</v>
      </c>
    </row>
    <row r="45" spans="1:6" x14ac:dyDescent="0.3">
      <c r="A45">
        <v>47</v>
      </c>
      <c r="B45">
        <v>317.90429729200201</v>
      </c>
      <c r="C45">
        <v>50.4137241749673</v>
      </c>
      <c r="D45">
        <v>3.4137241749672702</v>
      </c>
      <c r="E45">
        <v>3.4137241749672702</v>
      </c>
      <c r="F45" s="3">
        <f t="shared" si="0"/>
        <v>7.2632429254622766E-2</v>
      </c>
    </row>
    <row r="46" spans="1:6" x14ac:dyDescent="0.3">
      <c r="F46" s="3"/>
    </row>
    <row r="47" spans="1:6" x14ac:dyDescent="0.3">
      <c r="F47" s="3"/>
    </row>
    <row r="48" spans="1:6" x14ac:dyDescent="0.3">
      <c r="F48" s="3"/>
    </row>
    <row r="49" spans="6:6" x14ac:dyDescent="0.3">
      <c r="F49" s="3"/>
    </row>
    <row r="50" spans="6:6" x14ac:dyDescent="0.3">
      <c r="F50" s="3"/>
    </row>
    <row r="51" spans="6:6" x14ac:dyDescent="0.3">
      <c r="F51" s="3"/>
    </row>
    <row r="52" spans="6:6" x14ac:dyDescent="0.3">
      <c r="F52" s="3"/>
    </row>
    <row r="53" spans="6:6" x14ac:dyDescent="0.3">
      <c r="F53" s="3"/>
    </row>
    <row r="54" spans="6:6" x14ac:dyDescent="0.3">
      <c r="F54" s="3"/>
    </row>
    <row r="55" spans="6:6" x14ac:dyDescent="0.3">
      <c r="F55" s="3"/>
    </row>
    <row r="56" spans="6:6" x14ac:dyDescent="0.3">
      <c r="F56" s="3"/>
    </row>
    <row r="57" spans="6:6" x14ac:dyDescent="0.3">
      <c r="F57" s="3"/>
    </row>
    <row r="58" spans="6:6" x14ac:dyDescent="0.3">
      <c r="F58" s="3"/>
    </row>
    <row r="59" spans="6:6" x14ac:dyDescent="0.3">
      <c r="F59" s="3"/>
    </row>
    <row r="60" spans="6:6" x14ac:dyDescent="0.3">
      <c r="F60" s="3"/>
    </row>
    <row r="61" spans="6:6" x14ac:dyDescent="0.3">
      <c r="F61" s="3"/>
    </row>
    <row r="62" spans="6:6" x14ac:dyDescent="0.3">
      <c r="F62" s="3"/>
    </row>
    <row r="63" spans="6:6" x14ac:dyDescent="0.3">
      <c r="F63" s="3"/>
    </row>
    <row r="64" spans="6:6" x14ac:dyDescent="0.3">
      <c r="F64" s="3"/>
    </row>
    <row r="65" spans="1:6" x14ac:dyDescent="0.3">
      <c r="F65" s="3"/>
    </row>
    <row r="66" spans="1:6" x14ac:dyDescent="0.3">
      <c r="F66" s="3"/>
    </row>
    <row r="67" spans="1:6" x14ac:dyDescent="0.3">
      <c r="F67" s="3"/>
    </row>
    <row r="68" spans="1:6" x14ac:dyDescent="0.3">
      <c r="F68" s="3"/>
    </row>
    <row r="69" spans="1:6" x14ac:dyDescent="0.3">
      <c r="A69" s="5"/>
      <c r="B69" s="5"/>
      <c r="C69" s="5"/>
      <c r="D69" s="5"/>
      <c r="E69" s="5"/>
      <c r="F69" s="3"/>
    </row>
    <row r="70" spans="1:6" x14ac:dyDescent="0.3">
      <c r="A70" s="1">
        <f>SUM(A2:A69)</f>
        <v>2463</v>
      </c>
      <c r="B70">
        <f>SUM(B2:B69)</f>
        <v>14775.943646663678</v>
      </c>
      <c r="C70" s="1">
        <f>SUM(C2:C69)</f>
        <v>2299.9195354699791</v>
      </c>
      <c r="D70" s="1">
        <f>SUM(D2:D69)</f>
        <v>-163.08046453002135</v>
      </c>
      <c r="E70" s="1">
        <f>SUM(E2:E69)</f>
        <v>650.65062720271294</v>
      </c>
    </row>
    <row r="71" spans="1:6" x14ac:dyDescent="0.3">
      <c r="A71">
        <f>AVERAGE(A2:A69)</f>
        <v>55.977272727272727</v>
      </c>
      <c r="B71">
        <f>AVERAGE(B2:B69)</f>
        <v>335.81690106053816</v>
      </c>
      <c r="C71">
        <f>AVERAGE(C2:C69)</f>
        <v>52.270898533408619</v>
      </c>
      <c r="D71">
        <f>AVERAGE(D2:D69)</f>
        <v>-3.7063741938641215</v>
      </c>
      <c r="E71" s="1">
        <f>AVERAGE(E2:E69)</f>
        <v>14.787514254607112</v>
      </c>
    </row>
    <row r="72" spans="1:6" x14ac:dyDescent="0.3">
      <c r="D72" s="4">
        <f>D70/A70</f>
        <v>-6.6212125265944513E-2</v>
      </c>
      <c r="E72" s="7">
        <f>E71/A71</f>
        <v>0.26416996638356188</v>
      </c>
    </row>
  </sheetData>
  <sortState ref="A2:E69">
    <sortCondition ref="A2:A69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topLeftCell="A57" workbookViewId="0">
      <selection activeCell="A75" sqref="A75"/>
    </sheetView>
  </sheetViews>
  <sheetFormatPr baseColWidth="10" defaultRowHeight="14.4" x14ac:dyDescent="0.3"/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H1" s="8" t="s">
        <v>5</v>
      </c>
    </row>
    <row r="2" spans="1:11" x14ac:dyDescent="0.3">
      <c r="A2">
        <v>107</v>
      </c>
      <c r="B2">
        <v>0</v>
      </c>
      <c r="C2">
        <v>98.032687784090896</v>
      </c>
      <c r="D2">
        <v>-8.9673122159090894</v>
      </c>
      <c r="E2">
        <v>8.9673122159090894</v>
      </c>
      <c r="F2" s="3">
        <f>E2/A2</f>
        <v>8.3806656223449433E-2</v>
      </c>
      <c r="H2">
        <f>COUNTIF($E$2:$E$69,"&lt;"&amp;I2)</f>
        <v>5</v>
      </c>
      <c r="I2">
        <v>2</v>
      </c>
      <c r="J2" s="3">
        <f>H2/$K$29</f>
        <v>0.11363636363636363</v>
      </c>
    </row>
    <row r="3" spans="1:11" x14ac:dyDescent="0.3">
      <c r="A3">
        <v>35</v>
      </c>
      <c r="B3">
        <v>0</v>
      </c>
      <c r="C3">
        <v>36.095720738636402</v>
      </c>
      <c r="D3">
        <v>1.0957207386363701</v>
      </c>
      <c r="E3">
        <v>1.0957207386363701</v>
      </c>
      <c r="F3" s="3">
        <f t="shared" ref="F3:F45" si="0">E3/A3</f>
        <v>3.1306306818182E-2</v>
      </c>
      <c r="H3">
        <f t="shared" ref="H3:H8" si="1">COUNTIF($E$2:$E$69,"&lt;"&amp;I3)</f>
        <v>14</v>
      </c>
      <c r="I3">
        <v>5</v>
      </c>
      <c r="J3" s="3">
        <f t="shared" ref="J3:J8" si="2">H3/$K$29</f>
        <v>0.31818181818181818</v>
      </c>
    </row>
    <row r="4" spans="1:11" x14ac:dyDescent="0.3">
      <c r="A4">
        <v>34</v>
      </c>
      <c r="B4">
        <v>0</v>
      </c>
      <c r="C4">
        <v>36.854165056818204</v>
      </c>
      <c r="D4">
        <v>2.85416505681818</v>
      </c>
      <c r="E4">
        <v>2.85416505681818</v>
      </c>
      <c r="F4" s="3">
        <f t="shared" si="0"/>
        <v>8.3946031082887645E-2</v>
      </c>
      <c r="H4">
        <f t="shared" si="1"/>
        <v>25</v>
      </c>
      <c r="I4">
        <v>10</v>
      </c>
      <c r="J4" s="3">
        <f t="shared" si="2"/>
        <v>0.56818181818181823</v>
      </c>
    </row>
    <row r="5" spans="1:11" x14ac:dyDescent="0.3">
      <c r="A5">
        <v>57</v>
      </c>
      <c r="B5">
        <v>0</v>
      </c>
      <c r="C5">
        <v>97.2935397727273</v>
      </c>
      <c r="D5">
        <v>40.2935397727273</v>
      </c>
      <c r="E5">
        <v>40.2935397727273</v>
      </c>
      <c r="F5" s="3">
        <f t="shared" si="0"/>
        <v>0.70690420653907549</v>
      </c>
      <c r="H5">
        <f t="shared" si="1"/>
        <v>32</v>
      </c>
      <c r="I5">
        <v>20</v>
      </c>
      <c r="J5" s="3">
        <f t="shared" si="2"/>
        <v>0.72727272727272729</v>
      </c>
    </row>
    <row r="6" spans="1:11" x14ac:dyDescent="0.3">
      <c r="A6">
        <v>45</v>
      </c>
      <c r="B6">
        <v>0</v>
      </c>
      <c r="C6">
        <v>43.080983806818203</v>
      </c>
      <c r="D6">
        <v>-1.9190161931818099</v>
      </c>
      <c r="E6">
        <v>1.9190161931818099</v>
      </c>
      <c r="F6" s="3">
        <f t="shared" si="0"/>
        <v>4.2644804292929113E-2</v>
      </c>
      <c r="H6">
        <f t="shared" si="1"/>
        <v>39</v>
      </c>
      <c r="I6">
        <v>40</v>
      </c>
      <c r="J6" s="3">
        <f t="shared" si="2"/>
        <v>0.88636363636363635</v>
      </c>
    </row>
    <row r="7" spans="1:11" x14ac:dyDescent="0.3">
      <c r="A7">
        <v>41</v>
      </c>
      <c r="B7">
        <v>0</v>
      </c>
      <c r="C7">
        <v>34.918646022727302</v>
      </c>
      <c r="D7">
        <v>-6.0813539772727303</v>
      </c>
      <c r="E7">
        <v>6.0813539772727303</v>
      </c>
      <c r="F7" s="3">
        <f t="shared" si="0"/>
        <v>0.14832570676274953</v>
      </c>
      <c r="H7">
        <f t="shared" si="1"/>
        <v>40</v>
      </c>
      <c r="I7">
        <v>50</v>
      </c>
      <c r="J7" s="3">
        <f t="shared" si="2"/>
        <v>0.90909090909090906</v>
      </c>
    </row>
    <row r="8" spans="1:11" x14ac:dyDescent="0.3">
      <c r="A8">
        <v>57</v>
      </c>
      <c r="B8">
        <v>0</v>
      </c>
      <c r="C8">
        <v>41.951652556818203</v>
      </c>
      <c r="D8">
        <v>-15.0483474431818</v>
      </c>
      <c r="E8">
        <v>15.0483474431818</v>
      </c>
      <c r="F8" s="3">
        <f t="shared" si="0"/>
        <v>0.26400609549441756</v>
      </c>
      <c r="H8">
        <f t="shared" si="1"/>
        <v>44</v>
      </c>
      <c r="I8">
        <v>70</v>
      </c>
      <c r="J8" s="3">
        <f t="shared" si="2"/>
        <v>1</v>
      </c>
    </row>
    <row r="9" spans="1:11" x14ac:dyDescent="0.3">
      <c r="A9">
        <v>29</v>
      </c>
      <c r="B9">
        <v>0</v>
      </c>
      <c r="C9">
        <v>34.381611931818199</v>
      </c>
      <c r="D9">
        <v>5.3816119318181901</v>
      </c>
      <c r="E9">
        <v>5.3816119318181901</v>
      </c>
      <c r="F9" s="3">
        <f t="shared" si="0"/>
        <v>0.18557282523511001</v>
      </c>
    </row>
    <row r="10" spans="1:11" x14ac:dyDescent="0.3">
      <c r="A10">
        <v>21</v>
      </c>
      <c r="B10">
        <v>0</v>
      </c>
      <c r="C10">
        <v>47.549212784090898</v>
      </c>
      <c r="D10">
        <v>26.549212784090901</v>
      </c>
      <c r="E10">
        <v>26.549212784090901</v>
      </c>
      <c r="F10" s="3">
        <f t="shared" si="0"/>
        <v>1.2642482278138525</v>
      </c>
      <c r="H10" s="1" t="s">
        <v>6</v>
      </c>
    </row>
    <row r="11" spans="1:11" x14ac:dyDescent="0.3">
      <c r="A11">
        <v>15</v>
      </c>
      <c r="B11">
        <v>0</v>
      </c>
      <c r="C11">
        <v>36.545424147727303</v>
      </c>
      <c r="D11">
        <v>21.545424147727299</v>
      </c>
      <c r="E11">
        <v>21.545424147727299</v>
      </c>
      <c r="F11" s="3">
        <f t="shared" si="0"/>
        <v>1.4363616098484866</v>
      </c>
      <c r="H11" s="3">
        <v>0</v>
      </c>
      <c r="I11">
        <v>0</v>
      </c>
      <c r="J11">
        <v>10</v>
      </c>
      <c r="K11">
        <f t="shared" ref="K11:K27" si="3">COUNTIFS($A$2:$A$69,"&lt;"&amp;J11,$A$2:$A$69,"&gt;="&amp;I11)</f>
        <v>0</v>
      </c>
    </row>
    <row r="12" spans="1:11" x14ac:dyDescent="0.3">
      <c r="A12">
        <v>56</v>
      </c>
      <c r="B12">
        <v>0</v>
      </c>
      <c r="C12">
        <v>41.494429545454501</v>
      </c>
      <c r="D12">
        <v>-14.5055704545455</v>
      </c>
      <c r="E12">
        <v>14.5055704545455</v>
      </c>
      <c r="F12" s="3">
        <f t="shared" si="0"/>
        <v>0.25902804383116967</v>
      </c>
      <c r="H12" s="3">
        <f t="shared" ref="H12:H27" si="4">AVERAGEIFS($F$2:$F$69,$A$2:$A$69,"&lt;"&amp;J12,$A$2:$A$69,"&gt;="&amp;I12)</f>
        <v>1.21628278608453</v>
      </c>
      <c r="I12">
        <v>10</v>
      </c>
      <c r="J12">
        <v>20</v>
      </c>
      <c r="K12">
        <f t="shared" si="3"/>
        <v>2</v>
      </c>
    </row>
    <row r="13" spans="1:11" x14ac:dyDescent="0.3">
      <c r="A13">
        <v>33</v>
      </c>
      <c r="B13">
        <v>0</v>
      </c>
      <c r="C13">
        <v>37.317276420454597</v>
      </c>
      <c r="D13">
        <v>4.31727642045455</v>
      </c>
      <c r="E13">
        <v>4.31727642045455</v>
      </c>
      <c r="F13" s="3">
        <f t="shared" si="0"/>
        <v>0.13082655819559241</v>
      </c>
      <c r="H13" s="3">
        <f t="shared" si="4"/>
        <v>0.55816430350845236</v>
      </c>
      <c r="I13">
        <v>20</v>
      </c>
      <c r="J13">
        <v>30</v>
      </c>
      <c r="K13">
        <f t="shared" si="3"/>
        <v>4</v>
      </c>
    </row>
    <row r="14" spans="1:11" x14ac:dyDescent="0.3">
      <c r="A14">
        <v>64</v>
      </c>
      <c r="B14">
        <v>0</v>
      </c>
      <c r="C14">
        <v>54.991062215909103</v>
      </c>
      <c r="D14">
        <v>-9.0089377840909002</v>
      </c>
      <c r="E14">
        <v>9.0089377840909002</v>
      </c>
      <c r="F14" s="3">
        <f t="shared" si="0"/>
        <v>0.14076465287642032</v>
      </c>
      <c r="H14" s="3">
        <f t="shared" si="4"/>
        <v>0.17300390247071615</v>
      </c>
      <c r="I14">
        <v>30</v>
      </c>
      <c r="J14">
        <v>40</v>
      </c>
      <c r="K14">
        <f t="shared" si="3"/>
        <v>11</v>
      </c>
    </row>
    <row r="15" spans="1:11" x14ac:dyDescent="0.3">
      <c r="A15">
        <v>71</v>
      </c>
      <c r="B15">
        <v>0</v>
      </c>
      <c r="C15">
        <v>128.89961704545499</v>
      </c>
      <c r="D15">
        <v>57.899617045454598</v>
      </c>
      <c r="E15">
        <v>57.899617045454598</v>
      </c>
      <c r="F15" s="3">
        <f t="shared" si="0"/>
        <v>0.81548756402048728</v>
      </c>
      <c r="H15" s="3">
        <f t="shared" si="4"/>
        <v>0.18091402680833146</v>
      </c>
      <c r="I15">
        <v>40</v>
      </c>
      <c r="J15">
        <v>50</v>
      </c>
      <c r="K15">
        <f t="shared" si="3"/>
        <v>8</v>
      </c>
    </row>
    <row r="16" spans="1:11" x14ac:dyDescent="0.3">
      <c r="A16">
        <v>69</v>
      </c>
      <c r="B16">
        <v>0</v>
      </c>
      <c r="C16">
        <v>65.623327272727295</v>
      </c>
      <c r="D16">
        <v>-3.3766727272727302</v>
      </c>
      <c r="E16">
        <v>3.3766727272727302</v>
      </c>
      <c r="F16" s="3">
        <f t="shared" si="0"/>
        <v>4.8937285902503333E-2</v>
      </c>
      <c r="H16" s="3">
        <f t="shared" si="4"/>
        <v>0.28355956974111435</v>
      </c>
      <c r="I16">
        <v>50</v>
      </c>
      <c r="J16">
        <v>60</v>
      </c>
      <c r="K16">
        <f t="shared" si="3"/>
        <v>5</v>
      </c>
    </row>
    <row r="17" spans="1:11" x14ac:dyDescent="0.3">
      <c r="A17">
        <v>37</v>
      </c>
      <c r="B17">
        <v>0</v>
      </c>
      <c r="C17">
        <v>52.969843750000003</v>
      </c>
      <c r="D17">
        <v>15.969843750000001</v>
      </c>
      <c r="E17">
        <v>15.969843750000001</v>
      </c>
      <c r="F17" s="3">
        <f t="shared" si="0"/>
        <v>0.43161739864864868</v>
      </c>
      <c r="H17" s="3">
        <f t="shared" si="4"/>
        <v>6.5243129864344954E-2</v>
      </c>
      <c r="I17">
        <v>60</v>
      </c>
      <c r="J17">
        <v>70</v>
      </c>
      <c r="K17">
        <f t="shared" si="3"/>
        <v>3</v>
      </c>
    </row>
    <row r="18" spans="1:11" x14ac:dyDescent="0.3">
      <c r="A18">
        <v>25</v>
      </c>
      <c r="B18">
        <v>0</v>
      </c>
      <c r="C18">
        <v>41.0715420454545</v>
      </c>
      <c r="D18">
        <v>16.0715420454545</v>
      </c>
      <c r="E18">
        <v>16.0715420454545</v>
      </c>
      <c r="F18" s="3">
        <f t="shared" si="0"/>
        <v>0.64286168181818004</v>
      </c>
      <c r="H18" s="3">
        <f t="shared" si="4"/>
        <v>0.384983618095386</v>
      </c>
      <c r="I18">
        <v>70</v>
      </c>
      <c r="J18">
        <v>80</v>
      </c>
      <c r="K18">
        <f t="shared" si="3"/>
        <v>3</v>
      </c>
    </row>
    <row r="19" spans="1:11" x14ac:dyDescent="0.3">
      <c r="A19">
        <v>24</v>
      </c>
      <c r="B19">
        <v>0</v>
      </c>
      <c r="C19">
        <v>27.3593875</v>
      </c>
      <c r="D19">
        <v>3.3593875</v>
      </c>
      <c r="E19">
        <v>3.3593875</v>
      </c>
      <c r="F19" s="3">
        <f t="shared" si="0"/>
        <v>0.13997447916666667</v>
      </c>
      <c r="H19" s="3">
        <v>0</v>
      </c>
      <c r="I19">
        <v>80</v>
      </c>
      <c r="J19">
        <v>90</v>
      </c>
      <c r="K19">
        <f t="shared" si="3"/>
        <v>0</v>
      </c>
    </row>
    <row r="20" spans="1:11" x14ac:dyDescent="0.3">
      <c r="A20">
        <v>109</v>
      </c>
      <c r="B20">
        <v>0</v>
      </c>
      <c r="C20">
        <v>88.386802272727294</v>
      </c>
      <c r="D20">
        <v>-20.613197727272699</v>
      </c>
      <c r="E20">
        <v>20.613197727272699</v>
      </c>
      <c r="F20" s="3">
        <f t="shared" si="0"/>
        <v>0.18911190575479539</v>
      </c>
      <c r="H20" s="3">
        <f t="shared" si="4"/>
        <v>0.27953833886901125</v>
      </c>
      <c r="I20">
        <v>90</v>
      </c>
      <c r="J20">
        <v>100</v>
      </c>
      <c r="K20">
        <f t="shared" si="3"/>
        <v>2</v>
      </c>
    </row>
    <row r="21" spans="1:11" x14ac:dyDescent="0.3">
      <c r="A21">
        <v>50</v>
      </c>
      <c r="B21">
        <v>0</v>
      </c>
      <c r="C21">
        <v>47.172795454545501</v>
      </c>
      <c r="D21">
        <v>-2.8272045454545398</v>
      </c>
      <c r="E21">
        <v>2.8272045454545398</v>
      </c>
      <c r="F21" s="3">
        <f t="shared" si="0"/>
        <v>5.6544090909090794E-2</v>
      </c>
      <c r="H21" s="3">
        <f t="shared" si="4"/>
        <v>0.19205762892655245</v>
      </c>
      <c r="I21">
        <v>100</v>
      </c>
      <c r="J21">
        <v>110</v>
      </c>
      <c r="K21">
        <f t="shared" si="3"/>
        <v>3</v>
      </c>
    </row>
    <row r="22" spans="1:11" x14ac:dyDescent="0.3">
      <c r="A22">
        <v>41</v>
      </c>
      <c r="B22">
        <v>0</v>
      </c>
      <c r="C22">
        <v>34.265834090909102</v>
      </c>
      <c r="D22">
        <v>-6.7341659090909101</v>
      </c>
      <c r="E22">
        <v>6.7341659090909101</v>
      </c>
      <c r="F22" s="3">
        <f t="shared" si="0"/>
        <v>0.16424794900221731</v>
      </c>
      <c r="H22" s="3">
        <v>0</v>
      </c>
      <c r="I22">
        <v>110</v>
      </c>
      <c r="J22">
        <v>120</v>
      </c>
      <c r="K22">
        <f t="shared" si="3"/>
        <v>0</v>
      </c>
    </row>
    <row r="23" spans="1:11" x14ac:dyDescent="0.3">
      <c r="A23">
        <v>91</v>
      </c>
      <c r="B23">
        <v>0</v>
      </c>
      <c r="C23">
        <v>111.416168465909</v>
      </c>
      <c r="D23">
        <v>20.416168465909099</v>
      </c>
      <c r="E23">
        <v>20.416168465909099</v>
      </c>
      <c r="F23" s="3">
        <f t="shared" si="0"/>
        <v>0.22435349962537471</v>
      </c>
      <c r="H23" s="3">
        <f t="shared" si="4"/>
        <v>0.45085753314393917</v>
      </c>
      <c r="I23">
        <v>120</v>
      </c>
      <c r="J23">
        <v>130</v>
      </c>
      <c r="K23">
        <f t="shared" si="3"/>
        <v>1</v>
      </c>
    </row>
    <row r="24" spans="1:11" x14ac:dyDescent="0.3">
      <c r="A24">
        <v>35</v>
      </c>
      <c r="B24">
        <v>0</v>
      </c>
      <c r="C24">
        <v>38.433836363636402</v>
      </c>
      <c r="D24">
        <v>3.4338363636363698</v>
      </c>
      <c r="E24">
        <v>3.4338363636363698</v>
      </c>
      <c r="F24" s="3">
        <f t="shared" si="0"/>
        <v>9.8109610389610566E-2</v>
      </c>
      <c r="H24" s="3">
        <f t="shared" si="4"/>
        <v>0.38250214208692773</v>
      </c>
      <c r="I24">
        <v>130</v>
      </c>
      <c r="J24">
        <v>140</v>
      </c>
      <c r="K24">
        <f t="shared" si="3"/>
        <v>1</v>
      </c>
    </row>
    <row r="25" spans="1:11" x14ac:dyDescent="0.3">
      <c r="A25">
        <v>42</v>
      </c>
      <c r="B25">
        <v>0</v>
      </c>
      <c r="C25">
        <v>40.364461647727303</v>
      </c>
      <c r="D25">
        <v>-1.63553835227273</v>
      </c>
      <c r="E25">
        <v>1.63553835227273</v>
      </c>
      <c r="F25" s="3">
        <f t="shared" si="0"/>
        <v>3.8941389339826903E-2</v>
      </c>
      <c r="H25" s="3">
        <v>0</v>
      </c>
      <c r="I25">
        <v>140</v>
      </c>
      <c r="J25">
        <v>150</v>
      </c>
      <c r="K25">
        <f t="shared" si="3"/>
        <v>0</v>
      </c>
    </row>
    <row r="26" spans="1:11" x14ac:dyDescent="0.3">
      <c r="A26">
        <v>33</v>
      </c>
      <c r="B26">
        <v>0</v>
      </c>
      <c r="C26">
        <v>28.2319784090909</v>
      </c>
      <c r="D26">
        <v>-4.7680215909090897</v>
      </c>
      <c r="E26">
        <v>4.7680215909090897</v>
      </c>
      <c r="F26" s="3">
        <f t="shared" si="0"/>
        <v>0.14448550275482089</v>
      </c>
      <c r="H26" s="3">
        <v>0</v>
      </c>
      <c r="I26">
        <v>150</v>
      </c>
      <c r="J26">
        <v>160</v>
      </c>
      <c r="K26">
        <f t="shared" si="3"/>
        <v>0</v>
      </c>
    </row>
    <row r="27" spans="1:11" x14ac:dyDescent="0.3">
      <c r="A27">
        <v>31</v>
      </c>
      <c r="B27">
        <v>0</v>
      </c>
      <c r="C27">
        <v>40.210091193181803</v>
      </c>
      <c r="D27">
        <v>9.2100911931818192</v>
      </c>
      <c r="E27">
        <v>9.2100911931818192</v>
      </c>
      <c r="F27" s="3">
        <f t="shared" si="0"/>
        <v>0.29709971590909096</v>
      </c>
      <c r="H27" s="3">
        <f t="shared" si="4"/>
        <v>0.34535681995738626</v>
      </c>
      <c r="I27">
        <v>160</v>
      </c>
      <c r="J27">
        <v>170</v>
      </c>
      <c r="K27">
        <f t="shared" si="3"/>
        <v>1</v>
      </c>
    </row>
    <row r="28" spans="1:11" x14ac:dyDescent="0.3">
      <c r="A28">
        <v>39</v>
      </c>
      <c r="B28">
        <v>0</v>
      </c>
      <c r="C28">
        <v>47.353981818181801</v>
      </c>
      <c r="D28">
        <v>8.3539818181818202</v>
      </c>
      <c r="E28">
        <v>8.3539818181818202</v>
      </c>
      <c r="F28" s="3">
        <f t="shared" si="0"/>
        <v>0.21420466200466207</v>
      </c>
      <c r="H28" s="3"/>
    </row>
    <row r="29" spans="1:11" x14ac:dyDescent="0.3">
      <c r="A29">
        <v>120</v>
      </c>
      <c r="B29">
        <v>0</v>
      </c>
      <c r="C29">
        <v>65.897096022727297</v>
      </c>
      <c r="D29">
        <v>-54.102903977272703</v>
      </c>
      <c r="E29">
        <v>54.102903977272703</v>
      </c>
      <c r="F29" s="3">
        <f t="shared" si="0"/>
        <v>0.45085753314393917</v>
      </c>
      <c r="K29">
        <f>SUM(K11:K28)</f>
        <v>44</v>
      </c>
    </row>
    <row r="30" spans="1:11" x14ac:dyDescent="0.3">
      <c r="A30">
        <v>31</v>
      </c>
      <c r="B30">
        <v>0</v>
      </c>
      <c r="C30">
        <v>38.120201704545501</v>
      </c>
      <c r="D30">
        <v>7.1202017045454502</v>
      </c>
      <c r="E30">
        <v>7.1202017045454502</v>
      </c>
      <c r="F30" s="3">
        <f t="shared" si="0"/>
        <v>0.22968392595307904</v>
      </c>
    </row>
    <row r="31" spans="1:11" x14ac:dyDescent="0.3">
      <c r="A31">
        <v>92</v>
      </c>
      <c r="B31">
        <v>0</v>
      </c>
      <c r="C31">
        <v>61.205467613636401</v>
      </c>
      <c r="D31">
        <v>-30.794532386363599</v>
      </c>
      <c r="E31">
        <v>30.794532386363599</v>
      </c>
      <c r="F31" s="3">
        <f t="shared" si="0"/>
        <v>0.33472317811264779</v>
      </c>
    </row>
    <row r="32" spans="1:11" x14ac:dyDescent="0.3">
      <c r="A32">
        <v>41</v>
      </c>
      <c r="B32">
        <v>0</v>
      </c>
      <c r="C32">
        <v>70.916761647727299</v>
      </c>
      <c r="D32">
        <v>29.916761647727299</v>
      </c>
      <c r="E32">
        <v>29.916761647727299</v>
      </c>
      <c r="F32" s="3">
        <f t="shared" si="0"/>
        <v>0.72967711335920238</v>
      </c>
    </row>
    <row r="33" spans="1:6" x14ac:dyDescent="0.3">
      <c r="A33">
        <v>52</v>
      </c>
      <c r="B33">
        <v>0</v>
      </c>
      <c r="C33">
        <v>58.828401420454597</v>
      </c>
      <c r="D33">
        <v>6.8284014204545498</v>
      </c>
      <c r="E33">
        <v>6.8284014204545498</v>
      </c>
      <c r="F33" s="3">
        <f t="shared" si="0"/>
        <v>0.13131541193181825</v>
      </c>
    </row>
    <row r="34" spans="1:6" x14ac:dyDescent="0.3">
      <c r="A34">
        <v>42</v>
      </c>
      <c r="B34">
        <v>0</v>
      </c>
      <c r="C34">
        <v>47.394842329545497</v>
      </c>
      <c r="D34">
        <v>5.3948423295454599</v>
      </c>
      <c r="E34">
        <v>5.3948423295454599</v>
      </c>
      <c r="F34" s="3">
        <f t="shared" si="0"/>
        <v>0.12844862689393952</v>
      </c>
    </row>
    <row r="35" spans="1:6" x14ac:dyDescent="0.3">
      <c r="A35" s="6">
        <v>160</v>
      </c>
      <c r="B35" s="6">
        <v>0</v>
      </c>
      <c r="C35" s="6">
        <v>104.74290880681799</v>
      </c>
      <c r="D35" s="6">
        <v>-55.2570911931818</v>
      </c>
      <c r="E35" s="6">
        <v>55.2570911931818</v>
      </c>
      <c r="F35" s="3">
        <f t="shared" si="0"/>
        <v>0.34535681995738626</v>
      </c>
    </row>
    <row r="36" spans="1:6" x14ac:dyDescent="0.3">
      <c r="A36">
        <v>67</v>
      </c>
      <c r="B36">
        <v>0</v>
      </c>
      <c r="C36">
        <v>67.403839204545505</v>
      </c>
      <c r="D36">
        <v>0.40383920454544903</v>
      </c>
      <c r="E36">
        <v>0.40383920454544903</v>
      </c>
      <c r="F36" s="3">
        <f t="shared" si="0"/>
        <v>6.0274508141111797E-3</v>
      </c>
    </row>
    <row r="37" spans="1:6" x14ac:dyDescent="0.3">
      <c r="A37">
        <v>73</v>
      </c>
      <c r="B37">
        <v>0</v>
      </c>
      <c r="C37">
        <v>84.757465340909107</v>
      </c>
      <c r="D37">
        <v>11.7574653409091</v>
      </c>
      <c r="E37">
        <v>11.7574653409091</v>
      </c>
      <c r="F37" s="3">
        <f t="shared" si="0"/>
        <v>0.16106116905354931</v>
      </c>
    </row>
    <row r="38" spans="1:6" x14ac:dyDescent="0.3">
      <c r="A38">
        <v>137</v>
      </c>
      <c r="B38">
        <v>0</v>
      </c>
      <c r="C38">
        <v>84.597206534090901</v>
      </c>
      <c r="D38">
        <v>-52.402793465909099</v>
      </c>
      <c r="E38">
        <v>52.402793465909099</v>
      </c>
      <c r="F38" s="3">
        <f t="shared" si="0"/>
        <v>0.38250214208692773</v>
      </c>
    </row>
    <row r="39" spans="1:6" x14ac:dyDescent="0.3">
      <c r="A39">
        <v>75</v>
      </c>
      <c r="B39">
        <v>0</v>
      </c>
      <c r="C39">
        <v>61.619840909090897</v>
      </c>
      <c r="D39">
        <v>-13.3801590909091</v>
      </c>
      <c r="E39">
        <v>13.3801590909091</v>
      </c>
      <c r="F39" s="3">
        <f t="shared" si="0"/>
        <v>0.17840212121212132</v>
      </c>
    </row>
    <row r="40" spans="1:6" x14ac:dyDescent="0.3">
      <c r="A40">
        <v>34</v>
      </c>
      <c r="B40">
        <v>0</v>
      </c>
      <c r="C40">
        <v>37.631905681818203</v>
      </c>
      <c r="D40">
        <v>3.6319056818181799</v>
      </c>
      <c r="E40">
        <v>3.6319056818181799</v>
      </c>
      <c r="F40" s="3">
        <f t="shared" si="0"/>
        <v>0.10682075534759353</v>
      </c>
    </row>
    <row r="41" spans="1:6" x14ac:dyDescent="0.3">
      <c r="A41">
        <v>19</v>
      </c>
      <c r="B41">
        <v>0</v>
      </c>
      <c r="C41">
        <v>37.927875284090902</v>
      </c>
      <c r="D41">
        <v>18.927875284090899</v>
      </c>
      <c r="E41">
        <v>18.927875284090899</v>
      </c>
      <c r="F41" s="3">
        <f t="shared" si="0"/>
        <v>0.99620396232057362</v>
      </c>
    </row>
    <row r="42" spans="1:6" x14ac:dyDescent="0.3">
      <c r="A42">
        <v>37</v>
      </c>
      <c r="B42">
        <v>0</v>
      </c>
      <c r="C42">
        <v>41.9928710227273</v>
      </c>
      <c r="D42">
        <v>4.9928710227272699</v>
      </c>
      <c r="E42">
        <v>4.9928710227272699</v>
      </c>
      <c r="F42" s="3">
        <f t="shared" si="0"/>
        <v>0.13494246007371</v>
      </c>
    </row>
    <row r="43" spans="1:6" x14ac:dyDescent="0.3">
      <c r="A43">
        <v>42</v>
      </c>
      <c r="B43">
        <v>0</v>
      </c>
      <c r="C43">
        <v>40.526351704545498</v>
      </c>
      <c r="D43">
        <v>-1.47364829545454</v>
      </c>
      <c r="E43">
        <v>1.47364829545454</v>
      </c>
      <c r="F43" s="3">
        <f t="shared" si="0"/>
        <v>3.5086864177489047E-2</v>
      </c>
    </row>
    <row r="44" spans="1:6" x14ac:dyDescent="0.3">
      <c r="A44">
        <v>103</v>
      </c>
      <c r="B44">
        <v>0</v>
      </c>
      <c r="C44">
        <v>71.764804545454496</v>
      </c>
      <c r="D44">
        <v>-31.235195454545501</v>
      </c>
      <c r="E44">
        <v>31.235195454545501</v>
      </c>
      <c r="F44" s="3">
        <f t="shared" si="0"/>
        <v>0.30325432480141262</v>
      </c>
    </row>
    <row r="45" spans="1:6" x14ac:dyDescent="0.3">
      <c r="A45">
        <v>47</v>
      </c>
      <c r="B45">
        <v>0</v>
      </c>
      <c r="C45">
        <v>54.517168750000003</v>
      </c>
      <c r="D45">
        <v>7.5171687499999997</v>
      </c>
      <c r="E45">
        <v>7.5171687499999997</v>
      </c>
      <c r="F45" s="3">
        <f t="shared" si="0"/>
        <v>0.15993976063829787</v>
      </c>
    </row>
    <row r="46" spans="1:6" x14ac:dyDescent="0.3">
      <c r="F46" s="3"/>
    </row>
    <row r="47" spans="1:6" x14ac:dyDescent="0.3">
      <c r="F47" s="3"/>
    </row>
    <row r="48" spans="1:6" x14ac:dyDescent="0.3">
      <c r="F48" s="3"/>
    </row>
    <row r="49" spans="6:6" x14ac:dyDescent="0.3">
      <c r="F49" s="3"/>
    </row>
    <row r="50" spans="6:6" x14ac:dyDescent="0.3">
      <c r="F50" s="3"/>
    </row>
    <row r="51" spans="6:6" x14ac:dyDescent="0.3">
      <c r="F51" s="3"/>
    </row>
    <row r="52" spans="6:6" x14ac:dyDescent="0.3">
      <c r="F52" s="3"/>
    </row>
    <row r="53" spans="6:6" x14ac:dyDescent="0.3">
      <c r="F53" s="3"/>
    </row>
    <row r="54" spans="6:6" x14ac:dyDescent="0.3">
      <c r="F54" s="3"/>
    </row>
    <row r="55" spans="6:6" x14ac:dyDescent="0.3">
      <c r="F55" s="3"/>
    </row>
    <row r="56" spans="6:6" x14ac:dyDescent="0.3">
      <c r="F56" s="3"/>
    </row>
    <row r="57" spans="6:6" x14ac:dyDescent="0.3">
      <c r="F57" s="3"/>
    </row>
    <row r="58" spans="6:6" x14ac:dyDescent="0.3">
      <c r="F58" s="3"/>
    </row>
    <row r="59" spans="6:6" x14ac:dyDescent="0.3">
      <c r="F59" s="3"/>
    </row>
    <row r="60" spans="6:6" x14ac:dyDescent="0.3">
      <c r="F60" s="3"/>
    </row>
    <row r="61" spans="6:6" x14ac:dyDescent="0.3">
      <c r="F61" s="3"/>
    </row>
    <row r="62" spans="6:6" x14ac:dyDescent="0.3">
      <c r="F62" s="3"/>
    </row>
    <row r="63" spans="6:6" x14ac:dyDescent="0.3">
      <c r="F63" s="3"/>
    </row>
    <row r="64" spans="6:6" x14ac:dyDescent="0.3">
      <c r="F64" s="3"/>
    </row>
    <row r="65" spans="1:6" x14ac:dyDescent="0.3">
      <c r="F65" s="3"/>
    </row>
    <row r="66" spans="1:6" x14ac:dyDescent="0.3">
      <c r="F66" s="3"/>
    </row>
    <row r="67" spans="1:6" x14ac:dyDescent="0.3">
      <c r="A67" s="6"/>
      <c r="B67" s="6"/>
      <c r="C67" s="6"/>
      <c r="D67" s="6"/>
      <c r="E67" s="6"/>
      <c r="F67" s="3"/>
    </row>
    <row r="68" spans="1:6" x14ac:dyDescent="0.3">
      <c r="F68" s="3"/>
    </row>
    <row r="69" spans="1:6" x14ac:dyDescent="0.3">
      <c r="A69" s="5"/>
      <c r="B69" s="5"/>
      <c r="C69" s="5"/>
      <c r="D69" s="5"/>
      <c r="E69" s="5"/>
      <c r="F69" s="3"/>
    </row>
    <row r="70" spans="1:6" x14ac:dyDescent="0.3">
      <c r="A70">
        <f>SUM(A2:A69)</f>
        <v>2463</v>
      </c>
      <c r="B70">
        <f>SUM(B2:B69)</f>
        <v>0</v>
      </c>
      <c r="C70">
        <f>SUM(C2:C69)</f>
        <v>2462.111088636364</v>
      </c>
      <c r="D70">
        <f>SUM(D2:D69)</f>
        <v>-0.88891136363625733</v>
      </c>
      <c r="E70">
        <f>SUM(E2:E69)</f>
        <v>667.37441420454525</v>
      </c>
    </row>
    <row r="71" spans="1:6" x14ac:dyDescent="0.3">
      <c r="A71">
        <f>AVERAGE(A2:A69)</f>
        <v>55.977272727272727</v>
      </c>
      <c r="B71">
        <f>AVERAGE(B2:B69)</f>
        <v>0</v>
      </c>
      <c r="C71">
        <f>AVERAGE(C2:C69)</f>
        <v>55.957070196281002</v>
      </c>
      <c r="D71">
        <f>AVERAGE(D2:D69)</f>
        <v>-2.0202530991733123E-2</v>
      </c>
      <c r="E71">
        <f>AVERAGE(E2:E69)</f>
        <v>15.167600322830573</v>
      </c>
    </row>
    <row r="72" spans="1:6" x14ac:dyDescent="0.3">
      <c r="D72" s="11">
        <f>D70/A70</f>
        <v>-3.6090595356729898E-4</v>
      </c>
      <c r="E72" s="4">
        <f>E71/A71</f>
        <v>0.27095997328645766</v>
      </c>
    </row>
    <row r="73" spans="1:6" x14ac:dyDescent="0.3">
      <c r="A73">
        <f>A70/44</f>
        <v>55.977272727272727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21"/>
  <sheetViews>
    <sheetView tabSelected="1" topLeftCell="A29" workbookViewId="0">
      <selection activeCell="L52" sqref="L52"/>
    </sheetView>
  </sheetViews>
  <sheetFormatPr baseColWidth="10" defaultRowHeight="14.4" x14ac:dyDescent="0.3"/>
  <sheetData>
    <row r="4" spans="1:11" x14ac:dyDescent="0.3">
      <c r="A4" t="s">
        <v>7</v>
      </c>
      <c r="B4" t="s">
        <v>8</v>
      </c>
      <c r="E4" t="s">
        <v>13</v>
      </c>
      <c r="F4" t="s">
        <v>12</v>
      </c>
    </row>
    <row r="5" spans="1:11" x14ac:dyDescent="0.3">
      <c r="A5" s="4">
        <f>WEKA!H11</f>
        <v>0</v>
      </c>
      <c r="B5" s="4">
        <f>Matlab!H11</f>
        <v>0</v>
      </c>
      <c r="C5">
        <v>0</v>
      </c>
      <c r="D5">
        <v>10</v>
      </c>
      <c r="E5" t="str">
        <f>C5&amp;" - "&amp;D5&amp;" ml"</f>
        <v>0 - 10 ml</v>
      </c>
      <c r="F5">
        <f>Matlab!K11</f>
        <v>0</v>
      </c>
      <c r="H5" t="s">
        <v>10</v>
      </c>
      <c r="I5" t="s">
        <v>11</v>
      </c>
      <c r="J5" t="s">
        <v>7</v>
      </c>
      <c r="K5" t="s">
        <v>8</v>
      </c>
    </row>
    <row r="6" spans="1:11" x14ac:dyDescent="0.3">
      <c r="A6" s="4">
        <f>WEKA!H12</f>
        <v>1.21628278608453</v>
      </c>
      <c r="B6" s="4">
        <f>Matlab!H12</f>
        <v>1.2434886039123421</v>
      </c>
      <c r="C6">
        <v>10</v>
      </c>
      <c r="D6">
        <v>20</v>
      </c>
      <c r="E6" t="str">
        <f t="shared" ref="E6:E12" si="0">C6&amp;" - "&amp;D6&amp;" ml"</f>
        <v>10 - 20 ml</v>
      </c>
      <c r="F6">
        <f>Matlab!K12</f>
        <v>2</v>
      </c>
      <c r="H6" s="9" t="s">
        <v>9</v>
      </c>
      <c r="I6" s="4" t="e">
        <f>SUM(F6:F8)/F13</f>
        <v>#DIV/0!</v>
      </c>
      <c r="J6" s="10">
        <f>AVERAGE(A6:A8)</f>
        <v>0.64915033068789951</v>
      </c>
      <c r="K6" s="10">
        <f>AVERAGE(B6:B8)</f>
        <v>0.63259479180533151</v>
      </c>
    </row>
    <row r="7" spans="1:11" x14ac:dyDescent="0.3">
      <c r="A7" s="4">
        <f>WEKA!H13</f>
        <v>0.55816430350845236</v>
      </c>
      <c r="B7" s="4">
        <f>Matlab!H13</f>
        <v>0.49169770563352522</v>
      </c>
      <c r="C7">
        <v>20</v>
      </c>
      <c r="D7">
        <v>30</v>
      </c>
      <c r="E7" t="str">
        <f t="shared" si="0"/>
        <v>20 - 30 ml</v>
      </c>
      <c r="F7">
        <f>Matlab!K13</f>
        <v>4</v>
      </c>
    </row>
    <row r="8" spans="1:11" x14ac:dyDescent="0.3">
      <c r="A8" s="4">
        <f>WEKA!H14</f>
        <v>0.17300390247071615</v>
      </c>
      <c r="B8" s="4">
        <f>Matlab!H14</f>
        <v>0.16259806587012718</v>
      </c>
      <c r="C8">
        <v>30</v>
      </c>
      <c r="D8">
        <v>40</v>
      </c>
      <c r="E8" t="str">
        <f t="shared" si="0"/>
        <v>30 - 40 ml</v>
      </c>
      <c r="F8">
        <f>Matlab!K14</f>
        <v>11</v>
      </c>
    </row>
    <row r="9" spans="1:11" x14ac:dyDescent="0.3">
      <c r="A9" s="4">
        <f>WEKA!H15</f>
        <v>0.18091402680833146</v>
      </c>
      <c r="B9" s="4">
        <f>Matlab!H15</f>
        <v>0.11076720530342427</v>
      </c>
      <c r="C9">
        <v>40</v>
      </c>
      <c r="D9">
        <v>50</v>
      </c>
      <c r="E9" t="str">
        <f t="shared" si="0"/>
        <v>40 - 50 ml</v>
      </c>
      <c r="F9">
        <f>Matlab!K15</f>
        <v>8</v>
      </c>
    </row>
    <row r="10" spans="1:11" x14ac:dyDescent="0.3">
      <c r="A10" s="4">
        <f>WEKA!H16</f>
        <v>0.28355956974111435</v>
      </c>
      <c r="B10" s="4">
        <f>Matlab!H16</f>
        <v>0.25071209842898451</v>
      </c>
      <c r="C10">
        <v>50</v>
      </c>
      <c r="D10">
        <v>60</v>
      </c>
      <c r="E10" t="str">
        <f t="shared" si="0"/>
        <v>50 - 60 ml</v>
      </c>
      <c r="F10">
        <f>Matlab!K16</f>
        <v>5</v>
      </c>
    </row>
    <row r="11" spans="1:11" x14ac:dyDescent="0.3">
      <c r="A11" s="4">
        <f>WEKA!H17</f>
        <v>6.5243129864344954E-2</v>
      </c>
      <c r="B11" s="4">
        <f>Matlab!H17</f>
        <v>9.5984067914936119E-2</v>
      </c>
      <c r="C11">
        <v>60</v>
      </c>
      <c r="D11">
        <v>70</v>
      </c>
      <c r="E11" t="str">
        <f t="shared" si="0"/>
        <v>60 - 70 ml</v>
      </c>
      <c r="F11">
        <f>Matlab!K17</f>
        <v>3</v>
      </c>
    </row>
    <row r="12" spans="1:11" x14ac:dyDescent="0.3">
      <c r="A12" s="4">
        <f>WEKA!H18</f>
        <v>0.384983618095386</v>
      </c>
      <c r="B12" s="4">
        <f>Matlab!H18</f>
        <v>0.22044148723636089</v>
      </c>
      <c r="C12">
        <v>70</v>
      </c>
      <c r="D12">
        <v>80</v>
      </c>
      <c r="E12" t="str">
        <f t="shared" si="0"/>
        <v>70 - 80 ml</v>
      </c>
      <c r="F12">
        <f>Matlab!K18</f>
        <v>3</v>
      </c>
    </row>
    <row r="13" spans="1:11" x14ac:dyDescent="0.3">
      <c r="A13" s="4">
        <f>WEKA!H19</f>
        <v>0</v>
      </c>
      <c r="B13" s="4">
        <f>Matlab!H19</f>
        <v>0</v>
      </c>
      <c r="C13">
        <v>80</v>
      </c>
      <c r="D13">
        <v>90</v>
      </c>
      <c r="E13" t="str">
        <f t="shared" ref="E13:E21" si="1">C13&amp;" - "&amp;D13&amp;" ml"</f>
        <v>80 - 90 ml</v>
      </c>
      <c r="F13">
        <f>Matlab!K19</f>
        <v>0</v>
      </c>
    </row>
    <row r="14" spans="1:11" x14ac:dyDescent="0.3">
      <c r="A14" s="4">
        <f>WEKA!H20</f>
        <v>0.27953833886901125</v>
      </c>
      <c r="B14" s="4">
        <f>Matlab!H20</f>
        <v>0.19207367143886017</v>
      </c>
      <c r="C14">
        <v>90</v>
      </c>
      <c r="D14">
        <v>100</v>
      </c>
      <c r="E14" t="str">
        <f t="shared" si="1"/>
        <v>90 - 100 ml</v>
      </c>
      <c r="F14">
        <f>Matlab!K20</f>
        <v>2</v>
      </c>
    </row>
    <row r="15" spans="1:11" x14ac:dyDescent="0.3">
      <c r="A15" s="4">
        <f>WEKA!H21</f>
        <v>0.19205762892655245</v>
      </c>
      <c r="B15" s="4">
        <f>Matlab!H21</f>
        <v>0.30831773124408041</v>
      </c>
      <c r="C15">
        <v>100</v>
      </c>
      <c r="D15">
        <v>110</v>
      </c>
      <c r="E15" t="str">
        <f t="shared" si="1"/>
        <v>100 - 110 ml</v>
      </c>
      <c r="F15">
        <f>Matlab!K21</f>
        <v>3</v>
      </c>
    </row>
    <row r="16" spans="1:11" x14ac:dyDescent="0.3">
      <c r="A16" s="4">
        <f>WEKA!H22</f>
        <v>0</v>
      </c>
      <c r="B16" s="4">
        <f>Matlab!H22</f>
        <v>0</v>
      </c>
      <c r="C16">
        <v>110</v>
      </c>
      <c r="D16">
        <v>120</v>
      </c>
      <c r="E16" t="str">
        <f t="shared" si="1"/>
        <v>110 - 120 ml</v>
      </c>
      <c r="F16">
        <f>Matlab!K22</f>
        <v>0</v>
      </c>
    </row>
    <row r="17" spans="1:6" x14ac:dyDescent="0.3">
      <c r="A17" s="4">
        <f>WEKA!H23</f>
        <v>0.45085753314393917</v>
      </c>
      <c r="B17" s="4">
        <f>Matlab!H23</f>
        <v>0.50865573476889503</v>
      </c>
      <c r="C17">
        <v>120</v>
      </c>
      <c r="D17">
        <v>130</v>
      </c>
      <c r="E17" t="str">
        <f t="shared" si="1"/>
        <v>120 - 130 ml</v>
      </c>
      <c r="F17">
        <f>Matlab!K23</f>
        <v>1</v>
      </c>
    </row>
    <row r="18" spans="1:6" x14ac:dyDescent="0.3">
      <c r="A18" s="4">
        <f>WEKA!H24</f>
        <v>0.38250214208692773</v>
      </c>
      <c r="B18" s="4">
        <f>Matlab!H24</f>
        <v>0.46195908473571679</v>
      </c>
      <c r="C18">
        <v>130</v>
      </c>
      <c r="D18">
        <v>140</v>
      </c>
      <c r="E18" t="str">
        <f t="shared" si="1"/>
        <v>130 - 140 ml</v>
      </c>
      <c r="F18">
        <f>Matlab!K24</f>
        <v>1</v>
      </c>
    </row>
    <row r="19" spans="1:6" x14ac:dyDescent="0.3">
      <c r="A19" s="4">
        <f>WEKA!H25</f>
        <v>0</v>
      </c>
      <c r="B19" s="4">
        <f>Matlab!H25</f>
        <v>0</v>
      </c>
      <c r="C19">
        <v>140</v>
      </c>
      <c r="D19">
        <v>150</v>
      </c>
      <c r="E19" t="str">
        <f t="shared" si="1"/>
        <v>140 - 150 ml</v>
      </c>
      <c r="F19">
        <f>Matlab!K25</f>
        <v>0</v>
      </c>
    </row>
    <row r="20" spans="1:6" x14ac:dyDescent="0.3">
      <c r="A20" s="4">
        <f>WEKA!H26</f>
        <v>0</v>
      </c>
      <c r="B20" s="4">
        <f>Matlab!H26</f>
        <v>0</v>
      </c>
      <c r="C20">
        <v>150</v>
      </c>
      <c r="D20">
        <v>160</v>
      </c>
      <c r="E20" t="str">
        <f t="shared" si="1"/>
        <v>150 - 160 ml</v>
      </c>
      <c r="F20">
        <f>Matlab!K26</f>
        <v>0</v>
      </c>
    </row>
    <row r="21" spans="1:6" x14ac:dyDescent="0.3">
      <c r="A21" s="4">
        <f>WEKA!H27</f>
        <v>0.34535681995738626</v>
      </c>
      <c r="B21" s="4">
        <f>Matlab!H27</f>
        <v>0.44883372031675994</v>
      </c>
      <c r="C21">
        <v>160</v>
      </c>
      <c r="D21">
        <v>170</v>
      </c>
      <c r="E21" t="str">
        <f t="shared" si="1"/>
        <v>160 - 170 ml</v>
      </c>
      <c r="F21">
        <f>Matlab!K27</f>
        <v>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Matlab</vt:lpstr>
      <vt:lpstr>WEKA</vt:lpstr>
      <vt:lpstr>Beide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Hösl</dc:creator>
  <cp:lastModifiedBy>Niklas Hösl</cp:lastModifiedBy>
  <dcterms:created xsi:type="dcterms:W3CDTF">2015-05-14T09:53:28Z</dcterms:created>
  <dcterms:modified xsi:type="dcterms:W3CDTF">2015-06-10T19:33:52Z</dcterms:modified>
</cp:coreProperties>
</file>