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bachelor-project-thesis\matlab\results\"/>
    </mc:Choice>
  </mc:AlternateContent>
  <bookViews>
    <workbookView xWindow="4680" yWindow="0" windowWidth="22104" windowHeight="9972" activeTab="2"/>
  </bookViews>
  <sheets>
    <sheet name="Matlab" sheetId="1" r:id="rId1"/>
    <sheet name="WEKA" sheetId="2" r:id="rId2"/>
    <sheet name="Bei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2" l="1"/>
  <c r="K15" i="2" l="1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15" i="1"/>
  <c r="K14" i="1"/>
  <c r="K13" i="1"/>
  <c r="K12" i="1"/>
  <c r="K11" i="1"/>
  <c r="K10" i="1"/>
  <c r="K9" i="1"/>
  <c r="H9" i="1"/>
  <c r="H10" i="1"/>
  <c r="H11" i="1"/>
  <c r="H12" i="1"/>
  <c r="H13" i="1"/>
  <c r="H14" i="1"/>
  <c r="K8" i="1"/>
  <c r="H8" i="1"/>
  <c r="K16" i="1" l="1"/>
  <c r="F2" i="1"/>
  <c r="F6" i="3"/>
  <c r="F7" i="3"/>
  <c r="F8" i="3"/>
  <c r="F9" i="3"/>
  <c r="F10" i="3"/>
  <c r="F11" i="3"/>
  <c r="F12" i="3"/>
  <c r="F5" i="3"/>
  <c r="B6" i="3"/>
  <c r="B7" i="3"/>
  <c r="B8" i="3"/>
  <c r="B9" i="3"/>
  <c r="B10" i="3"/>
  <c r="B11" i="3"/>
  <c r="E6" i="3"/>
  <c r="E7" i="3"/>
  <c r="E8" i="3"/>
  <c r="E9" i="3"/>
  <c r="E10" i="3"/>
  <c r="E11" i="3"/>
  <c r="E12" i="3"/>
  <c r="E5" i="3"/>
  <c r="B5" i="3"/>
  <c r="H2" i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H15" i="1" s="1"/>
  <c r="B12" i="3" s="1"/>
  <c r="F69" i="1"/>
  <c r="A5" i="3" l="1"/>
  <c r="K6" i="3"/>
  <c r="F13" i="3"/>
  <c r="I6" i="3" s="1"/>
  <c r="E71" i="2"/>
  <c r="D71" i="2"/>
  <c r="C71" i="2"/>
  <c r="B71" i="2"/>
  <c r="A71" i="2"/>
  <c r="E70" i="2"/>
  <c r="D70" i="2"/>
  <c r="C70" i="2"/>
  <c r="B70" i="2"/>
  <c r="A70" i="2"/>
  <c r="H6" i="2"/>
  <c r="J6" i="2" s="1"/>
  <c r="H5" i="2"/>
  <c r="J5" i="2" s="1"/>
  <c r="H4" i="2"/>
  <c r="J4" i="2" s="1"/>
  <c r="H3" i="2"/>
  <c r="J3" i="2" s="1"/>
  <c r="H2" i="2"/>
  <c r="J2" i="2" s="1"/>
  <c r="A70" i="1"/>
  <c r="B70" i="1"/>
  <c r="C70" i="1"/>
  <c r="D70" i="1"/>
  <c r="E70" i="1"/>
  <c r="A71" i="1"/>
  <c r="B71" i="1"/>
  <c r="C71" i="1"/>
  <c r="D71" i="1"/>
  <c r="E71" i="1"/>
  <c r="A8" i="3" l="1"/>
  <c r="A12" i="3"/>
  <c r="E72" i="1"/>
  <c r="A10" i="3"/>
  <c r="A9" i="3"/>
  <c r="A11" i="3"/>
  <c r="D72" i="2"/>
  <c r="A6" i="3"/>
  <c r="A7" i="3"/>
  <c r="D72" i="1"/>
  <c r="E72" i="2"/>
  <c r="H6" i="1"/>
  <c r="J6" i="1" s="1"/>
  <c r="H4" i="1"/>
  <c r="J4" i="1" s="1"/>
  <c r="H3" i="1"/>
  <c r="J3" i="1" s="1"/>
  <c r="J2" i="1"/>
  <c r="J6" i="3" l="1"/>
  <c r="H5" i="1"/>
  <c r="J5" i="1" s="1"/>
</calcChain>
</file>

<file path=xl/sharedStrings.xml><?xml version="1.0" encoding="utf-8"?>
<sst xmlns="http://schemas.openxmlformats.org/spreadsheetml/2006/main" count="23" uniqueCount="14">
  <si>
    <t>Actual</t>
  </si>
  <si>
    <t>P</t>
  </si>
  <si>
    <t>Calculated</t>
  </si>
  <si>
    <t>Error</t>
  </si>
  <si>
    <t>Abs Error</t>
  </si>
  <si>
    <t>Error per drinking actions</t>
  </si>
  <si>
    <t>Error per drinking action range</t>
  </si>
  <si>
    <t>WEKA</t>
  </si>
  <si>
    <t>Matlab</t>
  </si>
  <si>
    <t>10-40</t>
  </si>
  <si>
    <t>Range</t>
  </si>
  <si>
    <t>Percentage</t>
  </si>
  <si>
    <t>Amount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</si>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</sst>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0" borderId="0" xfId="1" applyNumberFormat="1" applyFont="1"/>
    <xf numFmtId="0" fontId="2" fillId="0" borderId="0" xfId="0" applyFont="1" applyAlignment="1">
      <alignment horizontal="left"/>
    </xf>
    <xf numFmtId="17" fontId="0" fillId="0" borderId="0" xfId="0" quotePrefix="1" applyNumberForma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Comparing errors in given ranges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WEKA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Beide!$E$5:$E$13</c:f>
              <c:strCache>
                <c:ptCount val="8"/>
                <c:pt idx="0">
                  <c:v>0 - 10 ml</c:v>
                </c:pt>
                <c:pt idx="1">
                  <c:v>10 - 20 ml</c:v>
                </c:pt>
                <c:pt idx="2">
                  <c:v>20 - 30 ml</c:v>
                </c:pt>
                <c:pt idx="3">
                  <c:v>30 - 40 ml</c:v>
                </c:pt>
                <c:pt idx="4">
                  <c:v>40 - 50 ml</c:v>
                </c:pt>
                <c:pt idx="5">
                  <c:v>50 - 60 ml</c:v>
                </c:pt>
                <c:pt idx="6">
                  <c:v>60 - 70 ml</c:v>
                </c:pt>
                <c:pt idx="7">
                  <c:v>70 - 80 ml</c:v>
                </c:pt>
              </c:strCache>
            </c:strRef>
          </c:cat>
          <c:val>
            <c:numRef>
              <c:f>Beide!$A$5:$A$12</c:f>
              <c:numCache>
                <c:formatCode>0.0%</c:formatCode>
                <c:ptCount val="8"/>
                <c:pt idx="0">
                  <c:v>0.3075949876509716</c:v>
                </c:pt>
                <c:pt idx="1">
                  <c:v>0.28985076031944285</c:v>
                </c:pt>
                <c:pt idx="2">
                  <c:v>0.18013007135279296</c:v>
                </c:pt>
                <c:pt idx="3">
                  <c:v>0.20497080710226373</c:v>
                </c:pt>
                <c:pt idx="4">
                  <c:v>0.24929512502119711</c:v>
                </c:pt>
                <c:pt idx="5">
                  <c:v>0.21992808461375191</c:v>
                </c:pt>
                <c:pt idx="6">
                  <c:v>0.16992624625098679</c:v>
                </c:pt>
                <c:pt idx="7">
                  <c:v>8.3339359654033454E-2</c:v>
                </c:pt>
              </c:numCache>
            </c:numRef>
          </c:val>
        </c:ser>
        <c:ser>
          <c:idx val="1"/>
          <c:order val="1"/>
          <c:tx>
            <c:v>Matlab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Beide!$E$5:$E$13</c:f>
              <c:strCache>
                <c:ptCount val="8"/>
                <c:pt idx="0">
                  <c:v>0 - 10 ml</c:v>
                </c:pt>
                <c:pt idx="1">
                  <c:v>10 - 20 ml</c:v>
                </c:pt>
                <c:pt idx="2">
                  <c:v>20 - 30 ml</c:v>
                </c:pt>
                <c:pt idx="3">
                  <c:v>30 - 40 ml</c:v>
                </c:pt>
                <c:pt idx="4">
                  <c:v>40 - 50 ml</c:v>
                </c:pt>
                <c:pt idx="5">
                  <c:v>50 - 60 ml</c:v>
                </c:pt>
                <c:pt idx="6">
                  <c:v>60 - 70 ml</c:v>
                </c:pt>
                <c:pt idx="7">
                  <c:v>70 - 80 ml</c:v>
                </c:pt>
              </c:strCache>
            </c:strRef>
          </c:cat>
          <c:val>
            <c:numRef>
              <c:f>Beide!$B$5:$B$12</c:f>
              <c:numCache>
                <c:formatCode>0.0%</c:formatCode>
                <c:ptCount val="8"/>
                <c:pt idx="0">
                  <c:v>0.66654967463807213</c:v>
                </c:pt>
                <c:pt idx="1">
                  <c:v>0.17912775097511283</c:v>
                </c:pt>
                <c:pt idx="2">
                  <c:v>0.13137361814816828</c:v>
                </c:pt>
                <c:pt idx="3">
                  <c:v>0.17300799568556977</c:v>
                </c:pt>
                <c:pt idx="4">
                  <c:v>0.21403398351976405</c:v>
                </c:pt>
                <c:pt idx="5">
                  <c:v>0.19835165046584521</c:v>
                </c:pt>
                <c:pt idx="6">
                  <c:v>0.11864129330349579</c:v>
                </c:pt>
                <c:pt idx="7">
                  <c:v>0.25404470357887438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288072"/>
        <c:axId val="297288464"/>
      </c:barChart>
      <c:barChart>
        <c:barDir val="col"/>
        <c:grouping val="clustered"/>
        <c:varyColors val="0"/>
        <c:ser>
          <c:idx val="2"/>
          <c:order val="2"/>
          <c:tx>
            <c:v>No. Drinking Actions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Beide!$F$5:$F$12</c:f>
              <c:numCache>
                <c:formatCode>General</c:formatCode>
                <c:ptCount val="8"/>
                <c:pt idx="0">
                  <c:v>9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7"/>
        <c:axId val="341869240"/>
        <c:axId val="297289248"/>
      </c:barChart>
      <c:catAx>
        <c:axId val="29728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288464"/>
        <c:crosses val="autoZero"/>
        <c:auto val="1"/>
        <c:lblAlgn val="ctr"/>
        <c:lblOffset val="100"/>
        <c:noMultiLvlLbl val="0"/>
      </c:catAx>
      <c:valAx>
        <c:axId val="2972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7288072"/>
        <c:crosses val="autoZero"/>
        <c:crossBetween val="between"/>
      </c:valAx>
      <c:valAx>
        <c:axId val="29728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869240"/>
        <c:crosses val="max"/>
        <c:crossBetween val="between"/>
      </c:valAx>
      <c:catAx>
        <c:axId val="341869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9728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499110</xdr:colOff>
      <xdr:row>15</xdr:row>
      <xdr:rowOff>49530</xdr:rowOff>
    </xdr:from>
    <xdr:to>
      <xdr:col>10</xdr:col>
      <xdr:colOff>7620</xdr:colOff>
      <xdr:row>39</xdr:row>
      <xdr:rowOff>121920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8" sqref="H8:K15"/>
    </sheetView>
  </sheetViews>
  <sheetFormatPr baseColWidth="10"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8" t="s">
        <v>5</v>
      </c>
    </row>
    <row r="2" spans="1:11" x14ac:dyDescent="0.3">
      <c r="A2">
        <v>4</v>
      </c>
      <c r="B2">
        <v>162.217225998478</v>
      </c>
      <c r="C2">
        <v>13.1666489731955</v>
      </c>
      <c r="D2">
        <v>9.1666489731954801</v>
      </c>
      <c r="E2">
        <v>9.1666489731954801</v>
      </c>
      <c r="F2" s="3">
        <f>E2/A2</f>
        <v>2.29166224329887</v>
      </c>
      <c r="H2">
        <f>COUNTIF($E$2:$E$69,"&lt;"&amp;I2)</f>
        <v>23</v>
      </c>
      <c r="I2">
        <v>2</v>
      </c>
      <c r="J2" s="3">
        <f>H2/68</f>
        <v>0.33823529411764708</v>
      </c>
    </row>
    <row r="3" spans="1:11" x14ac:dyDescent="0.3">
      <c r="A3">
        <v>8</v>
      </c>
      <c r="B3">
        <v>137.05733537674101</v>
      </c>
      <c r="C3">
        <v>11.539322406928401</v>
      </c>
      <c r="D3">
        <v>3.5393224069283602</v>
      </c>
      <c r="E3">
        <v>3.5393224069283602</v>
      </c>
      <c r="F3" s="3">
        <f t="shared" ref="F3:F66" si="0">E3/A3</f>
        <v>0.44241530086604502</v>
      </c>
      <c r="H3">
        <f t="shared" ref="H3:H6" si="1">COUNTIF($E$2:$E$69,"&lt;"&amp;I3)</f>
        <v>41</v>
      </c>
      <c r="I3">
        <v>5</v>
      </c>
      <c r="J3" s="3">
        <f t="shared" ref="J3:J6" si="2">H3/68</f>
        <v>0.6029411764705882</v>
      </c>
    </row>
    <row r="4" spans="1:11" x14ac:dyDescent="0.3">
      <c r="A4">
        <v>8</v>
      </c>
      <c r="B4">
        <v>124.02842065863</v>
      </c>
      <c r="C4">
        <v>10.696620053044001</v>
      </c>
      <c r="D4">
        <v>2.6966200530440401</v>
      </c>
      <c r="E4">
        <v>2.6966200530440401</v>
      </c>
      <c r="F4" s="3">
        <f t="shared" si="0"/>
        <v>0.33707750663050501</v>
      </c>
      <c r="H4">
        <f t="shared" si="1"/>
        <v>56</v>
      </c>
      <c r="I4">
        <v>10</v>
      </c>
      <c r="J4" s="3">
        <f t="shared" si="2"/>
        <v>0.82352941176470584</v>
      </c>
    </row>
    <row r="5" spans="1:11" x14ac:dyDescent="0.3">
      <c r="A5">
        <v>8</v>
      </c>
      <c r="B5">
        <v>158.39266105402501</v>
      </c>
      <c r="C5">
        <v>12.9192784169362</v>
      </c>
      <c r="D5">
        <v>4.9192784169361898</v>
      </c>
      <c r="E5">
        <v>4.9192784169361898</v>
      </c>
      <c r="F5" s="3">
        <f t="shared" si="0"/>
        <v>0.61490980211702373</v>
      </c>
      <c r="H5">
        <f t="shared" si="1"/>
        <v>67</v>
      </c>
      <c r="I5">
        <v>20</v>
      </c>
      <c r="J5" s="3">
        <f t="shared" si="2"/>
        <v>0.98529411764705888</v>
      </c>
    </row>
    <row r="6" spans="1:11" x14ac:dyDescent="0.3">
      <c r="A6" s="6">
        <v>8</v>
      </c>
      <c r="B6" s="6">
        <v>188.93133987895499</v>
      </c>
      <c r="C6" s="6">
        <v>14.8945017633991</v>
      </c>
      <c r="D6" s="6">
        <v>6.8945017633990799</v>
      </c>
      <c r="E6" s="6">
        <v>6.8945017633990799</v>
      </c>
      <c r="F6" s="3">
        <f t="shared" si="0"/>
        <v>0.86181272042488499</v>
      </c>
      <c r="H6">
        <f t="shared" si="1"/>
        <v>68</v>
      </c>
      <c r="I6">
        <v>40</v>
      </c>
      <c r="J6" s="3">
        <f t="shared" si="2"/>
        <v>1</v>
      </c>
    </row>
    <row r="7" spans="1:11" x14ac:dyDescent="0.3">
      <c r="A7">
        <v>8</v>
      </c>
      <c r="B7">
        <v>133.004761448457</v>
      </c>
      <c r="C7">
        <v>11.2772043669731</v>
      </c>
      <c r="D7">
        <v>3.2772043669731401</v>
      </c>
      <c r="E7">
        <v>3.2772043669731401</v>
      </c>
      <c r="F7" s="3">
        <f t="shared" si="0"/>
        <v>0.40965054587164251</v>
      </c>
      <c r="H7" s="1" t="s">
        <v>6</v>
      </c>
    </row>
    <row r="8" spans="1:11" x14ac:dyDescent="0.3">
      <c r="A8">
        <v>9</v>
      </c>
      <c r="B8">
        <v>139.88050889064101</v>
      </c>
      <c r="C8">
        <v>11.721923568810301</v>
      </c>
      <c r="D8">
        <v>2.7219235688103098</v>
      </c>
      <c r="E8">
        <v>2.7219235688103098</v>
      </c>
      <c r="F8" s="3">
        <f t="shared" si="0"/>
        <v>0.30243595209003443</v>
      </c>
      <c r="H8" s="3">
        <f>AVERAGEIFS($F$2:$F$69,$A$2:$A$69,"&lt;"&amp;J8,$A$2:$A$69,"&gt;="&amp;I8)</f>
        <v>0.66654967463807213</v>
      </c>
      <c r="I8">
        <v>0</v>
      </c>
      <c r="J8">
        <v>10</v>
      </c>
      <c r="K8">
        <f>COUNTIFS($A$2:$A$69,"&lt;="&amp;J8,$A$2:$A$69,"&gt;"&amp;I8)</f>
        <v>9</v>
      </c>
    </row>
    <row r="9" spans="1:11" x14ac:dyDescent="0.3">
      <c r="A9">
        <v>9</v>
      </c>
      <c r="B9">
        <v>107.876134747267</v>
      </c>
      <c r="C9">
        <v>9.6518999322501493</v>
      </c>
      <c r="D9">
        <v>0.65189993225014597</v>
      </c>
      <c r="E9">
        <v>0.65189993225014597</v>
      </c>
      <c r="F9" s="3">
        <f t="shared" si="0"/>
        <v>7.2433325805571769E-2</v>
      </c>
      <c r="H9" s="3">
        <f t="shared" ref="H9:H15" si="3">AVERAGEIFS($F$2:$F$69,$A$2:$A$69,"&lt;"&amp;J9,$A$2:$A$69,"&gt;="&amp;I9)</f>
        <v>0.17912775097511283</v>
      </c>
      <c r="I9">
        <v>10</v>
      </c>
      <c r="J9">
        <v>20</v>
      </c>
      <c r="K9">
        <f t="shared" ref="K9:K15" si="4">COUNTIFS($A$2:$A$69,"&lt;="&amp;J9,$A$2:$A$69,"&gt;"&amp;I9)</f>
        <v>18</v>
      </c>
    </row>
    <row r="10" spans="1:11" x14ac:dyDescent="0.3">
      <c r="A10">
        <v>10</v>
      </c>
      <c r="B10">
        <v>215.949680619471</v>
      </c>
      <c r="C10">
        <v>16.642031763609499</v>
      </c>
      <c r="D10">
        <v>6.6420317636095101</v>
      </c>
      <c r="E10">
        <v>6.6420317636095101</v>
      </c>
      <c r="F10" s="3">
        <f t="shared" si="0"/>
        <v>0.66420317636095105</v>
      </c>
      <c r="H10" s="3">
        <f t="shared" si="3"/>
        <v>0.13137361814816828</v>
      </c>
      <c r="I10">
        <v>20</v>
      </c>
      <c r="J10">
        <v>30</v>
      </c>
      <c r="K10">
        <f t="shared" si="4"/>
        <v>15</v>
      </c>
    </row>
    <row r="11" spans="1:11" x14ac:dyDescent="0.3">
      <c r="A11">
        <v>11</v>
      </c>
      <c r="B11">
        <v>143.885884283385</v>
      </c>
      <c r="C11">
        <v>11.980988835924499</v>
      </c>
      <c r="D11">
        <v>0.98098883592453501</v>
      </c>
      <c r="E11">
        <v>0.98098883592453501</v>
      </c>
      <c r="F11" s="3">
        <f t="shared" si="0"/>
        <v>8.9180803265866818E-2</v>
      </c>
      <c r="H11" s="3">
        <f t="shared" si="3"/>
        <v>0.17300799568556977</v>
      </c>
      <c r="I11">
        <v>30</v>
      </c>
      <c r="J11">
        <v>40</v>
      </c>
      <c r="K11">
        <f t="shared" si="4"/>
        <v>12</v>
      </c>
    </row>
    <row r="12" spans="1:11" x14ac:dyDescent="0.3">
      <c r="A12">
        <v>11</v>
      </c>
      <c r="B12">
        <v>141.14119573174199</v>
      </c>
      <c r="C12">
        <v>11.803464034113301</v>
      </c>
      <c r="D12">
        <v>0.80346403411325795</v>
      </c>
      <c r="E12">
        <v>0.80346403411325795</v>
      </c>
      <c r="F12" s="3">
        <f t="shared" si="0"/>
        <v>7.304218491938709E-2</v>
      </c>
      <c r="H12" s="3">
        <f t="shared" si="3"/>
        <v>0.21403398351976405</v>
      </c>
      <c r="I12">
        <v>40</v>
      </c>
      <c r="J12">
        <v>50</v>
      </c>
      <c r="K12">
        <f t="shared" si="4"/>
        <v>7</v>
      </c>
    </row>
    <row r="13" spans="1:11" x14ac:dyDescent="0.3">
      <c r="A13">
        <v>13</v>
      </c>
      <c r="B13">
        <v>120.954940192747</v>
      </c>
      <c r="C13">
        <v>10.4978291883209</v>
      </c>
      <c r="D13">
        <v>-2.5021708116790702</v>
      </c>
      <c r="E13">
        <v>2.5021708116790702</v>
      </c>
      <c r="F13" s="3">
        <f t="shared" si="0"/>
        <v>0.19247467782146693</v>
      </c>
      <c r="H13" s="3">
        <f t="shared" si="3"/>
        <v>0.19835165046584521</v>
      </c>
      <c r="I13">
        <v>50</v>
      </c>
      <c r="J13">
        <v>60</v>
      </c>
      <c r="K13">
        <f t="shared" si="4"/>
        <v>4</v>
      </c>
    </row>
    <row r="14" spans="1:11" x14ac:dyDescent="0.3">
      <c r="A14">
        <v>13</v>
      </c>
      <c r="B14">
        <v>143.37762677974999</v>
      </c>
      <c r="C14">
        <v>11.948115046820901</v>
      </c>
      <c r="D14">
        <v>-1.0518849531790999</v>
      </c>
      <c r="E14">
        <v>1.0518849531790999</v>
      </c>
      <c r="F14" s="3">
        <f t="shared" si="0"/>
        <v>8.0914227167623073E-2</v>
      </c>
      <c r="H14" s="3">
        <f t="shared" si="3"/>
        <v>0.11864129330349579</v>
      </c>
      <c r="I14">
        <v>60</v>
      </c>
      <c r="J14">
        <v>70</v>
      </c>
      <c r="K14">
        <f t="shared" si="4"/>
        <v>1</v>
      </c>
    </row>
    <row r="15" spans="1:11" x14ac:dyDescent="0.3">
      <c r="A15">
        <v>14</v>
      </c>
      <c r="B15">
        <v>188.886039122331</v>
      </c>
      <c r="C15">
        <v>14.8915717377549</v>
      </c>
      <c r="D15">
        <v>0.89157173775484999</v>
      </c>
      <c r="E15">
        <v>0.89157173775484999</v>
      </c>
      <c r="F15" s="3">
        <f t="shared" si="0"/>
        <v>6.3683695553917855E-2</v>
      </c>
      <c r="H15" s="3">
        <f t="shared" si="3"/>
        <v>0.25404470357887438</v>
      </c>
      <c r="I15">
        <v>70</v>
      </c>
      <c r="J15">
        <v>80</v>
      </c>
      <c r="K15">
        <f t="shared" si="4"/>
        <v>2</v>
      </c>
    </row>
    <row r="16" spans="1:11" x14ac:dyDescent="0.3">
      <c r="A16">
        <v>15</v>
      </c>
      <c r="B16">
        <v>297.55522040896199</v>
      </c>
      <c r="C16">
        <v>21.920228908841601</v>
      </c>
      <c r="D16">
        <v>6.9202289088416098</v>
      </c>
      <c r="E16">
        <v>6.9202289088416098</v>
      </c>
      <c r="F16" s="3">
        <f t="shared" si="0"/>
        <v>0.461348593922774</v>
      </c>
      <c r="K16">
        <f>SUM(K8:K15)</f>
        <v>68</v>
      </c>
    </row>
    <row r="17" spans="1:6" x14ac:dyDescent="0.3">
      <c r="A17" s="6">
        <v>15</v>
      </c>
      <c r="B17" s="6">
        <v>172.14866644840399</v>
      </c>
      <c r="C17" s="6">
        <v>13.8090085576804</v>
      </c>
      <c r="D17" s="6">
        <v>-1.1909914423196</v>
      </c>
      <c r="E17" s="6">
        <v>1.1909914423196</v>
      </c>
      <c r="F17" s="3">
        <f t="shared" si="0"/>
        <v>7.9399429487973336E-2</v>
      </c>
    </row>
    <row r="18" spans="1:6" x14ac:dyDescent="0.3">
      <c r="A18">
        <v>16</v>
      </c>
      <c r="B18">
        <v>158.47082797610099</v>
      </c>
      <c r="C18">
        <v>12.9243342063596</v>
      </c>
      <c r="D18">
        <v>-3.0756657936404501</v>
      </c>
      <c r="E18">
        <v>3.0756657936404501</v>
      </c>
      <c r="F18" s="3">
        <f t="shared" si="0"/>
        <v>0.19222911210252813</v>
      </c>
    </row>
    <row r="19" spans="1:6" x14ac:dyDescent="0.3">
      <c r="A19">
        <v>17</v>
      </c>
      <c r="B19">
        <v>169.02139953508001</v>
      </c>
      <c r="C19">
        <v>13.6067388179438</v>
      </c>
      <c r="D19">
        <v>-3.39326118205623</v>
      </c>
      <c r="E19">
        <v>3.39326118205623</v>
      </c>
      <c r="F19" s="3">
        <f t="shared" si="0"/>
        <v>0.19960359894448412</v>
      </c>
    </row>
    <row r="20" spans="1:6" x14ac:dyDescent="0.3">
      <c r="A20">
        <v>18</v>
      </c>
      <c r="B20">
        <v>200.43831002905901</v>
      </c>
      <c r="C20">
        <v>15.638765659615199</v>
      </c>
      <c r="D20">
        <v>-2.3612343403847902</v>
      </c>
      <c r="E20">
        <v>2.3612343403847902</v>
      </c>
      <c r="F20" s="3">
        <f t="shared" si="0"/>
        <v>0.1311796855769328</v>
      </c>
    </row>
    <row r="21" spans="1:6" x14ac:dyDescent="0.3">
      <c r="A21">
        <v>19</v>
      </c>
      <c r="B21">
        <v>233.688690887815</v>
      </c>
      <c r="C21">
        <v>17.789380259791798</v>
      </c>
      <c r="D21">
        <v>-1.2106197402082299</v>
      </c>
      <c r="E21">
        <v>1.2106197402082299</v>
      </c>
      <c r="F21" s="3">
        <f t="shared" si="0"/>
        <v>6.3716828432012096E-2</v>
      </c>
    </row>
    <row r="22" spans="1:6" x14ac:dyDescent="0.3">
      <c r="A22">
        <v>19</v>
      </c>
      <c r="B22">
        <v>241.33578603914</v>
      </c>
      <c r="C22">
        <v>18.283989766709599</v>
      </c>
      <c r="D22">
        <v>-0.71601023329042601</v>
      </c>
      <c r="E22">
        <v>0.71601023329042601</v>
      </c>
      <c r="F22" s="3">
        <f t="shared" si="0"/>
        <v>3.7684749120548734E-2</v>
      </c>
    </row>
    <row r="23" spans="1:6" x14ac:dyDescent="0.3">
      <c r="A23">
        <v>20</v>
      </c>
      <c r="B23">
        <v>262.84518823217098</v>
      </c>
      <c r="C23">
        <v>19.6752049408727</v>
      </c>
      <c r="D23">
        <v>-0.32479505912733903</v>
      </c>
      <c r="E23">
        <v>0.32479505912733903</v>
      </c>
      <c r="F23" s="3">
        <f t="shared" si="0"/>
        <v>1.6239752956366951E-2</v>
      </c>
    </row>
    <row r="24" spans="1:6" x14ac:dyDescent="0.3">
      <c r="A24">
        <v>20</v>
      </c>
      <c r="B24">
        <v>250.76694096999</v>
      </c>
      <c r="C24">
        <v>18.8939911852489</v>
      </c>
      <c r="D24">
        <v>-1.10600881475111</v>
      </c>
      <c r="E24">
        <v>1.10600881475111</v>
      </c>
      <c r="F24" s="3">
        <f t="shared" si="0"/>
        <v>5.5300440737555502E-2</v>
      </c>
    </row>
    <row r="25" spans="1:6" x14ac:dyDescent="0.3">
      <c r="A25">
        <v>20</v>
      </c>
      <c r="B25">
        <v>294.79421615182099</v>
      </c>
      <c r="C25">
        <v>21.741648817029098</v>
      </c>
      <c r="D25">
        <v>1.74164881702909</v>
      </c>
      <c r="E25">
        <v>1.74164881702909</v>
      </c>
      <c r="F25" s="3">
        <f t="shared" si="0"/>
        <v>8.7082440851454501E-2</v>
      </c>
    </row>
    <row r="26" spans="1:6" x14ac:dyDescent="0.3">
      <c r="A26">
        <v>20</v>
      </c>
      <c r="B26">
        <v>277.93673233173701</v>
      </c>
      <c r="C26">
        <v>20.6513169203897</v>
      </c>
      <c r="D26">
        <v>0.65131692038966105</v>
      </c>
      <c r="E26">
        <v>0.65131692038966105</v>
      </c>
      <c r="F26" s="3">
        <f t="shared" si="0"/>
        <v>3.256584601948305E-2</v>
      </c>
    </row>
    <row r="27" spans="1:6" x14ac:dyDescent="0.3">
      <c r="A27">
        <v>20</v>
      </c>
      <c r="B27">
        <v>289.43122051358102</v>
      </c>
      <c r="C27">
        <v>21.394773490419301</v>
      </c>
      <c r="D27">
        <v>1.3947734904192901</v>
      </c>
      <c r="E27">
        <v>1.3947734904192901</v>
      </c>
      <c r="F27" s="3">
        <f t="shared" si="0"/>
        <v>6.9738674520964508E-2</v>
      </c>
    </row>
    <row r="28" spans="1:6" x14ac:dyDescent="0.3">
      <c r="A28" s="6">
        <v>20</v>
      </c>
      <c r="B28" s="6">
        <v>277.00172258000799</v>
      </c>
      <c r="C28" s="6">
        <v>20.590841053002801</v>
      </c>
      <c r="D28" s="6">
        <v>0.590841053002787</v>
      </c>
      <c r="E28" s="6">
        <v>0.590841053002787</v>
      </c>
      <c r="F28" s="3">
        <f t="shared" si="0"/>
        <v>2.9542052650139351E-2</v>
      </c>
    </row>
    <row r="29" spans="1:6" x14ac:dyDescent="0.3">
      <c r="A29">
        <v>21</v>
      </c>
      <c r="B29">
        <v>421.56189451170297</v>
      </c>
      <c r="C29">
        <v>29.940905874244301</v>
      </c>
      <c r="D29">
        <v>8.94090587424426</v>
      </c>
      <c r="E29">
        <v>8.94090587424426</v>
      </c>
      <c r="F29" s="3">
        <f t="shared" si="0"/>
        <v>0.42575742258305999</v>
      </c>
    </row>
    <row r="30" spans="1:6" x14ac:dyDescent="0.3">
      <c r="A30">
        <v>21</v>
      </c>
      <c r="B30">
        <v>313.09303596339498</v>
      </c>
      <c r="C30">
        <v>22.925205457175299</v>
      </c>
      <c r="D30">
        <v>1.9252054571753401</v>
      </c>
      <c r="E30">
        <v>1.9252054571753401</v>
      </c>
      <c r="F30" s="3">
        <f t="shared" si="0"/>
        <v>9.1676450341682855E-2</v>
      </c>
    </row>
    <row r="31" spans="1:6" x14ac:dyDescent="0.3">
      <c r="A31">
        <v>21</v>
      </c>
      <c r="B31">
        <v>299.03086654636297</v>
      </c>
      <c r="C31">
        <v>22.0156728119136</v>
      </c>
      <c r="D31">
        <v>1.0156728119135601</v>
      </c>
      <c r="E31">
        <v>1.0156728119135601</v>
      </c>
      <c r="F31" s="3">
        <f t="shared" si="0"/>
        <v>4.836537199588381E-2</v>
      </c>
    </row>
    <row r="32" spans="1:6" x14ac:dyDescent="0.3">
      <c r="A32">
        <v>22</v>
      </c>
      <c r="B32">
        <v>399.11548889649401</v>
      </c>
      <c r="C32">
        <v>28.489085883291001</v>
      </c>
      <c r="D32">
        <v>6.4890858832909899</v>
      </c>
      <c r="E32">
        <v>6.4890858832909899</v>
      </c>
      <c r="F32" s="3">
        <f t="shared" si="0"/>
        <v>0.29495844924049952</v>
      </c>
    </row>
    <row r="33" spans="1:6" x14ac:dyDescent="0.3">
      <c r="A33">
        <v>22</v>
      </c>
      <c r="B33">
        <v>329.60368548977698</v>
      </c>
      <c r="C33">
        <v>23.993104320670099</v>
      </c>
      <c r="D33">
        <v>1.99310432067013</v>
      </c>
      <c r="E33">
        <v>1.99310432067013</v>
      </c>
      <c r="F33" s="3">
        <f t="shared" si="0"/>
        <v>9.0595650939551367E-2</v>
      </c>
    </row>
    <row r="34" spans="1:6" x14ac:dyDescent="0.3">
      <c r="A34">
        <v>23</v>
      </c>
      <c r="B34">
        <v>371.35245018378703</v>
      </c>
      <c r="C34">
        <v>26.693389266929</v>
      </c>
      <c r="D34">
        <v>3.6933892669290098</v>
      </c>
      <c r="E34">
        <v>3.6933892669290098</v>
      </c>
      <c r="F34" s="3">
        <f t="shared" si="0"/>
        <v>0.16058214204039173</v>
      </c>
    </row>
    <row r="35" spans="1:6" x14ac:dyDescent="0.3">
      <c r="A35">
        <v>24</v>
      </c>
      <c r="B35">
        <v>335.19420054345198</v>
      </c>
      <c r="C35">
        <v>24.354695465987</v>
      </c>
      <c r="D35">
        <v>0.354695465987035</v>
      </c>
      <c r="E35">
        <v>0.354695465987035</v>
      </c>
      <c r="F35" s="3">
        <f t="shared" si="0"/>
        <v>1.4778977749459792E-2</v>
      </c>
    </row>
    <row r="36" spans="1:6" x14ac:dyDescent="0.3">
      <c r="A36">
        <v>24</v>
      </c>
      <c r="B36">
        <v>232.477321333758</v>
      </c>
      <c r="C36">
        <v>17.711029606900599</v>
      </c>
      <c r="D36">
        <v>-6.2889703930994099</v>
      </c>
      <c r="E36">
        <v>6.2889703930994099</v>
      </c>
      <c r="F36" s="3">
        <f t="shared" si="0"/>
        <v>0.26204043304580876</v>
      </c>
    </row>
    <row r="37" spans="1:6" x14ac:dyDescent="0.3">
      <c r="A37">
        <v>25</v>
      </c>
      <c r="B37">
        <v>268.73709013883399</v>
      </c>
      <c r="C37">
        <v>20.0562896062515</v>
      </c>
      <c r="D37">
        <v>-4.9437103937485301</v>
      </c>
      <c r="E37">
        <v>4.9437103937485301</v>
      </c>
      <c r="F37" s="3">
        <f t="shared" si="0"/>
        <v>0.1977484157499412</v>
      </c>
    </row>
    <row r="38" spans="1:6" x14ac:dyDescent="0.3">
      <c r="A38">
        <v>27</v>
      </c>
      <c r="B38">
        <v>257.74962547551701</v>
      </c>
      <c r="C38">
        <v>19.3456270119122</v>
      </c>
      <c r="D38">
        <v>-7.6543729880878404</v>
      </c>
      <c r="E38">
        <v>7.6543729880878404</v>
      </c>
      <c r="F38" s="3">
        <f t="shared" si="0"/>
        <v>0.28349529585510519</v>
      </c>
    </row>
    <row r="39" spans="1:6" x14ac:dyDescent="0.3">
      <c r="A39">
        <v>27</v>
      </c>
      <c r="B39">
        <v>382.88702354204599</v>
      </c>
      <c r="C39">
        <v>27.439438522017401</v>
      </c>
      <c r="D39">
        <v>0.43943852201737199</v>
      </c>
      <c r="E39">
        <v>0.43943852201737199</v>
      </c>
      <c r="F39" s="3">
        <f t="shared" si="0"/>
        <v>1.6275500815458224E-2</v>
      </c>
    </row>
    <row r="40" spans="1:6" x14ac:dyDescent="0.3">
      <c r="A40">
        <v>28</v>
      </c>
      <c r="B40">
        <v>472.93195816253598</v>
      </c>
      <c r="C40">
        <v>33.263490640078203</v>
      </c>
      <c r="D40">
        <v>5.2634906400782402</v>
      </c>
      <c r="E40">
        <v>5.2634906400782402</v>
      </c>
      <c r="F40" s="3">
        <f t="shared" si="0"/>
        <v>0.18798180857422286</v>
      </c>
    </row>
    <row r="41" spans="1:6" x14ac:dyDescent="0.3">
      <c r="A41">
        <v>30</v>
      </c>
      <c r="B41">
        <v>202.80626307992401</v>
      </c>
      <c r="C41">
        <v>15.791923436224</v>
      </c>
      <c r="D41">
        <v>-14.208076563776</v>
      </c>
      <c r="E41">
        <v>14.208076563776</v>
      </c>
      <c r="F41" s="3">
        <f t="shared" si="0"/>
        <v>0.47360255212586666</v>
      </c>
    </row>
    <row r="42" spans="1:6" x14ac:dyDescent="0.3">
      <c r="A42">
        <v>30</v>
      </c>
      <c r="B42">
        <v>440.49489675958102</v>
      </c>
      <c r="C42">
        <v>31.165481052267801</v>
      </c>
      <c r="D42">
        <v>1.1654810522677901</v>
      </c>
      <c r="E42">
        <v>1.1654810522677901</v>
      </c>
      <c r="F42" s="3">
        <f t="shared" si="0"/>
        <v>3.8849368408926339E-2</v>
      </c>
    </row>
    <row r="43" spans="1:6" x14ac:dyDescent="0.3">
      <c r="A43">
        <v>30</v>
      </c>
      <c r="B43">
        <v>613.92463628782104</v>
      </c>
      <c r="C43">
        <v>42.382812111380503</v>
      </c>
      <c r="D43">
        <v>12.382812111380501</v>
      </c>
      <c r="E43">
        <v>12.382812111380501</v>
      </c>
      <c r="F43" s="3">
        <f t="shared" si="0"/>
        <v>0.41276040371268335</v>
      </c>
    </row>
    <row r="44" spans="1:6" x14ac:dyDescent="0.3">
      <c r="A44">
        <v>31</v>
      </c>
      <c r="B44">
        <v>467.656298438421</v>
      </c>
      <c r="C44">
        <v>32.922264147773099</v>
      </c>
      <c r="D44">
        <v>1.92226414777305</v>
      </c>
      <c r="E44">
        <v>1.92226414777305</v>
      </c>
      <c r="F44" s="3">
        <f t="shared" si="0"/>
        <v>6.2008520895904841E-2</v>
      </c>
    </row>
    <row r="45" spans="1:6" x14ac:dyDescent="0.3">
      <c r="A45">
        <v>31</v>
      </c>
      <c r="B45">
        <v>416.86480366985597</v>
      </c>
      <c r="C45">
        <v>29.637100868649199</v>
      </c>
      <c r="D45">
        <v>-1.3628991313507499</v>
      </c>
      <c r="E45">
        <v>1.3628991313507499</v>
      </c>
      <c r="F45" s="3">
        <f t="shared" si="0"/>
        <v>4.3964488108088708E-2</v>
      </c>
    </row>
    <row r="46" spans="1:6" x14ac:dyDescent="0.3">
      <c r="A46">
        <v>32</v>
      </c>
      <c r="B46">
        <v>607.75822134676002</v>
      </c>
      <c r="C46">
        <v>41.983972108334299</v>
      </c>
      <c r="D46">
        <v>9.9839721083342603</v>
      </c>
      <c r="E46">
        <v>9.9839721083342603</v>
      </c>
      <c r="F46" s="3">
        <f t="shared" si="0"/>
        <v>0.31199912838544563</v>
      </c>
    </row>
    <row r="47" spans="1:6" x14ac:dyDescent="0.3">
      <c r="A47">
        <v>33</v>
      </c>
      <c r="B47">
        <v>509.72491749589699</v>
      </c>
      <c r="C47">
        <v>35.643237081544598</v>
      </c>
      <c r="D47">
        <v>2.6432370815446302</v>
      </c>
      <c r="E47">
        <v>2.6432370815446302</v>
      </c>
      <c r="F47" s="3">
        <f t="shared" si="0"/>
        <v>8.0098093380140303E-2</v>
      </c>
    </row>
    <row r="48" spans="1:6" x14ac:dyDescent="0.3">
      <c r="A48">
        <v>34</v>
      </c>
      <c r="B48">
        <v>523.78370482469097</v>
      </c>
      <c r="C48">
        <v>36.552550975376903</v>
      </c>
      <c r="D48">
        <v>2.55255097537691</v>
      </c>
      <c r="E48">
        <v>2.55255097537691</v>
      </c>
      <c r="F48" s="3">
        <f t="shared" si="0"/>
        <v>7.5075028687556181E-2</v>
      </c>
    </row>
    <row r="49" spans="1:6" x14ac:dyDescent="0.3">
      <c r="A49">
        <v>35</v>
      </c>
      <c r="B49">
        <v>603.632631596436</v>
      </c>
      <c r="C49">
        <v>41.717131449002501</v>
      </c>
      <c r="D49">
        <v>6.7171314490024496</v>
      </c>
      <c r="E49">
        <v>6.7171314490024496</v>
      </c>
      <c r="F49" s="3">
        <f t="shared" si="0"/>
        <v>0.19191804140006999</v>
      </c>
    </row>
    <row r="50" spans="1:6" x14ac:dyDescent="0.3">
      <c r="A50">
        <v>37</v>
      </c>
      <c r="B50">
        <v>541.84422477961198</v>
      </c>
      <c r="C50">
        <v>37.720694524373499</v>
      </c>
      <c r="D50">
        <v>0.72069452437346404</v>
      </c>
      <c r="E50">
        <v>0.72069452437346404</v>
      </c>
      <c r="F50" s="3">
        <f t="shared" si="0"/>
        <v>1.9478230388472E-2</v>
      </c>
    </row>
    <row r="51" spans="1:6" x14ac:dyDescent="0.3">
      <c r="A51">
        <v>37</v>
      </c>
      <c r="B51">
        <v>481.17236753844298</v>
      </c>
      <c r="C51">
        <v>33.796475353562798</v>
      </c>
      <c r="D51">
        <v>-3.20352464643722</v>
      </c>
      <c r="E51">
        <v>3.20352464643722</v>
      </c>
      <c r="F51" s="3">
        <f t="shared" si="0"/>
        <v>8.6581747201005949E-2</v>
      </c>
    </row>
    <row r="52" spans="1:6" x14ac:dyDescent="0.3">
      <c r="A52">
        <v>38</v>
      </c>
      <c r="B52">
        <v>391.36841259162202</v>
      </c>
      <c r="C52">
        <v>27.988009655601601</v>
      </c>
      <c r="D52">
        <v>-10.0119903443984</v>
      </c>
      <c r="E52">
        <v>10.0119903443984</v>
      </c>
      <c r="F52" s="3">
        <f t="shared" si="0"/>
        <v>0.26347343011574736</v>
      </c>
    </row>
    <row r="53" spans="1:6" x14ac:dyDescent="0.3">
      <c r="A53">
        <v>39</v>
      </c>
      <c r="B53">
        <v>630.62792807090898</v>
      </c>
      <c r="C53">
        <v>43.463170959969702</v>
      </c>
      <c r="D53">
        <v>4.4631709599696698</v>
      </c>
      <c r="E53">
        <v>4.4631709599696698</v>
      </c>
      <c r="F53" s="3">
        <f t="shared" si="0"/>
        <v>0.11444028102486332</v>
      </c>
    </row>
    <row r="54" spans="1:6" x14ac:dyDescent="0.3">
      <c r="A54">
        <v>39</v>
      </c>
      <c r="B54">
        <v>412.16866726146401</v>
      </c>
      <c r="C54">
        <v>29.333357595235</v>
      </c>
      <c r="D54">
        <v>-9.6666424047650406</v>
      </c>
      <c r="E54">
        <v>9.6666424047650406</v>
      </c>
      <c r="F54" s="3">
        <f t="shared" si="0"/>
        <v>0.24786262576320617</v>
      </c>
    </row>
    <row r="55" spans="1:6" x14ac:dyDescent="0.3">
      <c r="A55">
        <v>40</v>
      </c>
      <c r="B55">
        <v>631.62255967282397</v>
      </c>
      <c r="C55">
        <v>43.5275031327036</v>
      </c>
      <c r="D55">
        <v>3.5275031327036399</v>
      </c>
      <c r="E55">
        <v>3.5275031327036399</v>
      </c>
      <c r="F55" s="3">
        <f t="shared" si="0"/>
        <v>8.8187578317590998E-2</v>
      </c>
    </row>
    <row r="56" spans="1:6" x14ac:dyDescent="0.3">
      <c r="A56">
        <v>41</v>
      </c>
      <c r="B56">
        <v>482.78276487968401</v>
      </c>
      <c r="C56">
        <v>33.900634883309799</v>
      </c>
      <c r="D56">
        <v>-7.0993651166901603</v>
      </c>
      <c r="E56">
        <v>7.0993651166901603</v>
      </c>
      <c r="F56" s="3">
        <f t="shared" si="0"/>
        <v>0.17315524674854049</v>
      </c>
    </row>
    <row r="57" spans="1:6" x14ac:dyDescent="0.3">
      <c r="A57">
        <v>42</v>
      </c>
      <c r="B57">
        <v>471.96553911206001</v>
      </c>
      <c r="C57">
        <v>33.200983238172903</v>
      </c>
      <c r="D57">
        <v>-8.7990167618270601</v>
      </c>
      <c r="E57">
        <v>8.7990167618270601</v>
      </c>
      <c r="F57" s="3">
        <f t="shared" si="0"/>
        <v>0.20950039909112048</v>
      </c>
    </row>
    <row r="58" spans="1:6" x14ac:dyDescent="0.3">
      <c r="A58">
        <v>44</v>
      </c>
      <c r="B58">
        <v>446.14194087748899</v>
      </c>
      <c r="C58">
        <v>31.5307284633998</v>
      </c>
      <c r="D58">
        <v>-12.4692715366002</v>
      </c>
      <c r="E58">
        <v>12.4692715366002</v>
      </c>
      <c r="F58" s="3">
        <f t="shared" si="0"/>
        <v>0.28339253492273181</v>
      </c>
    </row>
    <row r="59" spans="1:6" x14ac:dyDescent="0.3">
      <c r="A59">
        <v>44</v>
      </c>
      <c r="B59">
        <v>406.218794936915</v>
      </c>
      <c r="C59">
        <v>28.948523438155199</v>
      </c>
      <c r="D59">
        <v>-15.051476561844799</v>
      </c>
      <c r="E59">
        <v>15.051476561844799</v>
      </c>
      <c r="F59" s="3">
        <f t="shared" si="0"/>
        <v>0.3420790127692</v>
      </c>
    </row>
    <row r="60" spans="1:6" x14ac:dyDescent="0.3">
      <c r="A60">
        <v>45</v>
      </c>
      <c r="B60">
        <v>544.31311412491004</v>
      </c>
      <c r="C60">
        <v>37.880380799690798</v>
      </c>
      <c r="D60">
        <v>-7.1196192003092102</v>
      </c>
      <c r="E60">
        <v>7.1196192003092102</v>
      </c>
      <c r="F60" s="3">
        <f t="shared" si="0"/>
        <v>0.15821376000687135</v>
      </c>
    </row>
    <row r="61" spans="1:6" x14ac:dyDescent="0.3">
      <c r="A61">
        <v>49</v>
      </c>
      <c r="B61">
        <v>874.25374088231001</v>
      </c>
      <c r="C61">
        <v>59.220741745030402</v>
      </c>
      <c r="D61">
        <v>10.2207417450304</v>
      </c>
      <c r="E61">
        <v>10.2207417450304</v>
      </c>
      <c r="F61" s="3">
        <f t="shared" si="0"/>
        <v>0.20858656622511021</v>
      </c>
    </row>
    <row r="62" spans="1:6" x14ac:dyDescent="0.3">
      <c r="A62">
        <v>49</v>
      </c>
      <c r="B62">
        <v>527.47525576869202</v>
      </c>
      <c r="C62">
        <v>36.791318266229602</v>
      </c>
      <c r="D62">
        <v>-12.208681733770399</v>
      </c>
      <c r="E62">
        <v>12.208681733770399</v>
      </c>
      <c r="F62" s="3">
        <f t="shared" si="0"/>
        <v>0.24915677007694692</v>
      </c>
    </row>
    <row r="63" spans="1:6" x14ac:dyDescent="0.3">
      <c r="A63">
        <v>53</v>
      </c>
      <c r="B63">
        <v>582.84938249542995</v>
      </c>
      <c r="C63">
        <v>40.372883419315301</v>
      </c>
      <c r="D63">
        <v>-12.627116580684699</v>
      </c>
      <c r="E63">
        <v>12.627116580684699</v>
      </c>
      <c r="F63" s="3">
        <f t="shared" si="0"/>
        <v>0.2382474826544283</v>
      </c>
    </row>
    <row r="64" spans="1:6" x14ac:dyDescent="0.3">
      <c r="A64">
        <v>56</v>
      </c>
      <c r="B64">
        <v>879.49743132828598</v>
      </c>
      <c r="C64">
        <v>59.5599004836875</v>
      </c>
      <c r="D64">
        <v>3.5599004836874899</v>
      </c>
      <c r="E64">
        <v>3.5599004836874899</v>
      </c>
      <c r="F64" s="3">
        <f t="shared" si="0"/>
        <v>6.3569651494419468E-2</v>
      </c>
    </row>
    <row r="65" spans="1:6" x14ac:dyDescent="0.3">
      <c r="A65">
        <v>58</v>
      </c>
      <c r="B65">
        <v>592.42466000755996</v>
      </c>
      <c r="C65">
        <v>40.9922065995761</v>
      </c>
      <c r="D65">
        <v>-17.0077934004239</v>
      </c>
      <c r="E65">
        <v>17.0077934004239</v>
      </c>
      <c r="F65" s="3">
        <f t="shared" si="0"/>
        <v>0.29323781724868792</v>
      </c>
    </row>
    <row r="66" spans="1:6" x14ac:dyDescent="0.3">
      <c r="A66">
        <v>60</v>
      </c>
      <c r="B66">
        <v>853.24919318098603</v>
      </c>
      <c r="C66">
        <v>57.8621802552098</v>
      </c>
      <c r="D66">
        <v>-2.1378197447901601</v>
      </c>
      <c r="E66">
        <v>2.1378197447901601</v>
      </c>
      <c r="F66" s="3">
        <f t="shared" si="0"/>
        <v>3.5630329079836001E-2</v>
      </c>
    </row>
    <row r="67" spans="1:6" x14ac:dyDescent="0.3">
      <c r="A67">
        <v>63</v>
      </c>
      <c r="B67">
        <v>736.26800947600805</v>
      </c>
      <c r="C67">
        <v>50.295907775789203</v>
      </c>
      <c r="D67">
        <v>-12.7040922242108</v>
      </c>
      <c r="E67">
        <v>12.7040922242108</v>
      </c>
      <c r="F67" s="3">
        <f t="shared" ref="F67:F69" si="5">E67/A67</f>
        <v>0.20165225752715557</v>
      </c>
    </row>
    <row r="68" spans="1:6" x14ac:dyDescent="0.3">
      <c r="A68">
        <v>78</v>
      </c>
      <c r="B68">
        <v>842.77186715932203</v>
      </c>
      <c r="C68">
        <v>57.184513120847797</v>
      </c>
      <c r="D68">
        <v>-19.8154868791522</v>
      </c>
      <c r="E68">
        <v>19.8154868791522</v>
      </c>
      <c r="F68" s="3">
        <f t="shared" si="5"/>
        <v>0.25404470357887438</v>
      </c>
    </row>
    <row r="69" spans="1:6" x14ac:dyDescent="0.3">
      <c r="A69" s="5">
        <v>80</v>
      </c>
      <c r="B69" s="5">
        <v>626.35347921571997</v>
      </c>
      <c r="C69" s="5">
        <v>43.1867021834246</v>
      </c>
      <c r="D69" s="5">
        <v>-37.8132978165754</v>
      </c>
      <c r="E69" s="5">
        <v>37.8132978165754</v>
      </c>
      <c r="F69" s="3">
        <f t="shared" si="5"/>
        <v>0.4726662227071925</v>
      </c>
    </row>
    <row r="70" spans="1:6" x14ac:dyDescent="0.3">
      <c r="A70" s="1">
        <f>SUM(A2:A69)</f>
        <v>1936</v>
      </c>
      <c r="B70">
        <f>SUM(B2:B69)</f>
        <v>25656.769024533784</v>
      </c>
      <c r="C70" s="1">
        <f>SUM(C2:C69)</f>
        <v>1841.3328462631935</v>
      </c>
      <c r="D70" s="1">
        <f>SUM(D2:D69)</f>
        <v>-94.667153736806995</v>
      </c>
      <c r="E70" s="1">
        <f>SUM(E2:E69)</f>
        <v>383.58457984955004</v>
      </c>
    </row>
    <row r="71" spans="1:6" x14ac:dyDescent="0.3">
      <c r="A71">
        <f>AVERAGE(A2:A69)</f>
        <v>28.470588235294116</v>
      </c>
      <c r="B71">
        <f>AVERAGE(B2:B69)</f>
        <v>377.30542683137918</v>
      </c>
      <c r="C71">
        <f>AVERAGE(C2:C69)</f>
        <v>27.078424209752846</v>
      </c>
      <c r="D71">
        <f>AVERAGE(D2:D69)</f>
        <v>-1.3921640255412793</v>
      </c>
      <c r="E71" s="1">
        <f>AVERAGE(E2:E69)</f>
        <v>5.6409497036698539</v>
      </c>
    </row>
    <row r="72" spans="1:6" x14ac:dyDescent="0.3">
      <c r="D72" s="4">
        <f>D70/A70</f>
        <v>-4.8898323211160638E-2</v>
      </c>
      <c r="E72" s="7">
        <f>E71/A71</f>
        <v>0.1981325309140238</v>
      </c>
    </row>
  </sheetData>
  <sortState ref="A2:E69">
    <sortCondition ref="A2:A6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64" workbookViewId="0">
      <selection activeCell="A75" sqref="A75"/>
    </sheetView>
  </sheetViews>
  <sheetFormatPr baseColWidth="10"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8" t="s">
        <v>5</v>
      </c>
    </row>
    <row r="2" spans="1:11" x14ac:dyDescent="0.3">
      <c r="A2">
        <v>4</v>
      </c>
      <c r="B2">
        <v>0</v>
      </c>
      <c r="C2">
        <v>8.5427858795526905</v>
      </c>
      <c r="D2">
        <v>4.5427858795526896</v>
      </c>
      <c r="E2">
        <v>4.5427858795526896</v>
      </c>
      <c r="F2" s="3">
        <f>E2/A2</f>
        <v>1.1356964698881724</v>
      </c>
      <c r="H2">
        <f>COUNTIF($E$2:$E$69,"&lt;"&amp;I2)</f>
        <v>13</v>
      </c>
      <c r="I2">
        <v>2</v>
      </c>
      <c r="J2" s="3">
        <f>H2/68</f>
        <v>0.19117647058823528</v>
      </c>
    </row>
    <row r="3" spans="1:11" x14ac:dyDescent="0.3">
      <c r="A3">
        <v>8</v>
      </c>
      <c r="B3">
        <v>0</v>
      </c>
      <c r="C3">
        <v>6.7345136949235398</v>
      </c>
      <c r="D3">
        <v>-1.26548630507646</v>
      </c>
      <c r="E3">
        <v>1.26548630507646</v>
      </c>
      <c r="F3" s="3">
        <f t="shared" ref="F3:F66" si="0">E3/A3</f>
        <v>0.1581857881345575</v>
      </c>
      <c r="H3">
        <f t="shared" ref="H3:H6" si="1">COUNTIF($E$2:$E$69,"&lt;"&amp;I3)</f>
        <v>34</v>
      </c>
      <c r="I3">
        <v>5</v>
      </c>
      <c r="J3" s="3">
        <f t="shared" ref="J3:J6" si="2">H3/68</f>
        <v>0.5</v>
      </c>
    </row>
    <row r="4" spans="1:11" x14ac:dyDescent="0.3">
      <c r="A4">
        <v>8</v>
      </c>
      <c r="B4">
        <v>0</v>
      </c>
      <c r="C4">
        <v>5.7866310147111104</v>
      </c>
      <c r="D4">
        <v>-2.21336898528889</v>
      </c>
      <c r="E4">
        <v>2.21336898528889</v>
      </c>
      <c r="F4" s="3">
        <f t="shared" si="0"/>
        <v>0.27667112316111125</v>
      </c>
      <c r="H4">
        <f t="shared" si="1"/>
        <v>56</v>
      </c>
      <c r="I4">
        <v>10</v>
      </c>
      <c r="J4" s="3">
        <f t="shared" si="2"/>
        <v>0.82352941176470584</v>
      </c>
    </row>
    <row r="5" spans="1:11" x14ac:dyDescent="0.3">
      <c r="A5">
        <v>8</v>
      </c>
      <c r="B5">
        <v>0</v>
      </c>
      <c r="C5">
        <v>7.8300607652548697</v>
      </c>
      <c r="D5">
        <v>-0.16993923474513301</v>
      </c>
      <c r="E5">
        <v>0.16993923474513301</v>
      </c>
      <c r="F5" s="3">
        <f t="shared" si="0"/>
        <v>2.1242404343141626E-2</v>
      </c>
      <c r="H5">
        <f t="shared" si="1"/>
        <v>67</v>
      </c>
      <c r="I5">
        <v>20</v>
      </c>
      <c r="J5" s="3">
        <f t="shared" si="2"/>
        <v>0.98529411764705888</v>
      </c>
    </row>
    <row r="6" spans="1:11" x14ac:dyDescent="0.3">
      <c r="A6" s="6">
        <v>8</v>
      </c>
      <c r="B6" s="6">
        <v>0</v>
      </c>
      <c r="C6" s="6">
        <v>9.1224920186258291</v>
      </c>
      <c r="D6" s="6">
        <v>1.12249201862583</v>
      </c>
      <c r="E6" s="6">
        <v>1.12249201862583</v>
      </c>
      <c r="F6" s="3">
        <f t="shared" si="0"/>
        <v>0.14031150232822875</v>
      </c>
      <c r="H6">
        <f t="shared" si="1"/>
        <v>68</v>
      </c>
      <c r="I6">
        <v>40</v>
      </c>
      <c r="J6" s="3">
        <f t="shared" si="2"/>
        <v>1</v>
      </c>
    </row>
    <row r="7" spans="1:11" x14ac:dyDescent="0.3">
      <c r="A7">
        <v>8</v>
      </c>
      <c r="B7">
        <v>0</v>
      </c>
      <c r="C7">
        <v>7.68877548475034</v>
      </c>
      <c r="D7">
        <v>-0.311224515249656</v>
      </c>
      <c r="E7">
        <v>0.311224515249656</v>
      </c>
      <c r="F7" s="3">
        <f t="shared" si="0"/>
        <v>3.8903064406207E-2</v>
      </c>
      <c r="H7" s="1" t="s">
        <v>6</v>
      </c>
    </row>
    <row r="8" spans="1:11" x14ac:dyDescent="0.3">
      <c r="A8">
        <v>9</v>
      </c>
      <c r="B8">
        <v>0</v>
      </c>
      <c r="C8">
        <v>5.9440867508503796</v>
      </c>
      <c r="D8">
        <v>-3.0559132491496199</v>
      </c>
      <c r="E8">
        <v>3.0559132491496199</v>
      </c>
      <c r="F8" s="3">
        <f t="shared" si="0"/>
        <v>0.33954591657217997</v>
      </c>
      <c r="H8" s="3">
        <f>AVERAGEIFS($F$2:$F$69,$A$2:$A$69,"&lt;"&amp;J8,$A$2:$A$69,"&gt;="&amp;I8)</f>
        <v>0.3075949876509716</v>
      </c>
      <c r="I8">
        <v>0</v>
      </c>
      <c r="J8">
        <v>10</v>
      </c>
      <c r="K8">
        <f>COUNTIFS($A$2:$A$69,"&lt;="&amp;J8,$A$2:$A$69,"&gt;"&amp;I8)</f>
        <v>9</v>
      </c>
    </row>
    <row r="9" spans="1:11" x14ac:dyDescent="0.3">
      <c r="A9">
        <v>9</v>
      </c>
      <c r="B9">
        <v>0</v>
      </c>
      <c r="C9">
        <v>5.84816730863243</v>
      </c>
      <c r="D9">
        <v>-3.15183269136757</v>
      </c>
      <c r="E9">
        <v>3.15183269136757</v>
      </c>
      <c r="F9" s="3">
        <f t="shared" si="0"/>
        <v>0.35020363237417446</v>
      </c>
      <c r="H9" s="3">
        <f t="shared" ref="H9:H15" si="3">AVERAGEIFS($F$2:$F$69,$A$2:$A$69,"&lt;"&amp;J9,$A$2:$A$69,"&gt;="&amp;I9)</f>
        <v>0.28985076031944285</v>
      </c>
      <c r="I9">
        <v>10</v>
      </c>
      <c r="J9">
        <v>20</v>
      </c>
      <c r="K9">
        <f t="shared" ref="K9:K15" si="4">COUNTIFS($A$2:$A$69,"&lt;="&amp;J9,$A$2:$A$69,"&gt;"&amp;I9)</f>
        <v>18</v>
      </c>
    </row>
    <row r="10" spans="1:11" x14ac:dyDescent="0.3">
      <c r="A10">
        <v>10</v>
      </c>
      <c r="B10">
        <v>0</v>
      </c>
      <c r="C10">
        <v>9.5088858633322708</v>
      </c>
      <c r="D10">
        <v>-0.49111413666773301</v>
      </c>
      <c r="E10">
        <v>0.49111413666773301</v>
      </c>
      <c r="F10" s="3">
        <f t="shared" si="0"/>
        <v>4.9111413666773303E-2</v>
      </c>
      <c r="H10" s="3">
        <f t="shared" si="3"/>
        <v>0.18013007135279296</v>
      </c>
      <c r="I10">
        <v>20</v>
      </c>
      <c r="J10">
        <v>30</v>
      </c>
      <c r="K10">
        <f t="shared" si="4"/>
        <v>15</v>
      </c>
    </row>
    <row r="11" spans="1:11" x14ac:dyDescent="0.3">
      <c r="A11">
        <v>11</v>
      </c>
      <c r="B11">
        <v>0</v>
      </c>
      <c r="C11">
        <v>5.7850402300334398</v>
      </c>
      <c r="D11">
        <v>-5.2149597699665602</v>
      </c>
      <c r="E11">
        <v>5.2149597699665602</v>
      </c>
      <c r="F11" s="3">
        <f t="shared" si="0"/>
        <v>0.47408725181514183</v>
      </c>
      <c r="H11" s="3">
        <f t="shared" si="3"/>
        <v>0.20497080710226373</v>
      </c>
      <c r="I11">
        <v>30</v>
      </c>
      <c r="J11">
        <v>40</v>
      </c>
      <c r="K11">
        <f t="shared" si="4"/>
        <v>12</v>
      </c>
    </row>
    <row r="12" spans="1:11" x14ac:dyDescent="0.3">
      <c r="A12">
        <v>11</v>
      </c>
      <c r="B12">
        <v>0</v>
      </c>
      <c r="C12">
        <v>7.7245187137438496</v>
      </c>
      <c r="D12">
        <v>-3.27548128625615</v>
      </c>
      <c r="E12">
        <v>3.27548128625615</v>
      </c>
      <c r="F12" s="3">
        <f t="shared" si="0"/>
        <v>0.29777102602328637</v>
      </c>
      <c r="H12" s="3">
        <f t="shared" si="3"/>
        <v>0.24929512502119711</v>
      </c>
      <c r="I12">
        <v>40</v>
      </c>
      <c r="J12">
        <v>50</v>
      </c>
      <c r="K12">
        <f t="shared" si="4"/>
        <v>7</v>
      </c>
    </row>
    <row r="13" spans="1:11" x14ac:dyDescent="0.3">
      <c r="A13">
        <v>13</v>
      </c>
      <c r="B13">
        <v>0</v>
      </c>
      <c r="C13">
        <v>7.5357492922070497</v>
      </c>
      <c r="D13">
        <v>-5.4642507077929503</v>
      </c>
      <c r="E13">
        <v>5.4642507077929503</v>
      </c>
      <c r="F13" s="3">
        <f t="shared" si="0"/>
        <v>0.42032697752253462</v>
      </c>
      <c r="H13" s="3">
        <f t="shared" si="3"/>
        <v>0.21992808461375191</v>
      </c>
      <c r="I13">
        <v>50</v>
      </c>
      <c r="J13">
        <v>60</v>
      </c>
      <c r="K13">
        <f t="shared" si="4"/>
        <v>4</v>
      </c>
    </row>
    <row r="14" spans="1:11" x14ac:dyDescent="0.3">
      <c r="A14">
        <v>13</v>
      </c>
      <c r="B14">
        <v>0</v>
      </c>
      <c r="C14">
        <v>10.4665098973057</v>
      </c>
      <c r="D14">
        <v>-2.53349010269425</v>
      </c>
      <c r="E14">
        <v>2.53349010269425</v>
      </c>
      <c r="F14" s="3">
        <f t="shared" si="0"/>
        <v>0.19488385405340386</v>
      </c>
      <c r="H14" s="3">
        <f t="shared" si="3"/>
        <v>0.16992624625098679</v>
      </c>
      <c r="I14">
        <v>60</v>
      </c>
      <c r="J14">
        <v>70</v>
      </c>
      <c r="K14">
        <f t="shared" si="4"/>
        <v>1</v>
      </c>
    </row>
    <row r="15" spans="1:11" x14ac:dyDescent="0.3">
      <c r="A15">
        <v>14</v>
      </c>
      <c r="B15">
        <v>0</v>
      </c>
      <c r="C15">
        <v>11.6085544304902</v>
      </c>
      <c r="D15">
        <v>-2.3914455695097598</v>
      </c>
      <c r="E15">
        <v>2.3914455695097598</v>
      </c>
      <c r="F15" s="3">
        <f t="shared" si="0"/>
        <v>0.17081754067926855</v>
      </c>
      <c r="H15" s="3">
        <f t="shared" si="3"/>
        <v>8.3339359654033454E-2</v>
      </c>
      <c r="I15">
        <v>70</v>
      </c>
      <c r="J15">
        <v>80</v>
      </c>
      <c r="K15">
        <f t="shared" si="4"/>
        <v>2</v>
      </c>
    </row>
    <row r="16" spans="1:11" x14ac:dyDescent="0.3">
      <c r="A16">
        <v>15</v>
      </c>
      <c r="B16">
        <v>0</v>
      </c>
      <c r="C16">
        <v>18.497069952420802</v>
      </c>
      <c r="D16">
        <v>3.49706995242075</v>
      </c>
      <c r="E16">
        <v>3.49706995242075</v>
      </c>
      <c r="F16" s="3">
        <f t="shared" si="0"/>
        <v>0.23313799682805</v>
      </c>
    </row>
    <row r="17" spans="1:6" x14ac:dyDescent="0.3">
      <c r="A17" s="6">
        <v>15</v>
      </c>
      <c r="B17" s="6">
        <v>0</v>
      </c>
      <c r="C17" s="6">
        <v>11.0217323891343</v>
      </c>
      <c r="D17" s="6">
        <v>-3.9782676108656498</v>
      </c>
      <c r="E17" s="6">
        <v>3.9782676108656498</v>
      </c>
      <c r="F17" s="3">
        <f t="shared" si="0"/>
        <v>0.26521784072437665</v>
      </c>
    </row>
    <row r="18" spans="1:6" x14ac:dyDescent="0.3">
      <c r="A18">
        <v>16</v>
      </c>
      <c r="B18">
        <v>0</v>
      </c>
      <c r="C18">
        <v>7.8907354547907298</v>
      </c>
      <c r="D18">
        <v>-8.1092645452092693</v>
      </c>
      <c r="E18">
        <v>8.1092645452092693</v>
      </c>
      <c r="F18" s="3">
        <f t="shared" si="0"/>
        <v>0.50682903407557933</v>
      </c>
    </row>
    <row r="19" spans="1:6" x14ac:dyDescent="0.3">
      <c r="A19">
        <v>17</v>
      </c>
      <c r="B19">
        <v>0</v>
      </c>
      <c r="C19">
        <v>8.9447060209360192</v>
      </c>
      <c r="D19">
        <v>-8.0552939790639808</v>
      </c>
      <c r="E19">
        <v>8.0552939790639808</v>
      </c>
      <c r="F19" s="3">
        <f t="shared" si="0"/>
        <v>0.47384082229788121</v>
      </c>
    </row>
    <row r="20" spans="1:6" x14ac:dyDescent="0.3">
      <c r="A20">
        <v>18</v>
      </c>
      <c r="B20">
        <v>0</v>
      </c>
      <c r="C20">
        <v>10.9730327293708</v>
      </c>
      <c r="D20">
        <v>-7.0269672706292399</v>
      </c>
      <c r="E20">
        <v>7.0269672706292399</v>
      </c>
      <c r="F20" s="3">
        <f t="shared" si="0"/>
        <v>0.39038707059051331</v>
      </c>
    </row>
    <row r="21" spans="1:6" x14ac:dyDescent="0.3">
      <c r="A21">
        <v>19</v>
      </c>
      <c r="B21">
        <v>0</v>
      </c>
      <c r="C21">
        <v>16.580131737576199</v>
      </c>
      <c r="D21">
        <v>-2.4198682624237802</v>
      </c>
      <c r="E21">
        <v>2.4198682624237802</v>
      </c>
      <c r="F21" s="3">
        <f t="shared" si="0"/>
        <v>0.12736148749598844</v>
      </c>
    </row>
    <row r="22" spans="1:6" x14ac:dyDescent="0.3">
      <c r="A22">
        <v>19</v>
      </c>
      <c r="B22">
        <v>0</v>
      </c>
      <c r="C22">
        <v>15.8785362007808</v>
      </c>
      <c r="D22">
        <v>-3.1214637992192098</v>
      </c>
      <c r="E22">
        <v>3.1214637992192098</v>
      </c>
      <c r="F22" s="3">
        <f t="shared" si="0"/>
        <v>0.16428756837995842</v>
      </c>
    </row>
    <row r="23" spans="1:6" x14ac:dyDescent="0.3">
      <c r="A23">
        <v>20</v>
      </c>
      <c r="B23">
        <v>0</v>
      </c>
      <c r="C23">
        <v>16.274999216871802</v>
      </c>
      <c r="D23">
        <v>-3.72500078312817</v>
      </c>
      <c r="E23">
        <v>3.72500078312817</v>
      </c>
      <c r="F23" s="3">
        <f t="shared" si="0"/>
        <v>0.1862500391564085</v>
      </c>
    </row>
    <row r="24" spans="1:6" x14ac:dyDescent="0.3">
      <c r="A24">
        <v>20</v>
      </c>
      <c r="B24">
        <v>0</v>
      </c>
      <c r="C24">
        <v>16.832399858805498</v>
      </c>
      <c r="D24">
        <v>-3.1676001411945101</v>
      </c>
      <c r="E24">
        <v>3.1676001411945101</v>
      </c>
      <c r="F24" s="3">
        <f t="shared" si="0"/>
        <v>0.15838000705972549</v>
      </c>
    </row>
    <row r="25" spans="1:6" x14ac:dyDescent="0.3">
      <c r="A25">
        <v>20</v>
      </c>
      <c r="B25">
        <v>0</v>
      </c>
      <c r="C25">
        <v>16.3776532641802</v>
      </c>
      <c r="D25">
        <v>-3.6223467358197898</v>
      </c>
      <c r="E25">
        <v>3.6223467358197898</v>
      </c>
      <c r="F25" s="3">
        <f t="shared" si="0"/>
        <v>0.18111733679098949</v>
      </c>
    </row>
    <row r="26" spans="1:6" x14ac:dyDescent="0.3">
      <c r="A26">
        <v>20</v>
      </c>
      <c r="B26">
        <v>0</v>
      </c>
      <c r="C26">
        <v>18.995837497462301</v>
      </c>
      <c r="D26">
        <v>-1.0041625025377301</v>
      </c>
      <c r="E26">
        <v>1.0041625025377301</v>
      </c>
      <c r="F26" s="3">
        <f t="shared" si="0"/>
        <v>5.0208125126886508E-2</v>
      </c>
    </row>
    <row r="27" spans="1:6" x14ac:dyDescent="0.3">
      <c r="A27">
        <v>20</v>
      </c>
      <c r="B27">
        <v>0</v>
      </c>
      <c r="C27">
        <v>18.807308098237101</v>
      </c>
      <c r="D27">
        <v>-1.1926919017628701</v>
      </c>
      <c r="E27">
        <v>1.1926919017628701</v>
      </c>
      <c r="F27" s="3">
        <f t="shared" si="0"/>
        <v>5.9634595088143505E-2</v>
      </c>
    </row>
    <row r="28" spans="1:6" x14ac:dyDescent="0.3">
      <c r="A28" s="6">
        <v>20</v>
      </c>
      <c r="B28" s="6">
        <v>0</v>
      </c>
      <c r="C28" s="6">
        <v>18.1656051170925</v>
      </c>
      <c r="D28" s="6">
        <v>-1.83439488290755</v>
      </c>
      <c r="E28" s="6">
        <v>1.83439488290755</v>
      </c>
      <c r="F28" s="3">
        <f t="shared" si="0"/>
        <v>9.1719744145377508E-2</v>
      </c>
    </row>
    <row r="29" spans="1:6" x14ac:dyDescent="0.3">
      <c r="A29">
        <v>21</v>
      </c>
      <c r="B29">
        <v>0</v>
      </c>
      <c r="C29">
        <v>26.786751552094401</v>
      </c>
      <c r="D29">
        <v>5.7867515520944401</v>
      </c>
      <c r="E29">
        <v>5.7867515520944401</v>
      </c>
      <c r="F29" s="3">
        <f t="shared" si="0"/>
        <v>0.27555959771878286</v>
      </c>
    </row>
    <row r="30" spans="1:6" x14ac:dyDescent="0.3">
      <c r="A30">
        <v>21</v>
      </c>
      <c r="B30">
        <v>0</v>
      </c>
      <c r="C30">
        <v>20.093725504270999</v>
      </c>
      <c r="D30">
        <v>-0.90627449572899699</v>
      </c>
      <c r="E30">
        <v>0.90627449572899699</v>
      </c>
      <c r="F30" s="3">
        <f t="shared" si="0"/>
        <v>4.3155928368047478E-2</v>
      </c>
    </row>
    <row r="31" spans="1:6" x14ac:dyDescent="0.3">
      <c r="A31">
        <v>21</v>
      </c>
      <c r="B31">
        <v>0</v>
      </c>
      <c r="C31">
        <v>21.5825764596587</v>
      </c>
      <c r="D31">
        <v>0.58257645965874605</v>
      </c>
      <c r="E31">
        <v>0.58257645965874605</v>
      </c>
      <c r="F31" s="3">
        <f t="shared" si="0"/>
        <v>2.7741736174226001E-2</v>
      </c>
    </row>
    <row r="32" spans="1:6" x14ac:dyDescent="0.3">
      <c r="A32">
        <v>22</v>
      </c>
      <c r="B32">
        <v>0</v>
      </c>
      <c r="C32">
        <v>28.973703197766898</v>
      </c>
      <c r="D32">
        <v>6.9737031977669002</v>
      </c>
      <c r="E32">
        <v>6.9737031977669002</v>
      </c>
      <c r="F32" s="3">
        <f t="shared" si="0"/>
        <v>0.31698650898940456</v>
      </c>
    </row>
    <row r="33" spans="1:6" x14ac:dyDescent="0.3">
      <c r="A33">
        <v>22</v>
      </c>
      <c r="B33">
        <v>0</v>
      </c>
      <c r="C33">
        <v>18.816630595202501</v>
      </c>
      <c r="D33">
        <v>-3.1833694047975198</v>
      </c>
      <c r="E33">
        <v>3.1833694047975198</v>
      </c>
      <c r="F33" s="3">
        <f t="shared" si="0"/>
        <v>0.14469860930897818</v>
      </c>
    </row>
    <row r="34" spans="1:6" x14ac:dyDescent="0.3">
      <c r="A34">
        <v>23</v>
      </c>
      <c r="B34">
        <v>0</v>
      </c>
      <c r="C34">
        <v>25.392061068921699</v>
      </c>
      <c r="D34">
        <v>2.3920610689217301</v>
      </c>
      <c r="E34">
        <v>2.3920610689217301</v>
      </c>
      <c r="F34" s="3">
        <f t="shared" si="0"/>
        <v>0.10400265517051001</v>
      </c>
    </row>
    <row r="35" spans="1:6" x14ac:dyDescent="0.3">
      <c r="A35">
        <v>24</v>
      </c>
      <c r="B35">
        <v>0</v>
      </c>
      <c r="C35">
        <v>21.003130073747599</v>
      </c>
      <c r="D35">
        <v>-2.9968699262524101</v>
      </c>
      <c r="E35">
        <v>2.9968699262524101</v>
      </c>
      <c r="F35" s="3">
        <f t="shared" si="0"/>
        <v>0.12486958026051709</v>
      </c>
    </row>
    <row r="36" spans="1:6" x14ac:dyDescent="0.3">
      <c r="A36">
        <v>24</v>
      </c>
      <c r="B36">
        <v>0</v>
      </c>
      <c r="C36">
        <v>12.357969844476401</v>
      </c>
      <c r="D36">
        <v>-11.642030155523599</v>
      </c>
      <c r="E36">
        <v>11.642030155523599</v>
      </c>
      <c r="F36" s="3">
        <f t="shared" si="0"/>
        <v>0.48508458981348329</v>
      </c>
    </row>
    <row r="37" spans="1:6" x14ac:dyDescent="0.3">
      <c r="A37">
        <v>25</v>
      </c>
      <c r="B37">
        <v>0</v>
      </c>
      <c r="C37">
        <v>16.0604529893345</v>
      </c>
      <c r="D37">
        <v>-8.9395470106654997</v>
      </c>
      <c r="E37">
        <v>8.9395470106654997</v>
      </c>
      <c r="F37" s="3">
        <f t="shared" si="0"/>
        <v>0.35758188042661998</v>
      </c>
    </row>
    <row r="38" spans="1:6" x14ac:dyDescent="0.3">
      <c r="A38">
        <v>27</v>
      </c>
      <c r="B38">
        <v>0</v>
      </c>
      <c r="C38">
        <v>17.199540840397098</v>
      </c>
      <c r="D38">
        <v>-9.80045915960293</v>
      </c>
      <c r="E38">
        <v>9.80045915960293</v>
      </c>
      <c r="F38" s="3">
        <f t="shared" si="0"/>
        <v>0.3629799688741826</v>
      </c>
    </row>
    <row r="39" spans="1:6" x14ac:dyDescent="0.3">
      <c r="A39">
        <v>27</v>
      </c>
      <c r="B39">
        <v>0</v>
      </c>
      <c r="C39">
        <v>27.914784861783701</v>
      </c>
      <c r="D39">
        <v>0.91478486178368001</v>
      </c>
      <c r="E39">
        <v>0.91478486178368001</v>
      </c>
      <c r="F39" s="3">
        <f t="shared" si="0"/>
        <v>3.3880920806802967E-2</v>
      </c>
    </row>
    <row r="40" spans="1:6" x14ac:dyDescent="0.3">
      <c r="A40">
        <v>28</v>
      </c>
      <c r="B40">
        <v>0</v>
      </c>
      <c r="C40">
        <v>34.677704909993203</v>
      </c>
      <c r="D40">
        <v>6.6777049099932198</v>
      </c>
      <c r="E40">
        <v>6.6777049099932198</v>
      </c>
      <c r="F40" s="3">
        <f t="shared" si="0"/>
        <v>0.23848946107118643</v>
      </c>
    </row>
    <row r="41" spans="1:6" x14ac:dyDescent="0.3">
      <c r="A41">
        <v>30</v>
      </c>
      <c r="B41">
        <v>0</v>
      </c>
      <c r="C41">
        <v>11.9645603165708</v>
      </c>
      <c r="D41">
        <v>-18.0354396834292</v>
      </c>
      <c r="E41">
        <v>18.0354396834292</v>
      </c>
      <c r="F41" s="3">
        <f t="shared" si="0"/>
        <v>0.60118132278097336</v>
      </c>
    </row>
    <row r="42" spans="1:6" x14ac:dyDescent="0.3">
      <c r="A42">
        <v>30</v>
      </c>
      <c r="B42">
        <v>0</v>
      </c>
      <c r="C42">
        <v>29.4640543715851</v>
      </c>
      <c r="D42">
        <v>-0.53594562841487903</v>
      </c>
      <c r="E42">
        <v>0.53594562841487903</v>
      </c>
      <c r="F42" s="3">
        <f t="shared" si="0"/>
        <v>1.7864854280495966E-2</v>
      </c>
    </row>
    <row r="43" spans="1:6" x14ac:dyDescent="0.3">
      <c r="A43">
        <v>30</v>
      </c>
      <c r="B43">
        <v>0</v>
      </c>
      <c r="C43">
        <v>39.573455300249201</v>
      </c>
      <c r="D43">
        <v>9.57345530024919</v>
      </c>
      <c r="E43">
        <v>9.57345530024919</v>
      </c>
      <c r="F43" s="3">
        <f t="shared" si="0"/>
        <v>0.31911517667497302</v>
      </c>
    </row>
    <row r="44" spans="1:6" x14ac:dyDescent="0.3">
      <c r="A44">
        <v>31</v>
      </c>
      <c r="B44">
        <v>0</v>
      </c>
      <c r="C44">
        <v>34.107854912914704</v>
      </c>
      <c r="D44">
        <v>3.1078549129147199</v>
      </c>
      <c r="E44">
        <v>3.1078549129147199</v>
      </c>
      <c r="F44" s="3">
        <f t="shared" si="0"/>
        <v>0.10025338428757161</v>
      </c>
    </row>
    <row r="45" spans="1:6" x14ac:dyDescent="0.3">
      <c r="A45">
        <v>31</v>
      </c>
      <c r="B45">
        <v>0</v>
      </c>
      <c r="C45">
        <v>28.916803054084301</v>
      </c>
      <c r="D45">
        <v>-2.08319694591572</v>
      </c>
      <c r="E45">
        <v>2.08319694591572</v>
      </c>
      <c r="F45" s="3">
        <f t="shared" si="0"/>
        <v>6.7199901481152263E-2</v>
      </c>
    </row>
    <row r="46" spans="1:6" x14ac:dyDescent="0.3">
      <c r="A46">
        <v>32</v>
      </c>
      <c r="B46">
        <v>0</v>
      </c>
      <c r="C46">
        <v>49.977518391858801</v>
      </c>
      <c r="D46">
        <v>17.977518391858801</v>
      </c>
      <c r="E46">
        <v>17.977518391858801</v>
      </c>
      <c r="F46" s="3">
        <f t="shared" si="0"/>
        <v>0.56179744974558754</v>
      </c>
    </row>
    <row r="47" spans="1:6" x14ac:dyDescent="0.3">
      <c r="A47">
        <v>33</v>
      </c>
      <c r="B47">
        <v>0</v>
      </c>
      <c r="C47">
        <v>39.4869882451287</v>
      </c>
      <c r="D47">
        <v>6.4869882451286696</v>
      </c>
      <c r="E47">
        <v>6.4869882451286696</v>
      </c>
      <c r="F47" s="3">
        <f t="shared" si="0"/>
        <v>0.19657540136753543</v>
      </c>
    </row>
    <row r="48" spans="1:6" x14ac:dyDescent="0.3">
      <c r="A48">
        <v>34</v>
      </c>
      <c r="B48">
        <v>0</v>
      </c>
      <c r="C48">
        <v>40.2877979901061</v>
      </c>
      <c r="D48">
        <v>6.2877979901060499</v>
      </c>
      <c r="E48">
        <v>6.2877979901060499</v>
      </c>
      <c r="F48" s="3">
        <f t="shared" si="0"/>
        <v>0.18493523500311912</v>
      </c>
    </row>
    <row r="49" spans="1:6" x14ac:dyDescent="0.3">
      <c r="A49">
        <v>35</v>
      </c>
      <c r="B49">
        <v>0</v>
      </c>
      <c r="C49">
        <v>45.267721845933302</v>
      </c>
      <c r="D49">
        <v>10.2677218459333</v>
      </c>
      <c r="E49">
        <v>10.2677218459333</v>
      </c>
      <c r="F49" s="3">
        <f t="shared" si="0"/>
        <v>0.29336348131237999</v>
      </c>
    </row>
    <row r="50" spans="1:6" x14ac:dyDescent="0.3">
      <c r="A50">
        <v>37</v>
      </c>
      <c r="B50">
        <v>0</v>
      </c>
      <c r="C50">
        <v>37.875368820572703</v>
      </c>
      <c r="D50">
        <v>0.87536882057271004</v>
      </c>
      <c r="E50">
        <v>0.87536882057271004</v>
      </c>
      <c r="F50" s="3">
        <f t="shared" si="0"/>
        <v>2.3658616772235408E-2</v>
      </c>
    </row>
    <row r="51" spans="1:6" x14ac:dyDescent="0.3">
      <c r="A51">
        <v>37</v>
      </c>
      <c r="B51">
        <v>0</v>
      </c>
      <c r="C51">
        <v>34.5749355379536</v>
      </c>
      <c r="D51">
        <v>-2.4250644620464299</v>
      </c>
      <c r="E51">
        <v>2.4250644620464299</v>
      </c>
      <c r="F51" s="3">
        <f t="shared" si="0"/>
        <v>6.5542282758011619E-2</v>
      </c>
    </row>
    <row r="52" spans="1:6" x14ac:dyDescent="0.3">
      <c r="A52">
        <v>38</v>
      </c>
      <c r="B52">
        <v>0</v>
      </c>
      <c r="C52">
        <v>33.011166630272001</v>
      </c>
      <c r="D52">
        <v>-4.9888333697280496</v>
      </c>
      <c r="E52">
        <v>4.9888333697280496</v>
      </c>
      <c r="F52" s="3">
        <f t="shared" si="0"/>
        <v>0.13128508867705393</v>
      </c>
    </row>
    <row r="53" spans="1:6" x14ac:dyDescent="0.3">
      <c r="A53">
        <v>39</v>
      </c>
      <c r="B53">
        <v>0</v>
      </c>
      <c r="C53">
        <v>44.203767258359697</v>
      </c>
      <c r="D53">
        <v>5.2037672583596697</v>
      </c>
      <c r="E53">
        <v>5.2037672583596697</v>
      </c>
      <c r="F53" s="3">
        <f t="shared" si="0"/>
        <v>0.13342992970153</v>
      </c>
    </row>
    <row r="54" spans="1:6" x14ac:dyDescent="0.3">
      <c r="A54">
        <v>39</v>
      </c>
      <c r="B54">
        <v>0</v>
      </c>
      <c r="C54">
        <v>32.237822191026197</v>
      </c>
      <c r="D54">
        <v>-6.76217780897385</v>
      </c>
      <c r="E54">
        <v>6.76217780897385</v>
      </c>
      <c r="F54" s="3">
        <f t="shared" si="0"/>
        <v>0.17338917458907308</v>
      </c>
    </row>
    <row r="55" spans="1:6" x14ac:dyDescent="0.3">
      <c r="A55">
        <v>40</v>
      </c>
      <c r="B55">
        <v>0</v>
      </c>
      <c r="C55">
        <v>48.379418063954198</v>
      </c>
      <c r="D55">
        <v>8.3794180639542297</v>
      </c>
      <c r="E55">
        <v>8.3794180639542297</v>
      </c>
      <c r="F55" s="3">
        <f t="shared" si="0"/>
        <v>0.20948545159885573</v>
      </c>
    </row>
    <row r="56" spans="1:6" x14ac:dyDescent="0.3">
      <c r="A56">
        <v>41</v>
      </c>
      <c r="B56">
        <v>0</v>
      </c>
      <c r="C56">
        <v>31.790069722662899</v>
      </c>
      <c r="D56">
        <v>-9.2099302773370706</v>
      </c>
      <c r="E56">
        <v>9.2099302773370706</v>
      </c>
      <c r="F56" s="3">
        <f t="shared" si="0"/>
        <v>0.22463244578870903</v>
      </c>
    </row>
    <row r="57" spans="1:6" x14ac:dyDescent="0.3">
      <c r="A57">
        <v>42</v>
      </c>
      <c r="B57">
        <v>0</v>
      </c>
      <c r="C57">
        <v>34.968665859382199</v>
      </c>
      <c r="D57">
        <v>-7.0313341406177603</v>
      </c>
      <c r="E57">
        <v>7.0313341406177603</v>
      </c>
      <c r="F57" s="3">
        <f t="shared" si="0"/>
        <v>0.1674127176337562</v>
      </c>
    </row>
    <row r="58" spans="1:6" x14ac:dyDescent="0.3">
      <c r="A58">
        <v>44</v>
      </c>
      <c r="B58">
        <v>0</v>
      </c>
      <c r="C58">
        <v>31.364244927502501</v>
      </c>
      <c r="D58">
        <v>-12.635755072497499</v>
      </c>
      <c r="E58">
        <v>12.635755072497499</v>
      </c>
      <c r="F58" s="3">
        <f t="shared" si="0"/>
        <v>0.28717625164767041</v>
      </c>
    </row>
    <row r="59" spans="1:6" x14ac:dyDescent="0.3">
      <c r="A59">
        <v>44</v>
      </c>
      <c r="B59">
        <v>0</v>
      </c>
      <c r="C59">
        <v>29.201919734833201</v>
      </c>
      <c r="D59">
        <v>-14.798080265166799</v>
      </c>
      <c r="E59">
        <v>14.798080265166799</v>
      </c>
      <c r="F59" s="3">
        <f t="shared" si="0"/>
        <v>0.33632000602651818</v>
      </c>
    </row>
    <row r="60" spans="1:6" x14ac:dyDescent="0.3">
      <c r="A60">
        <v>45</v>
      </c>
      <c r="B60">
        <v>0</v>
      </c>
      <c r="C60">
        <v>38.113136331833097</v>
      </c>
      <c r="D60">
        <v>-6.8868636681668898</v>
      </c>
      <c r="E60">
        <v>6.8868636681668898</v>
      </c>
      <c r="F60" s="3">
        <f t="shared" si="0"/>
        <v>0.15304141484815312</v>
      </c>
    </row>
    <row r="61" spans="1:6" x14ac:dyDescent="0.3">
      <c r="A61">
        <v>49</v>
      </c>
      <c r="B61">
        <v>0</v>
      </c>
      <c r="C61">
        <v>68.957799150166196</v>
      </c>
      <c r="D61">
        <v>19.957799150166199</v>
      </c>
      <c r="E61">
        <v>19.957799150166199</v>
      </c>
      <c r="F61" s="3">
        <f t="shared" si="0"/>
        <v>0.40730202347277955</v>
      </c>
    </row>
    <row r="62" spans="1:6" x14ac:dyDescent="0.3">
      <c r="A62">
        <v>49</v>
      </c>
      <c r="B62">
        <v>0</v>
      </c>
      <c r="C62">
        <v>38.759456231496401</v>
      </c>
      <c r="D62">
        <v>-10.240543768503599</v>
      </c>
      <c r="E62">
        <v>10.240543768503599</v>
      </c>
      <c r="F62" s="3">
        <f t="shared" si="0"/>
        <v>0.20899068915313468</v>
      </c>
    </row>
    <row r="63" spans="1:6" x14ac:dyDescent="0.3">
      <c r="A63">
        <v>53</v>
      </c>
      <c r="B63">
        <v>0</v>
      </c>
      <c r="C63">
        <v>40.608630604978401</v>
      </c>
      <c r="D63">
        <v>-12.3913693950216</v>
      </c>
      <c r="E63">
        <v>12.3913693950216</v>
      </c>
      <c r="F63" s="3">
        <f t="shared" si="0"/>
        <v>0.23379942254757738</v>
      </c>
    </row>
    <row r="64" spans="1:6" x14ac:dyDescent="0.3">
      <c r="A64">
        <v>56</v>
      </c>
      <c r="B64">
        <v>0</v>
      </c>
      <c r="C64">
        <v>65.701187825097506</v>
      </c>
      <c r="D64">
        <v>9.7011878250974597</v>
      </c>
      <c r="E64">
        <v>9.7011878250974597</v>
      </c>
      <c r="F64" s="3">
        <f t="shared" si="0"/>
        <v>0.17323549687674036</v>
      </c>
    </row>
    <row r="65" spans="1:6" x14ac:dyDescent="0.3">
      <c r="A65">
        <v>58</v>
      </c>
      <c r="B65">
        <v>0</v>
      </c>
      <c r="C65">
        <v>43.340538603817599</v>
      </c>
      <c r="D65">
        <v>-14.659461396182399</v>
      </c>
      <c r="E65">
        <v>14.659461396182399</v>
      </c>
      <c r="F65" s="3">
        <f t="shared" si="0"/>
        <v>0.25274933441693792</v>
      </c>
    </row>
    <row r="66" spans="1:6" x14ac:dyDescent="0.3">
      <c r="A66">
        <v>60</v>
      </c>
      <c r="B66">
        <v>0</v>
      </c>
      <c r="C66">
        <v>69.333603473241794</v>
      </c>
      <c r="D66">
        <v>9.3336034732417499</v>
      </c>
      <c r="E66">
        <v>9.3336034732417499</v>
      </c>
      <c r="F66" s="3">
        <f t="shared" si="0"/>
        <v>0.15556005788736249</v>
      </c>
    </row>
    <row r="67" spans="1:6" x14ac:dyDescent="0.3">
      <c r="A67">
        <v>63</v>
      </c>
      <c r="B67">
        <v>0</v>
      </c>
      <c r="C67">
        <v>51.389576619279502</v>
      </c>
      <c r="D67">
        <v>-11.6104233807205</v>
      </c>
      <c r="E67">
        <v>11.6104233807205</v>
      </c>
      <c r="F67" s="3">
        <f t="shared" ref="F67:F69" si="5">E67/A67</f>
        <v>0.18429243461461112</v>
      </c>
    </row>
    <row r="68" spans="1:6" x14ac:dyDescent="0.3">
      <c r="A68">
        <v>78</v>
      </c>
      <c r="B68">
        <v>0</v>
      </c>
      <c r="C68">
        <v>70.499529946985405</v>
      </c>
      <c r="D68">
        <v>-6.5004700530146096</v>
      </c>
      <c r="E68">
        <v>6.5004700530146096</v>
      </c>
      <c r="F68" s="3">
        <f t="shared" si="5"/>
        <v>8.3339359654033454E-2</v>
      </c>
    </row>
    <row r="69" spans="1:6" x14ac:dyDescent="0.3">
      <c r="A69" s="5">
        <v>80</v>
      </c>
      <c r="B69" s="5">
        <v>0</v>
      </c>
      <c r="C69" s="5">
        <v>48.339399682516003</v>
      </c>
      <c r="D69" s="5">
        <v>-32.660600317484104</v>
      </c>
      <c r="E69" s="5">
        <v>32.660600317484104</v>
      </c>
      <c r="F69" s="3">
        <f t="shared" si="5"/>
        <v>0.40825750396855132</v>
      </c>
    </row>
    <row r="70" spans="1:6" x14ac:dyDescent="0.3">
      <c r="A70">
        <f>SUM(A2:A69)</f>
        <v>1936</v>
      </c>
      <c r="B70">
        <f>SUM(B2:B69)</f>
        <v>0</v>
      </c>
      <c r="C70">
        <f>SUM(C2:C69)</f>
        <v>1787.9225424240826</v>
      </c>
      <c r="D70">
        <f>SUM(D2:D69)</f>
        <v>-148.07745757591763</v>
      </c>
      <c r="E70">
        <f>SUM(E2:E69)</f>
        <v>427.3622799327191</v>
      </c>
    </row>
    <row r="71" spans="1:6" x14ac:dyDescent="0.3">
      <c r="A71">
        <f>AVERAGE(A2:A69)</f>
        <v>28.470588235294116</v>
      </c>
      <c r="B71">
        <f>AVERAGE(B2:B69)</f>
        <v>0</v>
      </c>
      <c r="C71">
        <f>AVERAGE(C2:C69)</f>
        <v>26.292978565060039</v>
      </c>
      <c r="D71">
        <f>AVERAGE(D2:D69)</f>
        <v>-2.1776096702340828</v>
      </c>
      <c r="E71">
        <f>AVERAGE(E2:E69)</f>
        <v>6.2847394107752805</v>
      </c>
    </row>
    <row r="72" spans="1:6" x14ac:dyDescent="0.3">
      <c r="D72" s="4">
        <f>D70/A70</f>
        <v>-7.6486290070205395E-2</v>
      </c>
      <c r="E72" s="4">
        <f>E71/A71</f>
        <v>0.22074497930409046</v>
      </c>
    </row>
    <row r="74" spans="1:6" x14ac:dyDescent="0.3">
      <c r="A74">
        <f>A70/68</f>
        <v>28.470588235294116</v>
      </c>
    </row>
  </sheetData>
  <sortState ref="A2:E69">
    <sortCondition ref="A2:A69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tabSelected="1" topLeftCell="A15" workbookViewId="0">
      <selection activeCell="L41" sqref="L41"/>
    </sheetView>
  </sheetViews>
  <sheetFormatPr baseColWidth="10" defaultRowHeight="14.4" x14ac:dyDescent="0.3"/>
  <sheetData>
    <row r="4" spans="1:11" x14ac:dyDescent="0.3">
      <c r="A4" t="s">
        <v>7</v>
      </c>
      <c r="B4" t="s">
        <v>8</v>
      </c>
      <c r="E4" t="s">
        <v>13</v>
      </c>
      <c r="F4" t="s">
        <v>12</v>
      </c>
    </row>
    <row r="5" spans="1:11" x14ac:dyDescent="0.3">
      <c r="A5" s="4">
        <f>WEKA!H8</f>
        <v>0.3075949876509716</v>
      </c>
      <c r="B5" s="4">
        <f>Matlab!H8</f>
        <v>0.66654967463807213</v>
      </c>
      <c r="C5">
        <v>0</v>
      </c>
      <c r="D5">
        <v>10</v>
      </c>
      <c r="E5" t="str">
        <f>C5&amp;" - "&amp;D5&amp;" ml"</f>
        <v>0 - 10 ml</v>
      </c>
      <c r="F5">
        <f>Matlab!K8</f>
        <v>9</v>
      </c>
      <c r="H5" t="s">
        <v>10</v>
      </c>
      <c r="I5" t="s">
        <v>11</v>
      </c>
      <c r="J5" t="s">
        <v>7</v>
      </c>
      <c r="K5" t="s">
        <v>8</v>
      </c>
    </row>
    <row r="6" spans="1:11" x14ac:dyDescent="0.3">
      <c r="A6" s="4">
        <f>WEKA!H9</f>
        <v>0.28985076031944285</v>
      </c>
      <c r="B6" s="4">
        <f>Matlab!H9</f>
        <v>0.17912775097511283</v>
      </c>
      <c r="C6">
        <v>10</v>
      </c>
      <c r="D6">
        <v>20</v>
      </c>
      <c r="E6" t="str">
        <f t="shared" ref="E6:E12" si="0">C6&amp;" - "&amp;D6&amp;" ml"</f>
        <v>10 - 20 ml</v>
      </c>
      <c r="F6">
        <f>Matlab!K9</f>
        <v>18</v>
      </c>
      <c r="H6" s="9" t="s">
        <v>9</v>
      </c>
      <c r="I6" s="4">
        <f>SUM(F6:F8)/F13</f>
        <v>0.66176470588235292</v>
      </c>
      <c r="J6" s="10">
        <f>AVERAGE(A6:A8)</f>
        <v>0.22498387959149987</v>
      </c>
      <c r="K6" s="10">
        <f>AVERAGE(B6:B8)</f>
        <v>0.16116978826961695</v>
      </c>
    </row>
    <row r="7" spans="1:11" x14ac:dyDescent="0.3">
      <c r="A7" s="4">
        <f>WEKA!H10</f>
        <v>0.18013007135279296</v>
      </c>
      <c r="B7" s="4">
        <f>Matlab!H10</f>
        <v>0.13137361814816828</v>
      </c>
      <c r="C7">
        <v>20</v>
      </c>
      <c r="D7">
        <v>30</v>
      </c>
      <c r="E7" t="str">
        <f t="shared" si="0"/>
        <v>20 - 30 ml</v>
      </c>
      <c r="F7">
        <f>Matlab!K10</f>
        <v>15</v>
      </c>
    </row>
    <row r="8" spans="1:11" x14ac:dyDescent="0.3">
      <c r="A8" s="4">
        <f>WEKA!H11</f>
        <v>0.20497080710226373</v>
      </c>
      <c r="B8" s="4">
        <f>Matlab!H11</f>
        <v>0.17300799568556977</v>
      </c>
      <c r="C8">
        <v>30</v>
      </c>
      <c r="D8">
        <v>40</v>
      </c>
      <c r="E8" t="str">
        <f t="shared" si="0"/>
        <v>30 - 40 ml</v>
      </c>
      <c r="F8">
        <f>Matlab!K11</f>
        <v>12</v>
      </c>
    </row>
    <row r="9" spans="1:11" x14ac:dyDescent="0.3">
      <c r="A9" s="4">
        <f>WEKA!H12</f>
        <v>0.24929512502119711</v>
      </c>
      <c r="B9" s="4">
        <f>Matlab!H12</f>
        <v>0.21403398351976405</v>
      </c>
      <c r="C9">
        <v>40</v>
      </c>
      <c r="D9">
        <v>50</v>
      </c>
      <c r="E9" t="str">
        <f t="shared" si="0"/>
        <v>40 - 50 ml</v>
      </c>
      <c r="F9">
        <f>Matlab!K12</f>
        <v>7</v>
      </c>
    </row>
    <row r="10" spans="1:11" x14ac:dyDescent="0.3">
      <c r="A10" s="4">
        <f>WEKA!H13</f>
        <v>0.21992808461375191</v>
      </c>
      <c r="B10" s="4">
        <f>Matlab!H13</f>
        <v>0.19835165046584521</v>
      </c>
      <c r="C10">
        <v>50</v>
      </c>
      <c r="D10">
        <v>60</v>
      </c>
      <c r="E10" t="str">
        <f t="shared" si="0"/>
        <v>50 - 60 ml</v>
      </c>
      <c r="F10">
        <f>Matlab!K13</f>
        <v>4</v>
      </c>
    </row>
    <row r="11" spans="1:11" x14ac:dyDescent="0.3">
      <c r="A11" s="4">
        <f>WEKA!H14</f>
        <v>0.16992624625098679</v>
      </c>
      <c r="B11" s="4">
        <f>Matlab!H14</f>
        <v>0.11864129330349579</v>
      </c>
      <c r="C11">
        <v>60</v>
      </c>
      <c r="D11">
        <v>70</v>
      </c>
      <c r="E11" t="str">
        <f t="shared" si="0"/>
        <v>60 - 70 ml</v>
      </c>
      <c r="F11">
        <f>Matlab!K14</f>
        <v>1</v>
      </c>
    </row>
    <row r="12" spans="1:11" x14ac:dyDescent="0.3">
      <c r="A12" s="4">
        <f>WEKA!H15</f>
        <v>8.3339359654033454E-2</v>
      </c>
      <c r="B12" s="4">
        <f>Matlab!H15</f>
        <v>0.25404470357887438</v>
      </c>
      <c r="C12">
        <v>70</v>
      </c>
      <c r="D12">
        <v>80</v>
      </c>
      <c r="E12" t="str">
        <f t="shared" si="0"/>
        <v>70 - 80 ml</v>
      </c>
      <c r="F12">
        <f>Matlab!K15</f>
        <v>2</v>
      </c>
    </row>
    <row r="13" spans="1:11" x14ac:dyDescent="0.3">
      <c r="F13">
        <f>SUM(F5:F12)</f>
        <v>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Matlab</vt:lpstr>
      <vt:lpstr>WEKA</vt:lpstr>
      <vt:lpstr>Beide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2015-05-14T09:53:28Z</dcterms:created>
  <dcterms:modified xsi:type="dcterms:W3CDTF">2015-06-10T18:47:08Z</dcterms:modified>
</cp:coreProperties>
</file>