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rebeccalebeaux/Documents/Hoen_Lab/Aim3_MetaAnalysis/submitted_apr_2022_gutmicrobes_lebeaux/"/>
    </mc:Choice>
  </mc:AlternateContent>
  <xr:revisionPtr revIDLastSave="0" documentId="13_ncr:1_{35EE3A60-7838-554C-9728-8B5FAF08D6D8}" xr6:coauthVersionLast="47" xr6:coauthVersionMax="47" xr10:uidLastSave="{00000000-0000-0000-0000-000000000000}"/>
  <bookViews>
    <workbookView xWindow="38480" yWindow="460" windowWidth="38400" windowHeight="21140" activeTab="8" xr2:uid="{00000000-000D-0000-FFFF-FFFF00000000}"/>
  </bookViews>
  <sheets>
    <sheet name="Table of contents" sheetId="1" r:id="rId1"/>
    <sheet name="Gasparrini 2019 RL" sheetId="2" r:id="rId2"/>
    <sheet name="DSouza 2020 RL" sheetId="3" r:id="rId3"/>
    <sheet name="Li W 2021 RL" sheetId="4" r:id="rId4"/>
    <sheet name="Tapiainen 2019 RL" sheetId="5" r:id="rId5"/>
    <sheet name="Doan 2020 RL" sheetId="6" r:id="rId6"/>
    <sheet name="Arzika 2021 RL" sheetId="7" r:id="rId7"/>
    <sheet name="Rahman 2018 RL &amp; AD" sheetId="8" r:id="rId8"/>
    <sheet name="Thanert 2021 RL &amp; AD" sheetId="9" r:id="rId9"/>
    <sheet name="Esaiassen 2018 RL" sheetId="10" r:id="rId10"/>
    <sheet name="Gasparrini 2019 AD" sheetId="11" r:id="rId11"/>
    <sheet name="DSouza 2020 AD" sheetId="12" r:id="rId12"/>
    <sheet name="Backhed 2015 AD" sheetId="13" r:id="rId13"/>
    <sheet name="Rose 2017 AD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3" l="1"/>
  <c r="B6" i="13" s="1"/>
  <c r="B9" i="12"/>
  <c r="B10" i="12" s="1"/>
  <c r="B5" i="12"/>
  <c r="B6" i="12" s="1"/>
  <c r="B5" i="11"/>
  <c r="B6" i="11" s="1"/>
  <c r="F23" i="10"/>
  <c r="F24" i="10" s="1"/>
  <c r="E23" i="10"/>
  <c r="E24" i="10" s="1"/>
  <c r="C23" i="10"/>
  <c r="C24" i="10" s="1"/>
  <c r="B23" i="10"/>
  <c r="B24" i="10" s="1"/>
  <c r="B20" i="7"/>
  <c r="B21" i="7" s="1"/>
  <c r="B22" i="7" s="1"/>
  <c r="B19" i="7"/>
  <c r="D22" i="6"/>
  <c r="B22" i="6"/>
  <c r="B23" i="6" s="1"/>
  <c r="B24" i="6" s="1"/>
  <c r="D21" i="6"/>
  <c r="D23" i="6" s="1"/>
  <c r="D24" i="6" s="1"/>
  <c r="B21" i="6"/>
  <c r="E7" i="5"/>
  <c r="E4" i="5"/>
  <c r="E5" i="5" s="1"/>
  <c r="E6" i="5" s="1"/>
  <c r="E3" i="5"/>
  <c r="E11" i="4"/>
  <c r="E8" i="4"/>
  <c r="E9" i="4" s="1"/>
  <c r="E10" i="4" s="1"/>
  <c r="E7" i="4"/>
  <c r="E4" i="4"/>
  <c r="E5" i="4" s="1"/>
  <c r="E6" i="4" s="1"/>
  <c r="E3" i="4"/>
  <c r="B9" i="3"/>
  <c r="B10" i="3" s="1"/>
  <c r="B5" i="3"/>
  <c r="B6" i="3" s="1"/>
  <c r="B5" i="2"/>
  <c r="B6" i="2" s="1"/>
</calcChain>
</file>

<file path=xl/sharedStrings.xml><?xml version="1.0" encoding="utf-8"?>
<sst xmlns="http://schemas.openxmlformats.org/spreadsheetml/2006/main" count="1051" uniqueCount="456">
  <si>
    <t>Table of Contents</t>
  </si>
  <si>
    <t>Figure data extraction information was pulled from the web application WebPlotDigitizer (https://automeris.io/WebPlotDigitizer/)</t>
  </si>
  <si>
    <t>Additional information about the data analysis in R is available in the supplemental HTML file available on the hoenlab GitHub</t>
  </si>
  <si>
    <t>Type of re-analysis completed</t>
  </si>
  <si>
    <t>Figures or Tables information is pulled from:</t>
  </si>
  <si>
    <t>Gasparrini 2019</t>
  </si>
  <si>
    <t>Figure data extraction</t>
  </si>
  <si>
    <t>Figure 3e</t>
  </si>
  <si>
    <t>D'Souza 2020</t>
  </si>
  <si>
    <t>Figure 4b</t>
  </si>
  <si>
    <t>Li W 2021</t>
  </si>
  <si>
    <t>Figure 4</t>
  </si>
  <si>
    <t>Tapiainen 2019</t>
  </si>
  <si>
    <t>Figure 7</t>
  </si>
  <si>
    <t>Doan 2020</t>
  </si>
  <si>
    <t>Figure 3</t>
  </si>
  <si>
    <t>Arzika 2021</t>
  </si>
  <si>
    <t>Figure S2 and S3</t>
  </si>
  <si>
    <t>Individual level data re-analysis</t>
  </si>
  <si>
    <t>Table S1, Table S2, Table S8</t>
  </si>
  <si>
    <t>Thanert 2021</t>
  </si>
  <si>
    <t>Supplementary Data Tables 1 and 5</t>
  </si>
  <si>
    <t>Esaiassen 2018</t>
  </si>
  <si>
    <t>Re-analysis from table</t>
  </si>
  <si>
    <t>Table 7</t>
  </si>
  <si>
    <t>Alpha diversity (AD)</t>
  </si>
  <si>
    <t>Figure 3d</t>
  </si>
  <si>
    <t>Figure 5c</t>
  </si>
  <si>
    <t>Backhed 2015</t>
  </si>
  <si>
    <t>Figure S4b</t>
  </si>
  <si>
    <t>Table S1, Table S2, Table S8 (see data in resistance load section)</t>
  </si>
  <si>
    <t>Supplementary Data Tables 1 and 5 (see data in resistance load section)</t>
  </si>
  <si>
    <t>Rose 2017</t>
  </si>
  <si>
    <t>Table S1 and S6</t>
  </si>
  <si>
    <t>Gasparrini 2019 Resistance Load in RPKM</t>
  </si>
  <si>
    <t>Exposed -- Preterm early and subsequent antibiotic exposure)</t>
  </si>
  <si>
    <t>Unexposed -- near term</t>
  </si>
  <si>
    <t>Difference</t>
  </si>
  <si>
    <t>Percent diff</t>
  </si>
  <si>
    <t>Significance reported in paper</t>
  </si>
  <si>
    <t>D'Souza 2020 Resistance Load (log-transformed ARG abundance)</t>
  </si>
  <si>
    <t xml:space="preserve">Figure 4b </t>
  </si>
  <si>
    <t>4 months -unexposed</t>
  </si>
  <si>
    <t>4 months - exposed</t>
  </si>
  <si>
    <t>difference</t>
  </si>
  <si>
    <t>percent difference</t>
  </si>
  <si>
    <t>6 months - unexposed</t>
  </si>
  <si>
    <t>6 months - exposed</t>
  </si>
  <si>
    <t>statistical significance reported in paper</t>
  </si>
  <si>
    <t>Li W 2021 Resistance Load (CPM of AMR genes)</t>
  </si>
  <si>
    <t>birth control</t>
  </si>
  <si>
    <t>birth -unexposed</t>
  </si>
  <si>
    <t>birth- exposed</t>
  </si>
  <si>
    <t>year -unexposed</t>
  </si>
  <si>
    <t>year - exposed</t>
  </si>
  <si>
    <t>2-tailed t-test</t>
  </si>
  <si>
    <t>birth antibiotic</t>
  </si>
  <si>
    <t>year control</t>
  </si>
  <si>
    <t>year antibiotic</t>
  </si>
  <si>
    <t>Tapiainen 2019 Resistance Load (AMR gene copies per sample)</t>
  </si>
  <si>
    <t>Control</t>
  </si>
  <si>
    <t>2-tailed t-test statistical significance</t>
  </si>
  <si>
    <t>Antibiotic</t>
  </si>
  <si>
    <t>Doan 2020 Resistance Load in normalized abundance of resistance determinants (reads/million)</t>
  </si>
  <si>
    <t>36 mo Unexposed</t>
  </si>
  <si>
    <t>36 mo Exposed</t>
  </si>
  <si>
    <t>48 mo Unexposed</t>
  </si>
  <si>
    <t>48 month Exposed</t>
  </si>
  <si>
    <t>Aminocoumarins</t>
  </si>
  <si>
    <t>Aminoglycosides</t>
  </si>
  <si>
    <t>Bacitracin</t>
  </si>
  <si>
    <t>Beta-lactams</t>
  </si>
  <si>
    <t>Cationic antimicrobial peptides</t>
  </si>
  <si>
    <t>Elfamycins</t>
  </si>
  <si>
    <t>Fluoroquinolones</t>
  </si>
  <si>
    <t>Glycopeptides</t>
  </si>
  <si>
    <t>Metronidazole</t>
  </si>
  <si>
    <t>Macrolides</t>
  </si>
  <si>
    <t>Multidrug resistance</t>
  </si>
  <si>
    <t>Phenicol</t>
  </si>
  <si>
    <t>Rifampin</t>
  </si>
  <si>
    <t>Sulfonamides</t>
  </si>
  <si>
    <t xml:space="preserve">Tetracyclines </t>
  </si>
  <si>
    <t>Trimethorpim</t>
  </si>
  <si>
    <t>Unexposed communities</t>
  </si>
  <si>
    <t>Exposed communities</t>
  </si>
  <si>
    <t>percent change</t>
  </si>
  <si>
    <t>Arzika 2021 Resistance Load in normalized abundance of resistance determinants (reads/million)</t>
  </si>
  <si>
    <t>60 mo Unexposed</t>
  </si>
  <si>
    <t>60 mo Exposed</t>
  </si>
  <si>
    <t>sample</t>
  </si>
  <si>
    <t>DOL</t>
  </si>
  <si>
    <t>antibiotics</t>
  </si>
  <si>
    <t>diseases</t>
  </si>
  <si>
    <t>infant</t>
  </si>
  <si>
    <t>infant_number</t>
  </si>
  <si>
    <t>pods</t>
  </si>
  <si>
    <t>richness_ARGs</t>
  </si>
  <si>
    <t>summed_RPKM</t>
  </si>
  <si>
    <t>binary_antibiotic</t>
  </si>
  <si>
    <t>N1_003_086G1</t>
  </si>
  <si>
    <t>[]</t>
  </si>
  <si>
    <t>N1_003</t>
  </si>
  <si>
    <t>['CHP']</t>
  </si>
  <si>
    <t>N1_004_026G1</t>
  </si>
  <si>
    <t>N1_004</t>
  </si>
  <si>
    <t>['E']</t>
  </si>
  <si>
    <t>N1_008_031G1</t>
  </si>
  <si>
    <t>N1_008</t>
  </si>
  <si>
    <t>['D']</t>
  </si>
  <si>
    <t>N1_009_045G1</t>
  </si>
  <si>
    <t>N1_009</t>
  </si>
  <si>
    <t>N1_011_070G1</t>
  </si>
  <si>
    <t>['zosyn']</t>
  </si>
  <si>
    <t>['NEC']</t>
  </si>
  <si>
    <t>N1_011</t>
  </si>
  <si>
    <t>N1_014_017G1</t>
  </si>
  <si>
    <t>N1_014</t>
  </si>
  <si>
    <t>['F']</t>
  </si>
  <si>
    <t>N1_017_011G1</t>
  </si>
  <si>
    <t>['vancomycin', 'cefazolin']</t>
  </si>
  <si>
    <t>N1_017</t>
  </si>
  <si>
    <t>['C']</t>
  </si>
  <si>
    <t>N1_018_037G1</t>
  </si>
  <si>
    <t>N1_018</t>
  </si>
  <si>
    <t>N1_019_057G1</t>
  </si>
  <si>
    <t>N1_019</t>
  </si>
  <si>
    <t>N1_021_030G1</t>
  </si>
  <si>
    <t>['gentamycin']</t>
  </si>
  <si>
    <t>['tracheal infection']</t>
  </si>
  <si>
    <t>N1_021</t>
  </si>
  <si>
    <t>N1_023_055G1</t>
  </si>
  <si>
    <t>N1_023</t>
  </si>
  <si>
    <t>['A']</t>
  </si>
  <si>
    <t>N2_031_055G1</t>
  </si>
  <si>
    <t>N2_031</t>
  </si>
  <si>
    <t>N2_035_053G1</t>
  </si>
  <si>
    <t>N2_035</t>
  </si>
  <si>
    <t>['B']</t>
  </si>
  <si>
    <t>N2_038_044G1</t>
  </si>
  <si>
    <t>N2_038</t>
  </si>
  <si>
    <t>N2_039_044G1</t>
  </si>
  <si>
    <t>N2_039</t>
  </si>
  <si>
    <t>N2_060_021G1</t>
  </si>
  <si>
    <t>N2_060</t>
  </si>
  <si>
    <t>N2_061_082G1</t>
  </si>
  <si>
    <t>N2_061</t>
  </si>
  <si>
    <t>N2_064_043G1</t>
  </si>
  <si>
    <t>N2_064</t>
  </si>
  <si>
    <t>N2_065_059G1</t>
  </si>
  <si>
    <t>N2_065</t>
  </si>
  <si>
    <t>N2_066_064G1</t>
  </si>
  <si>
    <t>N2_066</t>
  </si>
  <si>
    <t>N2_069_029G1</t>
  </si>
  <si>
    <t>['amoxicillin']</t>
  </si>
  <si>
    <t>N2_069</t>
  </si>
  <si>
    <t>N2_070_060G1</t>
  </si>
  <si>
    <t>N2_070</t>
  </si>
  <si>
    <t>N2_071_030G1</t>
  </si>
  <si>
    <t>N2_071</t>
  </si>
  <si>
    <t>N2_088_042G1</t>
  </si>
  <si>
    <t>N2_088</t>
  </si>
  <si>
    <t>N2_093_010G1</t>
  </si>
  <si>
    <t>N2_093</t>
  </si>
  <si>
    <t>N3_172_070G1</t>
  </si>
  <si>
    <t>N3_172</t>
  </si>
  <si>
    <t>N3_173_039G1</t>
  </si>
  <si>
    <t>N3_173</t>
  </si>
  <si>
    <t>N3_174_038G1</t>
  </si>
  <si>
    <t>N3_174</t>
  </si>
  <si>
    <t>N3_175_051G1</t>
  </si>
  <si>
    <t>N3_175</t>
  </si>
  <si>
    <t>N3_176_051G1</t>
  </si>
  <si>
    <t>N3_176</t>
  </si>
  <si>
    <t>['E', 'E']</t>
  </si>
  <si>
    <t>N3_177_045G1</t>
  </si>
  <si>
    <t>N3_177</t>
  </si>
  <si>
    <t>N3_178_015G1</t>
  </si>
  <si>
    <t>N3_178</t>
  </si>
  <si>
    <t>N3_182_020G1</t>
  </si>
  <si>
    <t>N3_182</t>
  </si>
  <si>
    <t>N3_183_013G1</t>
  </si>
  <si>
    <t>N3_183</t>
  </si>
  <si>
    <t>N4_005_026G1</t>
  </si>
  <si>
    <t>N4_005</t>
  </si>
  <si>
    <t>N4_079_021G1</t>
  </si>
  <si>
    <t>N4_079</t>
  </si>
  <si>
    <t>N4_082_024G1</t>
  </si>
  <si>
    <t>N4_082</t>
  </si>
  <si>
    <t>N4_083_024G1</t>
  </si>
  <si>
    <t>N4_083</t>
  </si>
  <si>
    <t>N4_087_026G1</t>
  </si>
  <si>
    <t>N4_087</t>
  </si>
  <si>
    <t>N4_089_027G1</t>
  </si>
  <si>
    <t>N4_089</t>
  </si>
  <si>
    <t>N4_094_023G1</t>
  </si>
  <si>
    <t>N4_094</t>
  </si>
  <si>
    <t>N4_095_025G1</t>
  </si>
  <si>
    <t>N4_095</t>
  </si>
  <si>
    <t>N4_097_034G1</t>
  </si>
  <si>
    <t>N4_097</t>
  </si>
  <si>
    <t>N4_100_017G1</t>
  </si>
  <si>
    <t>['vancomycin']</t>
  </si>
  <si>
    <t>['cellulitis']</t>
  </si>
  <si>
    <t>N4_100</t>
  </si>
  <si>
    <t>N4_101_042G1</t>
  </si>
  <si>
    <t>N4_101</t>
  </si>
  <si>
    <t>N4_103_028G1</t>
  </si>
  <si>
    <t>N4_103</t>
  </si>
  <si>
    <t>N4_104_027G1</t>
  </si>
  <si>
    <t>N4_104</t>
  </si>
  <si>
    <t>N4_105_016G1</t>
  </si>
  <si>
    <t>N4_105</t>
  </si>
  <si>
    <t>N4_106_059G1</t>
  </si>
  <si>
    <t>['ampicillin', 'claforan']</t>
  </si>
  <si>
    <t>['sepsis']</t>
  </si>
  <si>
    <t>N4_106</t>
  </si>
  <si>
    <t>N4_107_034G1</t>
  </si>
  <si>
    <t>N4_107</t>
  </si>
  <si>
    <t>N4_114_030G1</t>
  </si>
  <si>
    <t>N4_114</t>
  </si>
  <si>
    <t>N4_115_034G1</t>
  </si>
  <si>
    <t>N4_115</t>
  </si>
  <si>
    <t>N4_116_025G1</t>
  </si>
  <si>
    <t>N4_116</t>
  </si>
  <si>
    <t>N4_124_039G1</t>
  </si>
  <si>
    <t>N4_124</t>
  </si>
  <si>
    <t>N4_125_018G1</t>
  </si>
  <si>
    <t>N4_125</t>
  </si>
  <si>
    <t>N4_126_022G1</t>
  </si>
  <si>
    <t>N4_126</t>
  </si>
  <si>
    <t>N4_128_030G1</t>
  </si>
  <si>
    <t>N4_128</t>
  </si>
  <si>
    <t>N4_129_029G1</t>
  </si>
  <si>
    <t>N4_129</t>
  </si>
  <si>
    <t>N4_131_023G1</t>
  </si>
  <si>
    <t>N4_131</t>
  </si>
  <si>
    <t>N4_137_012G1</t>
  </si>
  <si>
    <t>N4_137</t>
  </si>
  <si>
    <t>N4_138_012G1</t>
  </si>
  <si>
    <t>N4_138</t>
  </si>
  <si>
    <t>N4_139_027G1</t>
  </si>
  <si>
    <t>N4_139</t>
  </si>
  <si>
    <t>N4_140_034G1</t>
  </si>
  <si>
    <t>N4_140</t>
  </si>
  <si>
    <t>N4_141_037G1</t>
  </si>
  <si>
    <t>N4_141</t>
  </si>
  <si>
    <t>N4_142_036G1</t>
  </si>
  <si>
    <t>N4_142</t>
  </si>
  <si>
    <t>N4_150_021G1</t>
  </si>
  <si>
    <t>N4_150</t>
  </si>
  <si>
    <t>N4_151_021G1</t>
  </si>
  <si>
    <t>N4_151</t>
  </si>
  <si>
    <t>N4_152_021G1</t>
  </si>
  <si>
    <t>N4_152</t>
  </si>
  <si>
    <t>N4_154_020G1</t>
  </si>
  <si>
    <t>N4_154</t>
  </si>
  <si>
    <t>N4_155_020G1</t>
  </si>
  <si>
    <t>N4_155</t>
  </si>
  <si>
    <t>N4_159_053G1</t>
  </si>
  <si>
    <t>N4_159</t>
  </si>
  <si>
    <t>N4_160_053G1</t>
  </si>
  <si>
    <t>N4_160</t>
  </si>
  <si>
    <t>N4_165_051G1</t>
  </si>
  <si>
    <t>N4_165</t>
  </si>
  <si>
    <t>N4_166_061G1</t>
  </si>
  <si>
    <t>N4_166</t>
  </si>
  <si>
    <t>N4_167_072G1</t>
  </si>
  <si>
    <t>N4_167</t>
  </si>
  <si>
    <t>N4_168_023G1</t>
  </si>
  <si>
    <t>N4_168</t>
  </si>
  <si>
    <t>N4_170_019G1</t>
  </si>
  <si>
    <t>N4_170</t>
  </si>
  <si>
    <t>N4_171_026G1</t>
  </si>
  <si>
    <t>N4_171</t>
  </si>
  <si>
    <t>N4_179_064G1</t>
  </si>
  <si>
    <t>N4_179</t>
  </si>
  <si>
    <t>N4_180_064G1</t>
  </si>
  <si>
    <t>N4_180</t>
  </si>
  <si>
    <t>N4_188_045G1</t>
  </si>
  <si>
    <t>N4_188</t>
  </si>
  <si>
    <t>N4_189_040G1</t>
  </si>
  <si>
    <t>N4_189</t>
  </si>
  <si>
    <t>N4_205_052G1</t>
  </si>
  <si>
    <t>N4_205</t>
  </si>
  <si>
    <t>N4_206_052G1</t>
  </si>
  <si>
    <t>N4_206</t>
  </si>
  <si>
    <t>N4_207_028G1</t>
  </si>
  <si>
    <t>['vancomycin', 'clindamycin', 'claforan']</t>
  </si>
  <si>
    <t>N4_207</t>
  </si>
  <si>
    <t>N4_208_046G1</t>
  </si>
  <si>
    <t>N4_208</t>
  </si>
  <si>
    <t>N4_210_013G1</t>
  </si>
  <si>
    <t>N4_210</t>
  </si>
  <si>
    <t>N4_211_016G1</t>
  </si>
  <si>
    <t>N4_211</t>
  </si>
  <si>
    <t>N4_212_020G1</t>
  </si>
  <si>
    <t>N4_212</t>
  </si>
  <si>
    <t>N4_213_030G1</t>
  </si>
  <si>
    <t>N4_213</t>
  </si>
  <si>
    <t>N4_214_024G1</t>
  </si>
  <si>
    <t>N4_214</t>
  </si>
  <si>
    <t>S2_001_027G1</t>
  </si>
  <si>
    <t>S2_001</t>
  </si>
  <si>
    <t>S2_002_028G1</t>
  </si>
  <si>
    <t>S2_002</t>
  </si>
  <si>
    <t>S2_003_021G1</t>
  </si>
  <si>
    <t>S2_003</t>
  </si>
  <si>
    <t>S2_004_028G1</t>
  </si>
  <si>
    <t>S2_004</t>
  </si>
  <si>
    <t>S2_005_028G1</t>
  </si>
  <si>
    <t>S2_005</t>
  </si>
  <si>
    <t>S2_006_027G1</t>
  </si>
  <si>
    <t>S2_006</t>
  </si>
  <si>
    <t>S2_008_027G1</t>
  </si>
  <si>
    <t>S2_008</t>
  </si>
  <si>
    <t>S2_009_028G1</t>
  </si>
  <si>
    <t>S2_009</t>
  </si>
  <si>
    <t>S2_010_030G1</t>
  </si>
  <si>
    <t>S2_010</t>
  </si>
  <si>
    <t>S2_011_028G1</t>
  </si>
  <si>
    <t>S2_011</t>
  </si>
  <si>
    <t>S2_012_027G1</t>
  </si>
  <si>
    <t>S2_012</t>
  </si>
  <si>
    <t>S2_014_028G1</t>
  </si>
  <si>
    <t>S2_014</t>
  </si>
  <si>
    <t>['C', 'E']</t>
  </si>
  <si>
    <t>S2_015_013G1</t>
  </si>
  <si>
    <t>['vancomycin', 'claforan']</t>
  </si>
  <si>
    <t>S2_015</t>
  </si>
  <si>
    <t>S2_016_028G1</t>
  </si>
  <si>
    <t>S2_016</t>
  </si>
  <si>
    <t>S2_017_028G1</t>
  </si>
  <si>
    <t>S2_017</t>
  </si>
  <si>
    <t>S2_018_023G1</t>
  </si>
  <si>
    <t>S2_018</t>
  </si>
  <si>
    <t>Sample_ID</t>
  </si>
  <si>
    <t>Patient_ID</t>
  </si>
  <si>
    <t>GA_birth</t>
  </si>
  <si>
    <t>Gender</t>
  </si>
  <si>
    <t>Race</t>
  </si>
  <si>
    <t>Day_of_life</t>
  </si>
  <si>
    <t>Bowel_remaining_cm</t>
  </si>
  <si>
    <t>ICV</t>
  </si>
  <si>
    <t>SIBO</t>
  </si>
  <si>
    <t>Weight_percentile</t>
  </si>
  <si>
    <t>Height_percentile</t>
  </si>
  <si>
    <t>EN_current</t>
  </si>
  <si>
    <t>Lifetime_EN</t>
  </si>
  <si>
    <t>PN_current</t>
  </si>
  <si>
    <t>Antibiotics_current</t>
  </si>
  <si>
    <t>Antibiotics_month</t>
  </si>
  <si>
    <t>SGS_01_001</t>
  </si>
  <si>
    <t>SGS_01</t>
  </si>
  <si>
    <t>F</t>
  </si>
  <si>
    <t>African_american</t>
  </si>
  <si>
    <t>No</t>
  </si>
  <si>
    <t>Yes</t>
  </si>
  <si>
    <t>SGS_03_001</t>
  </si>
  <si>
    <t>SGS_03</t>
  </si>
  <si>
    <t>Caucasian</t>
  </si>
  <si>
    <t>SGS_06_001</t>
  </si>
  <si>
    <t>SGS_06</t>
  </si>
  <si>
    <t>SGS_07_001</t>
  </si>
  <si>
    <t>SGS_07</t>
  </si>
  <si>
    <t>M</t>
  </si>
  <si>
    <t>SGS_08_001</t>
  </si>
  <si>
    <t>SGS_08</t>
  </si>
  <si>
    <t>NA</t>
  </si>
  <si>
    <t>SGS_09_001</t>
  </si>
  <si>
    <t>SGS_09</t>
  </si>
  <si>
    <t>SGS_10_001</t>
  </si>
  <si>
    <t>SGS_10</t>
  </si>
  <si>
    <t>SGS_11_001</t>
  </si>
  <si>
    <t>SGS_11</t>
  </si>
  <si>
    <t>SGS_12_001</t>
  </si>
  <si>
    <t>SGS_12</t>
  </si>
  <si>
    <t>SGS_13_002</t>
  </si>
  <si>
    <t>SGS_13</t>
  </si>
  <si>
    <t>SGS_14_001</t>
  </si>
  <si>
    <t>SGS_14</t>
  </si>
  <si>
    <t>SGS_15_001</t>
  </si>
  <si>
    <t>SGS_15</t>
  </si>
  <si>
    <t>SGS_16_001</t>
  </si>
  <si>
    <t>SGS_16</t>
  </si>
  <si>
    <t>SGS_17_001</t>
  </si>
  <si>
    <t>SGS_17</t>
  </si>
  <si>
    <t>SGS_22_001</t>
  </si>
  <si>
    <t>SGS_22</t>
  </si>
  <si>
    <t>SGS_23_001</t>
  </si>
  <si>
    <t>SGS_23</t>
  </si>
  <si>
    <t>SGS_25_001</t>
  </si>
  <si>
    <t>SGS_25</t>
  </si>
  <si>
    <t>SGS_26_001</t>
  </si>
  <si>
    <t>SGS_26</t>
  </si>
  <si>
    <t>SGS_27_001</t>
  </si>
  <si>
    <t>SGS_27</t>
  </si>
  <si>
    <t>Table 7 -- all preterm infants - this is based on samples and not necessarily infants</t>
  </si>
  <si>
    <t>ARGs at 28 days</t>
  </si>
  <si>
    <t>ARGs at 4 months</t>
  </si>
  <si>
    <t>ARG class</t>
  </si>
  <si>
    <t>Broad (n=7)</t>
  </si>
  <si>
    <t>Narrow (n=15)</t>
  </si>
  <si>
    <t>Broad (n=9)</t>
  </si>
  <si>
    <t>Narrow (n=13)</t>
  </si>
  <si>
    <t>Class A beta-lactamase</t>
  </si>
  <si>
    <t>Class C beta lactamase</t>
  </si>
  <si>
    <t>Aminoglycoside phosphotransferase</t>
  </si>
  <si>
    <t>?</t>
  </si>
  <si>
    <t>Aminoglycosidenucleotidyltransferase</t>
  </si>
  <si>
    <t>Tetracycline efflux</t>
  </si>
  <si>
    <t>Tetracycline ribosomal protection</t>
  </si>
  <si>
    <t>Quinolone resistance</t>
  </si>
  <si>
    <t>ABC efflux pump</t>
  </si>
  <si>
    <t>RND antibiotic efflux</t>
  </si>
  <si>
    <t>MFS antibiotic efflux</t>
  </si>
  <si>
    <t>Multirug efflux pump activity</t>
  </si>
  <si>
    <t>Gene modulating antibiotic efflux</t>
  </si>
  <si>
    <t>SMR antibiotic efflux</t>
  </si>
  <si>
    <t>Antibiotic target</t>
  </si>
  <si>
    <t>Gene modulating resistance</t>
  </si>
  <si>
    <t>rRNA methyltransferase</t>
  </si>
  <si>
    <t>Other ARG</t>
  </si>
  <si>
    <t>Total (Summed)</t>
  </si>
  <si>
    <t xml:space="preserve">Average </t>
  </si>
  <si>
    <t>Gasparrini 2019 Richness</t>
  </si>
  <si>
    <t>D'Souza 2020 Richness</t>
  </si>
  <si>
    <t>Backhed 2015 Richness</t>
  </si>
  <si>
    <t>Figure S4B</t>
  </si>
  <si>
    <t>12 months -unexposed</t>
  </si>
  <si>
    <t>12 months - exposed</t>
  </si>
  <si>
    <t>statistical significance estimate noted in the paper</t>
  </si>
  <si>
    <t>Rose 2017 Table S1 and S6</t>
  </si>
  <si>
    <t>Infant</t>
  </si>
  <si>
    <t>Richness per sample</t>
  </si>
  <si>
    <t>Course 1 antibioic</t>
  </si>
  <si>
    <t>Course 2 antibiotic</t>
  </si>
  <si>
    <t>Binary_antibiotic</t>
  </si>
  <si>
    <t>DOL of Sample</t>
  </si>
  <si>
    <t>Q117</t>
  </si>
  <si>
    <t>Q142</t>
  </si>
  <si>
    <t>Q175</t>
  </si>
  <si>
    <t>Q189</t>
  </si>
  <si>
    <t>Q19</t>
  </si>
  <si>
    <t>Q216</t>
  </si>
  <si>
    <t>Q219</t>
  </si>
  <si>
    <t>Q26</t>
  </si>
  <si>
    <t>Q83</t>
  </si>
  <si>
    <t>Q87</t>
  </si>
  <si>
    <t>Q89</t>
  </si>
  <si>
    <t xml:space="preserve">This excel file contains information on data values extracted from figures for use in Table 2 (resistance load) and 3 (alpha diversity) in our paper.  </t>
  </si>
  <si>
    <t>Resistance Gene Load (RL)</t>
  </si>
  <si>
    <t>Rahman 2018</t>
  </si>
  <si>
    <t xml:space="preserve">Rahman 2018 resistance load and alpha diversity </t>
  </si>
  <si>
    <t>Thanert 2021 resistance load and alpha diversity</t>
  </si>
  <si>
    <t xml:space="preserve">Esaiassen 2018 resistance load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</si>
</sst>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</font>
    <font>
      <b/>
      <sz val="22"/>
      <color theme="1"/>
      <name val="Calibri"/>
    </font>
    <font>
      <sz val="12"/>
      <color theme="1"/>
      <name val="Calibri"/>
    </font>
    <font>
      <b/>
      <sz val="16"/>
      <color theme="1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C8" sqref="C8"/>
    </sheetView>
  </sheetViews>
  <sheetFormatPr baseColWidth="10" defaultColWidth="11.1640625" defaultRowHeight="15" customHeight="1" x14ac:dyDescent="0.2"/>
  <cols>
    <col min="1" max="1" width="34.83203125" customWidth="1"/>
    <col min="2" max="2" width="37.33203125" customWidth="1"/>
    <col min="3" max="3" width="15.83203125" customWidth="1"/>
    <col min="4" max="26" width="10.5" customWidth="1"/>
  </cols>
  <sheetData>
    <row r="1" spans="1:5" ht="35" customHeight="1" x14ac:dyDescent="0.35">
      <c r="A1" s="1" t="s">
        <v>0</v>
      </c>
    </row>
    <row r="2" spans="1:5" ht="15.75" customHeight="1" x14ac:dyDescent="0.35">
      <c r="A2" s="1"/>
    </row>
    <row r="3" spans="1:5" ht="15.75" customHeight="1" x14ac:dyDescent="0.2">
      <c r="A3" s="2" t="s">
        <v>450</v>
      </c>
    </row>
    <row r="4" spans="1:5" ht="15.75" customHeight="1" x14ac:dyDescent="0.2">
      <c r="A4" s="2" t="s">
        <v>1</v>
      </c>
    </row>
    <row r="5" spans="1:5" ht="15.75" customHeight="1" x14ac:dyDescent="0.2">
      <c r="A5" s="2" t="s">
        <v>2</v>
      </c>
    </row>
    <row r="6" spans="1:5" ht="15.75" customHeight="1" x14ac:dyDescent="0.2"/>
    <row r="7" spans="1:5" ht="21" customHeight="1" x14ac:dyDescent="0.25">
      <c r="A7" s="3" t="s">
        <v>451</v>
      </c>
      <c r="B7" s="3" t="s">
        <v>3</v>
      </c>
      <c r="C7" s="3" t="s">
        <v>4</v>
      </c>
      <c r="D7" s="3"/>
      <c r="E7" s="3"/>
    </row>
    <row r="8" spans="1:5" ht="15.75" customHeight="1" x14ac:dyDescent="0.2">
      <c r="A8" s="2" t="s">
        <v>5</v>
      </c>
      <c r="B8" s="2" t="s">
        <v>6</v>
      </c>
      <c r="C8" s="2" t="s">
        <v>7</v>
      </c>
    </row>
    <row r="9" spans="1:5" ht="15.75" customHeight="1" x14ac:dyDescent="0.2">
      <c r="A9" s="2" t="s">
        <v>8</v>
      </c>
      <c r="B9" s="2" t="s">
        <v>6</v>
      </c>
      <c r="C9" s="2" t="s">
        <v>9</v>
      </c>
    </row>
    <row r="10" spans="1:5" ht="15.75" customHeight="1" x14ac:dyDescent="0.2">
      <c r="A10" s="2" t="s">
        <v>10</v>
      </c>
      <c r="B10" s="2" t="s">
        <v>6</v>
      </c>
      <c r="C10" s="2" t="s">
        <v>11</v>
      </c>
    </row>
    <row r="11" spans="1:5" ht="15.75" customHeight="1" x14ac:dyDescent="0.2">
      <c r="A11" s="2" t="s">
        <v>12</v>
      </c>
      <c r="B11" s="2" t="s">
        <v>6</v>
      </c>
      <c r="C11" s="2" t="s">
        <v>13</v>
      </c>
    </row>
    <row r="12" spans="1:5" ht="15.75" customHeight="1" x14ac:dyDescent="0.2">
      <c r="A12" s="2" t="s">
        <v>14</v>
      </c>
      <c r="B12" s="2" t="s">
        <v>6</v>
      </c>
      <c r="C12" s="2" t="s">
        <v>15</v>
      </c>
    </row>
    <row r="13" spans="1:5" ht="15.75" customHeight="1" x14ac:dyDescent="0.2">
      <c r="A13" s="2" t="s">
        <v>16</v>
      </c>
      <c r="B13" s="2" t="s">
        <v>6</v>
      </c>
      <c r="C13" s="2" t="s">
        <v>17</v>
      </c>
    </row>
    <row r="14" spans="1:5" ht="15.75" customHeight="1" x14ac:dyDescent="0.2">
      <c r="A14" s="2" t="s">
        <v>452</v>
      </c>
      <c r="B14" s="2" t="s">
        <v>18</v>
      </c>
      <c r="C14" s="2" t="s">
        <v>19</v>
      </c>
    </row>
    <row r="15" spans="1:5" ht="15.75" customHeight="1" x14ac:dyDescent="0.2">
      <c r="A15" s="2" t="s">
        <v>20</v>
      </c>
      <c r="B15" s="2" t="s">
        <v>18</v>
      </c>
      <c r="C15" s="2" t="s">
        <v>21</v>
      </c>
    </row>
    <row r="16" spans="1:5" ht="15.75" customHeight="1" x14ac:dyDescent="0.2">
      <c r="A16" s="2" t="s">
        <v>22</v>
      </c>
      <c r="B16" s="2" t="s">
        <v>23</v>
      </c>
      <c r="C16" s="2" t="s">
        <v>24</v>
      </c>
    </row>
    <row r="17" spans="1:4" ht="15.75" customHeight="1" x14ac:dyDescent="0.2"/>
    <row r="18" spans="1:4" ht="21" customHeight="1" x14ac:dyDescent="0.25">
      <c r="A18" s="3" t="s">
        <v>25</v>
      </c>
      <c r="B18" s="3" t="s">
        <v>3</v>
      </c>
      <c r="C18" s="3" t="s">
        <v>4</v>
      </c>
      <c r="D18" s="3"/>
    </row>
    <row r="19" spans="1:4" ht="15.75" customHeight="1" x14ac:dyDescent="0.2">
      <c r="A19" s="2" t="s">
        <v>5</v>
      </c>
      <c r="B19" s="2" t="s">
        <v>6</v>
      </c>
      <c r="C19" s="2" t="s">
        <v>26</v>
      </c>
    </row>
    <row r="20" spans="1:4" ht="15.75" customHeight="1" x14ac:dyDescent="0.2">
      <c r="A20" s="2" t="s">
        <v>8</v>
      </c>
      <c r="B20" s="2" t="s">
        <v>6</v>
      </c>
      <c r="C20" s="2" t="s">
        <v>27</v>
      </c>
    </row>
    <row r="21" spans="1:4" ht="15.75" customHeight="1" x14ac:dyDescent="0.2">
      <c r="A21" s="2" t="s">
        <v>28</v>
      </c>
      <c r="B21" s="2" t="s">
        <v>6</v>
      </c>
      <c r="C21" s="2" t="s">
        <v>29</v>
      </c>
    </row>
    <row r="22" spans="1:4" ht="15.75" customHeight="1" x14ac:dyDescent="0.2">
      <c r="A22" s="2" t="s">
        <v>452</v>
      </c>
      <c r="B22" s="2" t="s">
        <v>18</v>
      </c>
      <c r="C22" s="2" t="s">
        <v>30</v>
      </c>
    </row>
    <row r="23" spans="1:4" ht="15.75" customHeight="1" x14ac:dyDescent="0.2">
      <c r="A23" s="2" t="s">
        <v>20</v>
      </c>
      <c r="B23" s="2" t="s">
        <v>18</v>
      </c>
      <c r="C23" s="2" t="s">
        <v>31</v>
      </c>
    </row>
    <row r="24" spans="1:4" ht="15.75" customHeight="1" x14ac:dyDescent="0.2">
      <c r="A24" s="2" t="s">
        <v>32</v>
      </c>
      <c r="B24" s="2" t="s">
        <v>23</v>
      </c>
      <c r="C24" s="2" t="s">
        <v>33</v>
      </c>
    </row>
    <row r="25" spans="1:4" ht="15.75" customHeight="1" x14ac:dyDescent="0.2"/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1"/>
  <sheetViews>
    <sheetView workbookViewId="0">
      <selection activeCell="H14" sqref="H14"/>
    </sheetView>
  </sheetViews>
  <sheetFormatPr baseColWidth="10" defaultColWidth="11.1640625" defaultRowHeight="15" customHeight="1" x14ac:dyDescent="0.2"/>
  <cols>
    <col min="1" max="26" width="10.5" customWidth="1"/>
  </cols>
  <sheetData>
    <row r="1" spans="1:8" ht="15.75" customHeight="1" x14ac:dyDescent="0.2">
      <c r="A1" s="5" t="s">
        <v>455</v>
      </c>
      <c r="B1" s="5"/>
      <c r="C1" s="5"/>
      <c r="D1" s="5"/>
      <c r="E1" s="5"/>
      <c r="F1" s="5"/>
      <c r="G1" s="5"/>
      <c r="H1" s="5"/>
    </row>
    <row r="2" spans="1:8" s="7" customFormat="1" ht="15.75" customHeight="1" x14ac:dyDescent="0.2">
      <c r="A2" s="5" t="s">
        <v>397</v>
      </c>
      <c r="B2" s="5"/>
      <c r="C2" s="5"/>
      <c r="D2" s="5"/>
      <c r="E2" s="5"/>
      <c r="F2" s="5"/>
      <c r="G2" s="5"/>
      <c r="H2" s="5"/>
    </row>
    <row r="3" spans="1:8" ht="15.75" customHeight="1" x14ac:dyDescent="0.2">
      <c r="A3" s="6"/>
      <c r="B3" s="8" t="s">
        <v>398</v>
      </c>
      <c r="C3" s="9"/>
      <c r="D3" s="5"/>
      <c r="E3" s="8" t="s">
        <v>399</v>
      </c>
      <c r="F3" s="9"/>
      <c r="G3" s="5"/>
      <c r="H3" s="5"/>
    </row>
    <row r="4" spans="1:8" ht="15.75" customHeight="1" x14ac:dyDescent="0.2">
      <c r="A4" s="5" t="s">
        <v>400</v>
      </c>
      <c r="B4" s="5" t="s">
        <v>401</v>
      </c>
      <c r="C4" s="5" t="s">
        <v>402</v>
      </c>
      <c r="D4" s="5"/>
      <c r="E4" s="5" t="s">
        <v>403</v>
      </c>
      <c r="F4" s="5" t="s">
        <v>404</v>
      </c>
      <c r="G4" s="5"/>
      <c r="H4" s="5"/>
    </row>
    <row r="5" spans="1:8" ht="15.75" customHeight="1" x14ac:dyDescent="0.2">
      <c r="A5" s="5" t="s">
        <v>405</v>
      </c>
      <c r="B5" s="5">
        <v>0</v>
      </c>
      <c r="C5" s="5">
        <v>0</v>
      </c>
      <c r="D5" s="5"/>
      <c r="E5" s="5">
        <v>5</v>
      </c>
      <c r="F5" s="5">
        <v>3.01</v>
      </c>
      <c r="G5" s="5"/>
      <c r="H5" s="5"/>
    </row>
    <row r="6" spans="1:8" ht="15.75" customHeight="1" x14ac:dyDescent="0.2">
      <c r="A6" s="5" t="s">
        <v>406</v>
      </c>
      <c r="B6" s="5">
        <v>44.96</v>
      </c>
      <c r="C6" s="5">
        <v>0</v>
      </c>
      <c r="D6" s="5"/>
      <c r="E6" s="5">
        <v>9.11</v>
      </c>
      <c r="F6" s="5">
        <v>8.16</v>
      </c>
      <c r="G6" s="5"/>
      <c r="H6" s="5"/>
    </row>
    <row r="7" spans="1:8" ht="15.75" customHeight="1" x14ac:dyDescent="0.2">
      <c r="A7" s="5" t="s">
        <v>407</v>
      </c>
      <c r="B7" s="5">
        <v>6.14</v>
      </c>
      <c r="C7" s="5">
        <v>0</v>
      </c>
      <c r="D7" s="5"/>
      <c r="E7" s="5" t="s">
        <v>408</v>
      </c>
      <c r="F7" s="5" t="s">
        <v>408</v>
      </c>
      <c r="G7" s="5"/>
      <c r="H7" s="5"/>
    </row>
    <row r="8" spans="1:8" ht="15.75" customHeight="1" x14ac:dyDescent="0.2">
      <c r="A8" s="5" t="s">
        <v>409</v>
      </c>
      <c r="B8" s="5">
        <v>0.93</v>
      </c>
      <c r="C8" s="5">
        <v>0</v>
      </c>
      <c r="D8" s="5"/>
      <c r="E8" s="5">
        <v>0</v>
      </c>
      <c r="F8" s="5">
        <v>0</v>
      </c>
      <c r="G8" s="5"/>
      <c r="H8" s="5"/>
    </row>
    <row r="9" spans="1:8" ht="15.75" customHeight="1" x14ac:dyDescent="0.2">
      <c r="A9" s="5" t="s">
        <v>410</v>
      </c>
      <c r="B9" s="5">
        <v>52.29</v>
      </c>
      <c r="C9" s="5">
        <v>0</v>
      </c>
      <c r="D9" s="5"/>
      <c r="E9" s="5">
        <v>7.92</v>
      </c>
      <c r="F9" s="5">
        <v>0</v>
      </c>
      <c r="G9" s="5"/>
      <c r="H9" s="5"/>
    </row>
    <row r="10" spans="1:8" ht="15.75" customHeight="1" x14ac:dyDescent="0.2">
      <c r="A10" s="5" t="s">
        <v>411</v>
      </c>
      <c r="B10" s="5">
        <v>5.97</v>
      </c>
      <c r="C10" s="5">
        <v>0</v>
      </c>
      <c r="D10" s="5"/>
      <c r="E10" s="5">
        <v>11.68</v>
      </c>
      <c r="F10" s="5">
        <v>2.17</v>
      </c>
      <c r="G10" s="5"/>
      <c r="H10" s="5"/>
    </row>
    <row r="11" spans="1:8" ht="15.75" customHeight="1" x14ac:dyDescent="0.2">
      <c r="A11" s="5" t="s">
        <v>412</v>
      </c>
      <c r="B11" s="5">
        <v>29.75</v>
      </c>
      <c r="C11" s="5">
        <v>9.43</v>
      </c>
      <c r="D11" s="5"/>
      <c r="E11" s="5">
        <v>9.4</v>
      </c>
      <c r="F11" s="5">
        <v>8.34</v>
      </c>
      <c r="G11" s="5"/>
      <c r="H11" s="5"/>
    </row>
    <row r="12" spans="1:8" ht="15.75" customHeight="1" x14ac:dyDescent="0.2">
      <c r="A12" s="5" t="s">
        <v>413</v>
      </c>
      <c r="B12" s="5">
        <v>3.23</v>
      </c>
      <c r="C12" s="5">
        <v>1.07</v>
      </c>
      <c r="D12" s="5"/>
      <c r="E12" s="5">
        <v>0.7</v>
      </c>
      <c r="F12" s="5">
        <v>0.64</v>
      </c>
      <c r="G12" s="5"/>
      <c r="H12" s="5"/>
    </row>
    <row r="13" spans="1:8" ht="15.75" customHeight="1" x14ac:dyDescent="0.2">
      <c r="A13" s="5" t="s">
        <v>414</v>
      </c>
      <c r="B13" s="5">
        <v>312.10000000000002</v>
      </c>
      <c r="C13" s="5">
        <v>37.729999999999997</v>
      </c>
      <c r="D13" s="5"/>
      <c r="E13" s="5">
        <v>94</v>
      </c>
      <c r="F13" s="5">
        <v>84.96</v>
      </c>
      <c r="G13" s="5"/>
      <c r="H13" s="5"/>
    </row>
    <row r="14" spans="1:8" ht="15.75" customHeight="1" x14ac:dyDescent="0.2">
      <c r="A14" s="5" t="s">
        <v>415</v>
      </c>
      <c r="B14" s="5">
        <v>272.36</v>
      </c>
      <c r="C14" s="5">
        <v>117.02</v>
      </c>
      <c r="D14" s="5"/>
      <c r="E14" s="5">
        <v>119.5</v>
      </c>
      <c r="F14" s="5">
        <v>107.51</v>
      </c>
      <c r="G14" s="5"/>
      <c r="H14" s="5"/>
    </row>
    <row r="15" spans="1:8" ht="15.75" customHeight="1" x14ac:dyDescent="0.2">
      <c r="A15" s="5" t="s">
        <v>416</v>
      </c>
      <c r="B15" s="5">
        <v>22.08</v>
      </c>
      <c r="C15" s="5">
        <v>26.53</v>
      </c>
      <c r="D15" s="5"/>
      <c r="E15" s="5">
        <v>19.079999999999998</v>
      </c>
      <c r="F15" s="5">
        <v>13.63</v>
      </c>
      <c r="G15" s="5"/>
      <c r="H15" s="5"/>
    </row>
    <row r="16" spans="1:8" ht="15.75" customHeight="1" x14ac:dyDescent="0.2">
      <c r="A16" s="5" t="s">
        <v>416</v>
      </c>
      <c r="B16" s="5">
        <v>0</v>
      </c>
      <c r="C16" s="5">
        <v>0</v>
      </c>
      <c r="D16" s="5"/>
      <c r="E16" s="5">
        <v>3.02</v>
      </c>
      <c r="F16" s="5">
        <v>0</v>
      </c>
      <c r="G16" s="5"/>
      <c r="H16" s="5"/>
    </row>
    <row r="17" spans="1:8" ht="15.75" customHeight="1" x14ac:dyDescent="0.2">
      <c r="A17" s="5" t="s">
        <v>417</v>
      </c>
      <c r="B17" s="5">
        <v>75.3</v>
      </c>
      <c r="C17" s="5">
        <v>15.53</v>
      </c>
      <c r="D17" s="5"/>
      <c r="E17" s="5">
        <v>19.649999999999999</v>
      </c>
      <c r="F17" s="5">
        <v>20.86</v>
      </c>
      <c r="G17" s="5"/>
      <c r="H17" s="5"/>
    </row>
    <row r="18" spans="1:8" ht="15.75" customHeight="1" x14ac:dyDescent="0.2">
      <c r="A18" s="5" t="s">
        <v>418</v>
      </c>
      <c r="B18" s="5">
        <v>0</v>
      </c>
      <c r="C18" s="5">
        <v>0</v>
      </c>
      <c r="D18" s="5"/>
      <c r="E18" s="5" t="s">
        <v>408</v>
      </c>
      <c r="F18" s="5" t="s">
        <v>408</v>
      </c>
      <c r="G18" s="5"/>
      <c r="H18" s="5"/>
    </row>
    <row r="19" spans="1:8" ht="15.75" customHeight="1" x14ac:dyDescent="0.2">
      <c r="A19" s="5" t="s">
        <v>419</v>
      </c>
      <c r="B19" s="5">
        <v>1.7</v>
      </c>
      <c r="C19" s="5">
        <v>0</v>
      </c>
      <c r="D19" s="5"/>
      <c r="E19" s="5">
        <v>2.36</v>
      </c>
      <c r="F19" s="5">
        <v>0</v>
      </c>
      <c r="G19" s="5"/>
      <c r="H19" s="5"/>
    </row>
    <row r="20" spans="1:8" ht="15.75" customHeight="1" x14ac:dyDescent="0.2">
      <c r="A20" s="5" t="s">
        <v>420</v>
      </c>
      <c r="B20" s="5">
        <v>16.25</v>
      </c>
      <c r="C20" s="5">
        <v>22.83</v>
      </c>
      <c r="D20" s="5"/>
      <c r="E20" s="5">
        <v>9.68</v>
      </c>
      <c r="F20" s="5">
        <v>39.1</v>
      </c>
      <c r="G20" s="5"/>
      <c r="H20" s="5"/>
    </row>
    <row r="21" spans="1:8" ht="15.75" customHeight="1" x14ac:dyDescent="0.2">
      <c r="A21" s="5" t="s">
        <v>421</v>
      </c>
      <c r="B21" s="5">
        <v>8.59</v>
      </c>
      <c r="C21" s="5">
        <v>9.07</v>
      </c>
      <c r="D21" s="5"/>
      <c r="E21" s="5">
        <v>8.41</v>
      </c>
      <c r="F21" s="5">
        <v>5.56</v>
      </c>
      <c r="G21" s="5"/>
      <c r="H21" s="5"/>
    </row>
    <row r="22" spans="1:8" ht="15.75" customHeight="1" x14ac:dyDescent="0.2">
      <c r="A22" s="5" t="s">
        <v>422</v>
      </c>
      <c r="B22" s="5">
        <v>24.4</v>
      </c>
      <c r="C22" s="5">
        <v>12.15</v>
      </c>
      <c r="D22" s="5"/>
      <c r="E22" s="5">
        <v>7.21</v>
      </c>
      <c r="F22" s="5">
        <v>7.36</v>
      </c>
      <c r="G22" s="5"/>
      <c r="H22" s="5"/>
    </row>
    <row r="23" spans="1:8" ht="15.75" customHeight="1" x14ac:dyDescent="0.2">
      <c r="A23" s="5" t="s">
        <v>423</v>
      </c>
      <c r="B23" s="5">
        <f t="shared" ref="B23:C23" si="0">SUM(B5:B22)</f>
        <v>876.05000000000007</v>
      </c>
      <c r="C23" s="5">
        <f t="shared" si="0"/>
        <v>251.35999999999999</v>
      </c>
      <c r="D23" s="5"/>
      <c r="E23" s="5">
        <f>SUM(E5:E6) +SUM(E8:E17) +SUM(E19:E22)</f>
        <v>326.71999999999997</v>
      </c>
      <c r="F23" s="5">
        <f>SUM(F5:F6)+SUM(F8:F17)+SUM(F19:F22)</f>
        <v>301.3</v>
      </c>
      <c r="G23" s="5"/>
      <c r="H23" s="5"/>
    </row>
    <row r="24" spans="1:8" ht="15.75" customHeight="1" x14ac:dyDescent="0.2">
      <c r="A24" s="5" t="s">
        <v>424</v>
      </c>
      <c r="B24" s="5">
        <f>B23/7</f>
        <v>125.15</v>
      </c>
      <c r="C24" s="5">
        <f>C23/15</f>
        <v>16.757333333333332</v>
      </c>
      <c r="D24" s="5"/>
      <c r="E24" s="5">
        <f>E23/9</f>
        <v>36.30222222222222</v>
      </c>
      <c r="F24" s="5">
        <f>F23/13</f>
        <v>23.176923076923078</v>
      </c>
      <c r="G24" s="5"/>
      <c r="H24" s="5"/>
    </row>
    <row r="25" spans="1:8" ht="15.75" customHeight="1" x14ac:dyDescent="0.2">
      <c r="A25" s="5"/>
      <c r="B25" s="5"/>
      <c r="C25" s="5"/>
      <c r="D25" s="5"/>
      <c r="E25" s="5"/>
      <c r="F25" s="5"/>
      <c r="G25" s="5"/>
      <c r="H25" s="5"/>
    </row>
    <row r="26" spans="1:8" ht="15.75" customHeight="1" x14ac:dyDescent="0.2">
      <c r="A26" s="5"/>
      <c r="B26" s="5"/>
      <c r="C26" s="5"/>
      <c r="D26" s="5"/>
      <c r="E26" s="5"/>
      <c r="F26" s="5"/>
      <c r="G26" s="5"/>
      <c r="H26" s="5"/>
    </row>
    <row r="27" spans="1:8" ht="15.75" customHeight="1" x14ac:dyDescent="0.2">
      <c r="A27" s="5"/>
      <c r="B27" s="5"/>
      <c r="C27" s="5"/>
      <c r="D27" s="5"/>
      <c r="E27" s="5"/>
      <c r="F27" s="5"/>
      <c r="G27" s="5"/>
      <c r="H27" s="5"/>
    </row>
    <row r="28" spans="1:8" ht="15.75" customHeight="1" x14ac:dyDescent="0.2">
      <c r="A28" s="5"/>
      <c r="B28" s="5"/>
      <c r="C28" s="5"/>
      <c r="D28" s="5"/>
      <c r="E28" s="5"/>
      <c r="F28" s="5"/>
      <c r="G28" s="5"/>
      <c r="H28" s="5"/>
    </row>
    <row r="29" spans="1:8" ht="15.75" customHeight="1" x14ac:dyDescent="0.2">
      <c r="A29" s="5"/>
      <c r="B29" s="5"/>
      <c r="C29" s="5"/>
      <c r="D29" s="5"/>
      <c r="E29" s="5"/>
      <c r="F29" s="5"/>
      <c r="G29" s="5"/>
      <c r="H29" s="5"/>
    </row>
    <row r="30" spans="1:8" ht="15.75" customHeight="1" x14ac:dyDescent="0.2">
      <c r="A30" s="5"/>
      <c r="B30" s="5"/>
      <c r="C30" s="5"/>
      <c r="D30" s="5"/>
      <c r="E30" s="5"/>
      <c r="F30" s="5"/>
      <c r="G30" s="5"/>
      <c r="H30" s="5"/>
    </row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">
    <mergeCell ref="B3:C3"/>
    <mergeCell ref="E3:F3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2" t="s">
        <v>425</v>
      </c>
    </row>
    <row r="2" spans="1:2" ht="15.75" customHeight="1" x14ac:dyDescent="0.2">
      <c r="A2" s="2" t="s">
        <v>26</v>
      </c>
    </row>
    <row r="3" spans="1:2" ht="15.75" customHeight="1" x14ac:dyDescent="0.2">
      <c r="A3" s="2" t="s">
        <v>35</v>
      </c>
      <c r="B3" s="2">
        <v>84.696569920844297</v>
      </c>
    </row>
    <row r="4" spans="1:2" ht="15.75" customHeight="1" x14ac:dyDescent="0.2">
      <c r="A4" s="2" t="s">
        <v>36</v>
      </c>
      <c r="B4" s="2">
        <v>97.361477572559394</v>
      </c>
    </row>
    <row r="5" spans="1:2" ht="15.75" customHeight="1" x14ac:dyDescent="0.2">
      <c r="A5" s="2" t="s">
        <v>37</v>
      </c>
      <c r="B5" s="2">
        <f>B3-B4</f>
        <v>-12.664907651715097</v>
      </c>
    </row>
    <row r="6" spans="1:2" ht="15.75" customHeight="1" x14ac:dyDescent="0.2">
      <c r="A6" s="2" t="s">
        <v>38</v>
      </c>
      <c r="B6" s="2">
        <f>100*B5/B4</f>
        <v>-13.00813008130087</v>
      </c>
    </row>
    <row r="7" spans="1:2" ht="15.75" customHeight="1" x14ac:dyDescent="0.2">
      <c r="A7" s="2" t="s">
        <v>39</v>
      </c>
    </row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2" t="s">
        <v>426</v>
      </c>
    </row>
    <row r="2" spans="1:2" ht="15.75" customHeight="1" x14ac:dyDescent="0.2">
      <c r="A2" s="2" t="s">
        <v>27</v>
      </c>
    </row>
    <row r="3" spans="1:2" ht="15.75" customHeight="1" x14ac:dyDescent="0.2">
      <c r="A3" s="2" t="s">
        <v>42</v>
      </c>
      <c r="B3" s="2">
        <v>41.295546558704402</v>
      </c>
    </row>
    <row r="4" spans="1:2" ht="15.75" customHeight="1" x14ac:dyDescent="0.2">
      <c r="A4" s="2" t="s">
        <v>43</v>
      </c>
      <c r="B4" s="2">
        <v>62.550607287449402</v>
      </c>
    </row>
    <row r="5" spans="1:2" ht="15.75" customHeight="1" x14ac:dyDescent="0.2">
      <c r="A5" s="2" t="s">
        <v>44</v>
      </c>
      <c r="B5" s="2">
        <f>B4-B3</f>
        <v>21.255060728745001</v>
      </c>
    </row>
    <row r="6" spans="1:2" ht="15.75" customHeight="1" x14ac:dyDescent="0.2">
      <c r="A6" s="2" t="s">
        <v>45</v>
      </c>
      <c r="B6" s="2">
        <f>100*B5/B3</f>
        <v>51.470588235294336</v>
      </c>
    </row>
    <row r="7" spans="1:2" ht="15.75" customHeight="1" x14ac:dyDescent="0.2">
      <c r="A7" s="2" t="s">
        <v>46</v>
      </c>
      <c r="B7" s="2">
        <v>40.080971659919001</v>
      </c>
    </row>
    <row r="8" spans="1:2" ht="15.75" customHeight="1" x14ac:dyDescent="0.2">
      <c r="A8" s="2" t="s">
        <v>47</v>
      </c>
      <c r="B8" s="2">
        <v>58.906882591093101</v>
      </c>
    </row>
    <row r="9" spans="1:2" ht="15.75" customHeight="1" x14ac:dyDescent="0.2">
      <c r="A9" s="2" t="s">
        <v>44</v>
      </c>
      <c r="B9" s="2">
        <f>B8-B7</f>
        <v>18.8259109311741</v>
      </c>
    </row>
    <row r="10" spans="1:2" ht="15.75" customHeight="1" x14ac:dyDescent="0.2">
      <c r="A10" s="2" t="s">
        <v>45</v>
      </c>
      <c r="B10" s="2">
        <f>100*B9/B7</f>
        <v>46.969696969697033</v>
      </c>
    </row>
    <row r="11" spans="1:2" ht="15.75" customHeight="1" x14ac:dyDescent="0.2">
      <c r="A11" s="2" t="s">
        <v>48</v>
      </c>
    </row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2" t="s">
        <v>427</v>
      </c>
    </row>
    <row r="2" spans="1:2" ht="15.75" customHeight="1" x14ac:dyDescent="0.2">
      <c r="A2" s="2" t="s">
        <v>428</v>
      </c>
    </row>
    <row r="3" spans="1:2" ht="15.75" customHeight="1" x14ac:dyDescent="0.2">
      <c r="A3" s="2" t="s">
        <v>429</v>
      </c>
      <c r="B3" s="2">
        <v>31.561181434599099</v>
      </c>
    </row>
    <row r="4" spans="1:2" ht="15.75" customHeight="1" x14ac:dyDescent="0.2">
      <c r="A4" s="2" t="s">
        <v>430</v>
      </c>
      <c r="B4" s="2">
        <v>29.789029535864898</v>
      </c>
    </row>
    <row r="5" spans="1:2" ht="15.75" customHeight="1" x14ac:dyDescent="0.2">
      <c r="A5" s="2" t="s">
        <v>44</v>
      </c>
      <c r="B5" s="2">
        <f>B4-B3</f>
        <v>-1.7721518987342009</v>
      </c>
    </row>
    <row r="6" spans="1:2" ht="15.75" customHeight="1" x14ac:dyDescent="0.2">
      <c r="A6" s="2" t="s">
        <v>45</v>
      </c>
      <c r="B6" s="2">
        <f>100*B5/B3</f>
        <v>-5.6149732620321702</v>
      </c>
    </row>
    <row r="7" spans="1:2" ht="15.75" customHeight="1" x14ac:dyDescent="0.2">
      <c r="A7" s="2" t="s">
        <v>431</v>
      </c>
    </row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6" ht="15.75" customHeight="1" x14ac:dyDescent="0.2">
      <c r="A1" s="2" t="s">
        <v>432</v>
      </c>
    </row>
    <row r="2" spans="1:6" ht="15.75" customHeight="1" x14ac:dyDescent="0.2">
      <c r="A2" s="2" t="s">
        <v>433</v>
      </c>
      <c r="B2" s="2" t="s">
        <v>434</v>
      </c>
      <c r="C2" s="2" t="s">
        <v>435</v>
      </c>
      <c r="D2" s="2" t="s">
        <v>436</v>
      </c>
      <c r="E2" s="2" t="s">
        <v>437</v>
      </c>
      <c r="F2" s="2" t="s">
        <v>438</v>
      </c>
    </row>
    <row r="3" spans="1:6" ht="15.75" customHeight="1" x14ac:dyDescent="0.2">
      <c r="A3" s="2" t="s">
        <v>439</v>
      </c>
      <c r="B3" s="2">
        <v>20</v>
      </c>
      <c r="C3" s="2">
        <v>1</v>
      </c>
      <c r="D3" s="2">
        <v>0</v>
      </c>
      <c r="E3" s="2">
        <v>1</v>
      </c>
      <c r="F3" s="2">
        <v>35</v>
      </c>
    </row>
    <row r="4" spans="1:6" ht="15.75" customHeight="1" x14ac:dyDescent="0.2">
      <c r="A4" s="2" t="s">
        <v>440</v>
      </c>
      <c r="B4" s="2">
        <v>11</v>
      </c>
      <c r="C4" s="2">
        <v>1</v>
      </c>
      <c r="D4" s="2">
        <v>0</v>
      </c>
      <c r="E4" s="2">
        <v>1</v>
      </c>
      <c r="F4" s="2">
        <v>14</v>
      </c>
    </row>
    <row r="5" spans="1:6" ht="15.75" customHeight="1" x14ac:dyDescent="0.2">
      <c r="A5" s="2" t="s">
        <v>441</v>
      </c>
      <c r="B5" s="2">
        <v>11</v>
      </c>
      <c r="C5" s="2">
        <v>1</v>
      </c>
      <c r="D5" s="2">
        <v>1</v>
      </c>
      <c r="E5" s="2">
        <v>1</v>
      </c>
      <c r="F5" s="2">
        <v>40</v>
      </c>
    </row>
    <row r="6" spans="1:6" ht="15.75" customHeight="1" x14ac:dyDescent="0.2">
      <c r="A6" s="2" t="s">
        <v>442</v>
      </c>
      <c r="B6" s="2">
        <v>12</v>
      </c>
      <c r="C6" s="2">
        <v>1</v>
      </c>
      <c r="D6" s="2">
        <v>0</v>
      </c>
      <c r="E6" s="2">
        <v>1</v>
      </c>
      <c r="F6" s="2">
        <v>17</v>
      </c>
    </row>
    <row r="7" spans="1:6" ht="15.75" customHeight="1" x14ac:dyDescent="0.2">
      <c r="A7" s="2" t="s">
        <v>443</v>
      </c>
      <c r="B7" s="2">
        <v>9</v>
      </c>
      <c r="C7" s="2">
        <v>1</v>
      </c>
      <c r="D7" s="2">
        <v>0</v>
      </c>
      <c r="E7" s="2">
        <v>1</v>
      </c>
      <c r="F7" s="2">
        <v>5</v>
      </c>
    </row>
    <row r="8" spans="1:6" ht="15.75" customHeight="1" x14ac:dyDescent="0.2">
      <c r="A8" s="2" t="s">
        <v>444</v>
      </c>
      <c r="B8" s="2">
        <v>17</v>
      </c>
      <c r="C8" s="2">
        <v>0</v>
      </c>
      <c r="D8" s="2">
        <v>1</v>
      </c>
      <c r="E8" s="2">
        <v>1</v>
      </c>
      <c r="F8" s="2">
        <v>40</v>
      </c>
    </row>
    <row r="9" spans="1:6" ht="15.75" customHeight="1" x14ac:dyDescent="0.2">
      <c r="A9" s="2" t="s">
        <v>445</v>
      </c>
      <c r="B9" s="2">
        <v>5</v>
      </c>
      <c r="C9" s="2">
        <v>1</v>
      </c>
      <c r="D9" s="2">
        <v>0</v>
      </c>
      <c r="E9" s="2">
        <v>1</v>
      </c>
      <c r="F9" s="2">
        <v>32</v>
      </c>
    </row>
    <row r="10" spans="1:6" ht="15.75" customHeight="1" x14ac:dyDescent="0.2">
      <c r="A10" s="2" t="s">
        <v>446</v>
      </c>
      <c r="B10" s="2">
        <v>22</v>
      </c>
      <c r="C10" s="2">
        <v>1</v>
      </c>
      <c r="D10" s="2">
        <v>1</v>
      </c>
      <c r="E10" s="2">
        <v>1</v>
      </c>
      <c r="F10" s="2">
        <v>43</v>
      </c>
    </row>
    <row r="11" spans="1:6" ht="15.75" customHeight="1" x14ac:dyDescent="0.2">
      <c r="A11" s="2" t="s">
        <v>447</v>
      </c>
      <c r="B11" s="2">
        <v>10</v>
      </c>
      <c r="C11" s="2">
        <v>1</v>
      </c>
      <c r="D11" s="2">
        <v>1</v>
      </c>
      <c r="E11" s="2">
        <v>1</v>
      </c>
      <c r="F11" s="2">
        <v>27</v>
      </c>
    </row>
    <row r="12" spans="1:6" ht="15.75" customHeight="1" x14ac:dyDescent="0.2">
      <c r="A12" s="2" t="s">
        <v>448</v>
      </c>
      <c r="B12" s="2">
        <v>18</v>
      </c>
      <c r="C12" s="2">
        <v>0</v>
      </c>
      <c r="D12" s="2">
        <v>0</v>
      </c>
      <c r="E12" s="2">
        <v>0</v>
      </c>
      <c r="F12" s="2">
        <v>24</v>
      </c>
    </row>
    <row r="13" spans="1:6" ht="15.75" customHeight="1" x14ac:dyDescent="0.2">
      <c r="A13" s="2" t="s">
        <v>449</v>
      </c>
      <c r="B13" s="2">
        <v>8</v>
      </c>
      <c r="C13" s="2">
        <v>0</v>
      </c>
      <c r="D13" s="2">
        <v>0</v>
      </c>
      <c r="E13" s="2">
        <v>0</v>
      </c>
      <c r="F13" s="2">
        <v>6</v>
      </c>
    </row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2" t="s">
        <v>34</v>
      </c>
    </row>
    <row r="2" spans="1:2" ht="15.75" customHeight="1" x14ac:dyDescent="0.2">
      <c r="A2" s="2" t="s">
        <v>7</v>
      </c>
    </row>
    <row r="3" spans="1:2" ht="15.75" customHeight="1" x14ac:dyDescent="0.2">
      <c r="A3" s="2" t="s">
        <v>35</v>
      </c>
      <c r="B3" s="2">
        <v>1971.0144927536201</v>
      </c>
    </row>
    <row r="4" spans="1:2" ht="15.75" customHeight="1" x14ac:dyDescent="0.2">
      <c r="A4" s="2" t="s">
        <v>36</v>
      </c>
      <c r="B4" s="2">
        <v>1681.15942028985</v>
      </c>
    </row>
    <row r="5" spans="1:2" ht="15.75" customHeight="1" x14ac:dyDescent="0.2">
      <c r="A5" s="2" t="s">
        <v>37</v>
      </c>
      <c r="B5" s="2">
        <f>B3-B4</f>
        <v>289.85507246377006</v>
      </c>
    </row>
    <row r="6" spans="1:2" ht="15.75" customHeight="1" x14ac:dyDescent="0.2">
      <c r="A6" s="2" t="s">
        <v>38</v>
      </c>
      <c r="B6" s="2">
        <f>100*B5/B4</f>
        <v>17.241379310344996</v>
      </c>
    </row>
    <row r="7" spans="1:2" ht="15.75" customHeight="1" x14ac:dyDescent="0.2">
      <c r="A7" s="2" t="s">
        <v>39</v>
      </c>
    </row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34.83203125" customWidth="1"/>
    <col min="2" max="26" width="10.5" customWidth="1"/>
  </cols>
  <sheetData>
    <row r="1" spans="1:2" ht="15.75" customHeight="1" x14ac:dyDescent="0.2">
      <c r="A1" s="2" t="s">
        <v>40</v>
      </c>
    </row>
    <row r="2" spans="1:2" ht="15.75" customHeight="1" x14ac:dyDescent="0.2">
      <c r="A2" s="2" t="s">
        <v>41</v>
      </c>
    </row>
    <row r="3" spans="1:2" ht="15.75" customHeight="1" x14ac:dyDescent="0.2">
      <c r="A3" s="2" t="s">
        <v>42</v>
      </c>
      <c r="B3" s="2">
        <v>7.2372093023255797</v>
      </c>
    </row>
    <row r="4" spans="1:2" ht="15.75" customHeight="1" x14ac:dyDescent="0.2">
      <c r="A4" s="2" t="s">
        <v>43</v>
      </c>
      <c r="B4" s="2">
        <v>8.0465116279069697</v>
      </c>
    </row>
    <row r="5" spans="1:2" ht="15.75" customHeight="1" x14ac:dyDescent="0.2">
      <c r="A5" s="2" t="s">
        <v>44</v>
      </c>
      <c r="B5" s="2">
        <f>B4-B3</f>
        <v>0.80930232558139004</v>
      </c>
    </row>
    <row r="6" spans="1:2" ht="15.75" customHeight="1" x14ac:dyDescent="0.2">
      <c r="A6" s="2" t="s">
        <v>45</v>
      </c>
      <c r="B6" s="2">
        <f>100*B5/B3</f>
        <v>11.182519280205586</v>
      </c>
    </row>
    <row r="7" spans="1:2" ht="15.75" customHeight="1" x14ac:dyDescent="0.2">
      <c r="A7" s="2" t="s">
        <v>46</v>
      </c>
      <c r="B7" s="2">
        <v>7.0697674418604599</v>
      </c>
    </row>
    <row r="8" spans="1:2" ht="15.75" customHeight="1" x14ac:dyDescent="0.2">
      <c r="A8" s="2" t="s">
        <v>47</v>
      </c>
      <c r="B8" s="2">
        <v>7.9627906976744098</v>
      </c>
    </row>
    <row r="9" spans="1:2" ht="15.75" customHeight="1" x14ac:dyDescent="0.2">
      <c r="A9" s="2" t="s">
        <v>44</v>
      </c>
      <c r="B9" s="2">
        <f>B8-B7</f>
        <v>0.89302325581394992</v>
      </c>
    </row>
    <row r="10" spans="1:2" ht="15.75" customHeight="1" x14ac:dyDescent="0.2">
      <c r="A10" s="2" t="s">
        <v>45</v>
      </c>
      <c r="B10" s="2">
        <f>100*B9/B7</f>
        <v>12.63157894736838</v>
      </c>
    </row>
    <row r="11" spans="1:2" ht="15.75" customHeight="1" x14ac:dyDescent="0.2">
      <c r="A11" s="2" t="s">
        <v>48</v>
      </c>
    </row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1.1640625" defaultRowHeight="15" customHeight="1" x14ac:dyDescent="0.2"/>
  <cols>
    <col min="1" max="3" width="10.5" customWidth="1"/>
    <col min="4" max="4" width="19" customWidth="1"/>
    <col min="5" max="26" width="10.5" customWidth="1"/>
  </cols>
  <sheetData>
    <row r="1" spans="1:5" ht="15.75" customHeight="1" x14ac:dyDescent="0.2">
      <c r="A1" s="2" t="s">
        <v>49</v>
      </c>
    </row>
    <row r="2" spans="1:5" ht="15.75" customHeight="1" x14ac:dyDescent="0.2">
      <c r="A2" s="2" t="s">
        <v>11</v>
      </c>
    </row>
    <row r="3" spans="1:5" ht="15.75" customHeight="1" x14ac:dyDescent="0.2">
      <c r="A3" s="4" t="s">
        <v>50</v>
      </c>
      <c r="B3" s="2">
        <v>2937.5</v>
      </c>
      <c r="D3" s="2" t="s">
        <v>51</v>
      </c>
      <c r="E3" s="2">
        <f>AVERAGE(B3:B12)</f>
        <v>4800</v>
      </c>
    </row>
    <row r="4" spans="1:5" ht="15.75" customHeight="1" x14ac:dyDescent="0.2">
      <c r="A4" s="4" t="s">
        <v>50</v>
      </c>
      <c r="B4" s="2">
        <v>4750</v>
      </c>
      <c r="D4" s="2" t="s">
        <v>52</v>
      </c>
      <c r="E4" s="2">
        <f>AVERAGE(B13:B21)</f>
        <v>5736.1111111111113</v>
      </c>
    </row>
    <row r="5" spans="1:5" ht="15.75" customHeight="1" x14ac:dyDescent="0.2">
      <c r="A5" s="4" t="s">
        <v>50</v>
      </c>
      <c r="B5" s="2">
        <v>11375</v>
      </c>
      <c r="D5" s="2" t="s">
        <v>44</v>
      </c>
      <c r="E5" s="2">
        <f>E4-E3</f>
        <v>936.11111111111131</v>
      </c>
    </row>
    <row r="6" spans="1:5" ht="15.75" customHeight="1" x14ac:dyDescent="0.2">
      <c r="A6" s="4" t="s">
        <v>50</v>
      </c>
      <c r="B6" s="2">
        <v>6750</v>
      </c>
      <c r="D6" s="2" t="s">
        <v>45</v>
      </c>
      <c r="E6" s="2">
        <f>100*E5/E3</f>
        <v>19.502314814814817</v>
      </c>
    </row>
    <row r="7" spans="1:5" ht="15.75" customHeight="1" x14ac:dyDescent="0.2">
      <c r="A7" s="4" t="s">
        <v>50</v>
      </c>
      <c r="B7" s="2">
        <v>8250</v>
      </c>
      <c r="D7" s="2" t="s">
        <v>53</v>
      </c>
      <c r="E7" s="2">
        <f>AVERAGE(B23:B30)</f>
        <v>1656.2500000000007</v>
      </c>
    </row>
    <row r="8" spans="1:5" ht="15.75" customHeight="1" x14ac:dyDescent="0.2">
      <c r="A8" s="4" t="s">
        <v>50</v>
      </c>
      <c r="B8" s="2">
        <v>9187.5</v>
      </c>
      <c r="D8" s="2" t="s">
        <v>54</v>
      </c>
      <c r="E8" s="2">
        <f>AVERAGE(B31:B38)</f>
        <v>1757.8125000000002</v>
      </c>
    </row>
    <row r="9" spans="1:5" ht="15.75" customHeight="1" x14ac:dyDescent="0.2">
      <c r="A9" s="4" t="s">
        <v>50</v>
      </c>
      <c r="B9" s="2">
        <v>1187.5</v>
      </c>
      <c r="D9" s="2" t="s">
        <v>44</v>
      </c>
      <c r="E9" s="2">
        <f>E8-E7</f>
        <v>101.56249999999955</v>
      </c>
    </row>
    <row r="10" spans="1:5" ht="15.75" customHeight="1" x14ac:dyDescent="0.2">
      <c r="A10" s="4" t="s">
        <v>50</v>
      </c>
      <c r="B10" s="2">
        <v>1562.5</v>
      </c>
      <c r="D10" s="2" t="s">
        <v>45</v>
      </c>
      <c r="E10" s="2">
        <f>100*E9/E7</f>
        <v>6.1320754716980836</v>
      </c>
    </row>
    <row r="11" spans="1:5" ht="15.75" customHeight="1" x14ac:dyDescent="0.2">
      <c r="A11" s="4" t="s">
        <v>50</v>
      </c>
      <c r="B11" s="2">
        <v>1562.5</v>
      </c>
      <c r="D11" s="2" t="s">
        <v>55</v>
      </c>
      <c r="E11" s="2">
        <f>_xlfn.T.TEST(B23:B30,B31:B38,2,3)</f>
        <v>0.928411406207584</v>
      </c>
    </row>
    <row r="12" spans="1:5" ht="15.75" customHeight="1" x14ac:dyDescent="0.2">
      <c r="A12" s="4" t="s">
        <v>50</v>
      </c>
      <c r="B12" s="2">
        <v>437.50000000000102</v>
      </c>
    </row>
    <row r="13" spans="1:5" ht="15.75" customHeight="1" x14ac:dyDescent="0.2">
      <c r="A13" s="4" t="s">
        <v>56</v>
      </c>
      <c r="B13" s="2">
        <v>1625</v>
      </c>
    </row>
    <row r="14" spans="1:5" ht="15.75" customHeight="1" x14ac:dyDescent="0.2">
      <c r="A14" s="4" t="s">
        <v>56</v>
      </c>
      <c r="B14" s="2">
        <v>4062.5</v>
      </c>
    </row>
    <row r="15" spans="1:5" ht="15.75" customHeight="1" x14ac:dyDescent="0.2">
      <c r="A15" s="4" t="s">
        <v>56</v>
      </c>
      <c r="B15" s="2">
        <v>12875</v>
      </c>
    </row>
    <row r="16" spans="1:5" ht="15.75" customHeight="1" x14ac:dyDescent="0.2">
      <c r="A16" s="4" t="s">
        <v>56</v>
      </c>
      <c r="B16" s="2">
        <v>13062.5</v>
      </c>
    </row>
    <row r="17" spans="1:2" ht="15.75" customHeight="1" x14ac:dyDescent="0.2">
      <c r="A17" s="4" t="s">
        <v>56</v>
      </c>
      <c r="B17" s="2">
        <v>2312.5</v>
      </c>
    </row>
    <row r="18" spans="1:2" ht="15.75" customHeight="1" x14ac:dyDescent="0.2">
      <c r="A18" s="4" t="s">
        <v>56</v>
      </c>
      <c r="B18" s="2">
        <v>6375</v>
      </c>
    </row>
    <row r="19" spans="1:2" ht="15.75" customHeight="1" x14ac:dyDescent="0.2">
      <c r="A19" s="4" t="s">
        <v>56</v>
      </c>
      <c r="B19" s="2">
        <v>3375</v>
      </c>
    </row>
    <row r="20" spans="1:2" ht="15.75" customHeight="1" x14ac:dyDescent="0.2">
      <c r="A20" s="4" t="s">
        <v>56</v>
      </c>
      <c r="B20" s="2">
        <v>6750</v>
      </c>
    </row>
    <row r="21" spans="1:2" ht="15.75" customHeight="1" x14ac:dyDescent="0.2">
      <c r="A21" s="4" t="s">
        <v>56</v>
      </c>
      <c r="B21" s="2">
        <v>1187.5</v>
      </c>
    </row>
    <row r="22" spans="1:2" ht="15.75" customHeight="1" x14ac:dyDescent="0.2">
      <c r="A22" s="4" t="s">
        <v>56</v>
      </c>
      <c r="B22" s="2">
        <v>1437.5</v>
      </c>
    </row>
    <row r="23" spans="1:2" ht="15.75" customHeight="1" x14ac:dyDescent="0.2">
      <c r="A23" s="4" t="s">
        <v>57</v>
      </c>
      <c r="B23" s="2">
        <v>2687.5</v>
      </c>
    </row>
    <row r="24" spans="1:2" ht="15.75" customHeight="1" x14ac:dyDescent="0.2">
      <c r="A24" s="4" t="s">
        <v>57</v>
      </c>
      <c r="B24" s="2">
        <v>250.00000000000199</v>
      </c>
    </row>
    <row r="25" spans="1:2" ht="15.75" customHeight="1" x14ac:dyDescent="0.2">
      <c r="A25" s="4" t="s">
        <v>57</v>
      </c>
      <c r="B25" s="2">
        <v>500.00000000000102</v>
      </c>
    </row>
    <row r="26" spans="1:2" ht="15.75" customHeight="1" x14ac:dyDescent="0.2">
      <c r="A26" s="4" t="s">
        <v>57</v>
      </c>
      <c r="B26" s="2">
        <v>1250</v>
      </c>
    </row>
    <row r="27" spans="1:2" ht="15.75" customHeight="1" x14ac:dyDescent="0.2">
      <c r="A27" s="4" t="s">
        <v>57</v>
      </c>
      <c r="B27" s="2">
        <v>5750</v>
      </c>
    </row>
    <row r="28" spans="1:2" ht="15.75" customHeight="1" x14ac:dyDescent="0.2">
      <c r="A28" s="4" t="s">
        <v>57</v>
      </c>
      <c r="B28" s="2">
        <v>1062.5</v>
      </c>
    </row>
    <row r="29" spans="1:2" ht="15.75" customHeight="1" x14ac:dyDescent="0.2">
      <c r="A29" s="4" t="s">
        <v>57</v>
      </c>
      <c r="B29" s="2">
        <v>1125</v>
      </c>
    </row>
    <row r="30" spans="1:2" ht="15.75" customHeight="1" x14ac:dyDescent="0.2">
      <c r="A30" s="4" t="s">
        <v>57</v>
      </c>
      <c r="B30" s="2">
        <v>625.00000000000102</v>
      </c>
    </row>
    <row r="31" spans="1:2" ht="15.75" customHeight="1" x14ac:dyDescent="0.2">
      <c r="A31" s="4" t="s">
        <v>58</v>
      </c>
      <c r="B31" s="2">
        <v>937.5</v>
      </c>
    </row>
    <row r="32" spans="1:2" ht="15.75" customHeight="1" x14ac:dyDescent="0.2">
      <c r="A32" s="4" t="s">
        <v>58</v>
      </c>
      <c r="B32" s="2">
        <v>1000</v>
      </c>
    </row>
    <row r="33" spans="1:2" ht="15.75" customHeight="1" x14ac:dyDescent="0.2">
      <c r="A33" s="4" t="s">
        <v>58</v>
      </c>
      <c r="B33" s="2">
        <v>625.00000000000102</v>
      </c>
    </row>
    <row r="34" spans="1:2" ht="15.75" customHeight="1" x14ac:dyDescent="0.2">
      <c r="A34" s="4" t="s">
        <v>58</v>
      </c>
      <c r="B34" s="2">
        <v>875</v>
      </c>
    </row>
    <row r="35" spans="1:2" ht="15.75" customHeight="1" x14ac:dyDescent="0.2">
      <c r="A35" s="4" t="s">
        <v>58</v>
      </c>
      <c r="B35" s="2">
        <v>750</v>
      </c>
    </row>
    <row r="36" spans="1:2" ht="15.75" customHeight="1" x14ac:dyDescent="0.2">
      <c r="A36" s="4" t="s">
        <v>58</v>
      </c>
      <c r="B36" s="2">
        <v>562.50000000000102</v>
      </c>
    </row>
    <row r="37" spans="1:2" ht="15.75" customHeight="1" x14ac:dyDescent="0.2">
      <c r="A37" s="4" t="s">
        <v>58</v>
      </c>
      <c r="B37" s="2">
        <v>1250</v>
      </c>
    </row>
    <row r="38" spans="1:2" ht="15.75" customHeight="1" x14ac:dyDescent="0.2">
      <c r="A38" s="4" t="s">
        <v>58</v>
      </c>
      <c r="B38" s="2">
        <v>8062.5</v>
      </c>
    </row>
    <row r="39" spans="1:2" ht="15.75" customHeight="1" x14ac:dyDescent="0.2"/>
    <row r="40" spans="1:2" ht="15.75" customHeight="1" x14ac:dyDescent="0.2"/>
    <row r="41" spans="1:2" ht="15.75" customHeight="1" x14ac:dyDescent="0.2"/>
    <row r="42" spans="1:2" ht="15.75" customHeight="1" x14ac:dyDescent="0.2"/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 x14ac:dyDescent="0.2"/>
  <cols>
    <col min="1" max="3" width="10.5" customWidth="1"/>
    <col min="4" max="4" width="31" customWidth="1"/>
    <col min="5" max="26" width="10.5" customWidth="1"/>
  </cols>
  <sheetData>
    <row r="1" spans="1:5" ht="15.75" customHeight="1" x14ac:dyDescent="0.2">
      <c r="A1" s="2" t="s">
        <v>59</v>
      </c>
    </row>
    <row r="2" spans="1:5" ht="15.75" customHeight="1" x14ac:dyDescent="0.2">
      <c r="A2" s="2" t="s">
        <v>13</v>
      </c>
    </row>
    <row r="3" spans="1:5" ht="15.75" customHeight="1" x14ac:dyDescent="0.2">
      <c r="A3" s="2" t="s">
        <v>60</v>
      </c>
      <c r="B3" s="2">
        <v>14100</v>
      </c>
      <c r="D3" s="2" t="s">
        <v>51</v>
      </c>
      <c r="E3" s="2">
        <f>AVERAGE(B3:B17)</f>
        <v>7559.9999999999918</v>
      </c>
    </row>
    <row r="4" spans="1:5" ht="15.75" customHeight="1" x14ac:dyDescent="0.2">
      <c r="A4" s="2" t="s">
        <v>60</v>
      </c>
      <c r="B4" s="2">
        <v>6750</v>
      </c>
      <c r="D4" s="2" t="s">
        <v>52</v>
      </c>
      <c r="E4" s="2">
        <f>AVERAGE(B18:B27)</f>
        <v>9849.9999999999982</v>
      </c>
    </row>
    <row r="5" spans="1:5" ht="15.75" customHeight="1" x14ac:dyDescent="0.2">
      <c r="A5" s="2" t="s">
        <v>60</v>
      </c>
      <c r="B5" s="2">
        <v>5800</v>
      </c>
      <c r="D5" s="2" t="s">
        <v>44</v>
      </c>
      <c r="E5" s="2">
        <f>E4-E3</f>
        <v>2290.0000000000064</v>
      </c>
    </row>
    <row r="6" spans="1:5" ht="15.75" customHeight="1" x14ac:dyDescent="0.2">
      <c r="A6" s="2" t="s">
        <v>60</v>
      </c>
      <c r="B6" s="2">
        <v>12000</v>
      </c>
      <c r="D6" s="2" t="s">
        <v>45</v>
      </c>
      <c r="E6" s="2">
        <f>100*E5/E3</f>
        <v>30.291005291005408</v>
      </c>
    </row>
    <row r="7" spans="1:5" ht="15.75" customHeight="1" x14ac:dyDescent="0.2">
      <c r="A7" s="2" t="s">
        <v>60</v>
      </c>
      <c r="B7" s="2">
        <v>5200</v>
      </c>
      <c r="D7" s="2" t="s">
        <v>61</v>
      </c>
      <c r="E7" s="2">
        <f>_xlfn.T.TEST(B3:B17,B18:B27,2,3)</f>
        <v>0.16275442245242241</v>
      </c>
    </row>
    <row r="8" spans="1:5" ht="15.75" customHeight="1" x14ac:dyDescent="0.2">
      <c r="A8" s="2" t="s">
        <v>60</v>
      </c>
      <c r="B8" s="2">
        <v>4950</v>
      </c>
    </row>
    <row r="9" spans="1:5" ht="15.75" customHeight="1" x14ac:dyDescent="0.2">
      <c r="A9" s="2" t="s">
        <v>60</v>
      </c>
      <c r="B9" s="2">
        <v>7700</v>
      </c>
    </row>
    <row r="10" spans="1:5" ht="15.75" customHeight="1" x14ac:dyDescent="0.2">
      <c r="A10" s="2" t="s">
        <v>60</v>
      </c>
      <c r="B10" s="2">
        <v>10849.9999999999</v>
      </c>
    </row>
    <row r="11" spans="1:5" ht="15.75" customHeight="1" x14ac:dyDescent="0.2">
      <c r="A11" s="2" t="s">
        <v>60</v>
      </c>
      <c r="B11" s="2">
        <v>7600</v>
      </c>
    </row>
    <row r="12" spans="1:5" ht="15.75" customHeight="1" x14ac:dyDescent="0.2">
      <c r="A12" s="2" t="s">
        <v>60</v>
      </c>
      <c r="B12" s="2">
        <v>3050</v>
      </c>
    </row>
    <row r="13" spans="1:5" ht="15.75" customHeight="1" x14ac:dyDescent="0.2">
      <c r="A13" s="2" t="s">
        <v>60</v>
      </c>
      <c r="B13" s="2">
        <v>3749.99999999999</v>
      </c>
    </row>
    <row r="14" spans="1:5" ht="15.75" customHeight="1" x14ac:dyDescent="0.2">
      <c r="A14" s="2" t="s">
        <v>60</v>
      </c>
      <c r="B14" s="2">
        <v>5200</v>
      </c>
    </row>
    <row r="15" spans="1:5" ht="15.75" customHeight="1" x14ac:dyDescent="0.2">
      <c r="A15" s="2" t="s">
        <v>60</v>
      </c>
      <c r="B15" s="2">
        <v>11100</v>
      </c>
    </row>
    <row r="16" spans="1:5" ht="15.75" customHeight="1" x14ac:dyDescent="0.2">
      <c r="A16" s="2" t="s">
        <v>60</v>
      </c>
      <c r="B16" s="2">
        <v>8850</v>
      </c>
    </row>
    <row r="17" spans="1:2" ht="15.75" customHeight="1" x14ac:dyDescent="0.2">
      <c r="A17" s="2" t="s">
        <v>60</v>
      </c>
      <c r="B17" s="2">
        <v>6500</v>
      </c>
    </row>
    <row r="18" spans="1:2" ht="15.75" customHeight="1" x14ac:dyDescent="0.2">
      <c r="A18" s="2" t="s">
        <v>62</v>
      </c>
      <c r="B18" s="2">
        <v>12150</v>
      </c>
    </row>
    <row r="19" spans="1:2" ht="15.75" customHeight="1" x14ac:dyDescent="0.2">
      <c r="A19" s="2" t="s">
        <v>62</v>
      </c>
      <c r="B19" s="2">
        <v>9650</v>
      </c>
    </row>
    <row r="20" spans="1:2" ht="15.75" customHeight="1" x14ac:dyDescent="0.2">
      <c r="A20" s="2" t="s">
        <v>62</v>
      </c>
      <c r="B20" s="2">
        <v>2199.99999999999</v>
      </c>
    </row>
    <row r="21" spans="1:2" ht="15.75" customHeight="1" x14ac:dyDescent="0.2">
      <c r="A21" s="2" t="s">
        <v>62</v>
      </c>
      <c r="B21" s="2">
        <v>5250</v>
      </c>
    </row>
    <row r="22" spans="1:2" ht="15.75" customHeight="1" x14ac:dyDescent="0.2">
      <c r="A22" s="2" t="s">
        <v>62</v>
      </c>
      <c r="B22" s="2">
        <v>12600</v>
      </c>
    </row>
    <row r="23" spans="1:2" ht="15.75" customHeight="1" x14ac:dyDescent="0.2">
      <c r="A23" s="2" t="s">
        <v>62</v>
      </c>
      <c r="B23" s="2">
        <v>14500</v>
      </c>
    </row>
    <row r="24" spans="1:2" ht="15.75" customHeight="1" x14ac:dyDescent="0.2">
      <c r="A24" s="2" t="s">
        <v>62</v>
      </c>
      <c r="B24" s="2">
        <v>10300</v>
      </c>
    </row>
    <row r="25" spans="1:2" ht="15.75" customHeight="1" x14ac:dyDescent="0.2">
      <c r="A25" s="2" t="s">
        <v>62</v>
      </c>
      <c r="B25" s="2">
        <v>14450</v>
      </c>
    </row>
    <row r="26" spans="1:2" ht="15.75" customHeight="1" x14ac:dyDescent="0.2">
      <c r="A26" s="2" t="s">
        <v>62</v>
      </c>
      <c r="B26" s="2">
        <v>5550</v>
      </c>
    </row>
    <row r="27" spans="1:2" ht="15.75" customHeight="1" x14ac:dyDescent="0.2">
      <c r="A27" s="2" t="s">
        <v>62</v>
      </c>
      <c r="B27" s="2">
        <v>11850</v>
      </c>
    </row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5" ht="15.75" customHeight="1" x14ac:dyDescent="0.2">
      <c r="A1" s="2" t="s">
        <v>63</v>
      </c>
    </row>
    <row r="2" spans="1:5" ht="15.75" customHeight="1" x14ac:dyDescent="0.2">
      <c r="A2" s="2" t="s">
        <v>15</v>
      </c>
    </row>
    <row r="3" spans="1:5" ht="15.75" customHeight="1" x14ac:dyDescent="0.2">
      <c r="B3" s="2" t="s">
        <v>64</v>
      </c>
      <c r="C3" s="2" t="s">
        <v>65</v>
      </c>
      <c r="D3" s="2" t="s">
        <v>66</v>
      </c>
      <c r="E3" s="2" t="s">
        <v>67</v>
      </c>
    </row>
    <row r="4" spans="1:5" ht="15.75" customHeight="1" x14ac:dyDescent="0.2">
      <c r="A4" s="2" t="s">
        <v>68</v>
      </c>
      <c r="B4" s="2">
        <v>0.94594594594594605</v>
      </c>
      <c r="C4" s="2">
        <v>3.7837837837837802</v>
      </c>
      <c r="D4" s="2">
        <v>0.66666666666666696</v>
      </c>
      <c r="E4" s="2">
        <v>3.3333333333333299</v>
      </c>
    </row>
    <row r="5" spans="1:5" ht="15.75" customHeight="1" x14ac:dyDescent="0.2">
      <c r="A5" s="2" t="s">
        <v>69</v>
      </c>
      <c r="B5" s="2">
        <v>45</v>
      </c>
      <c r="C5" s="2">
        <v>99.999999999999901</v>
      </c>
      <c r="D5" s="2">
        <v>40.243902439024303</v>
      </c>
      <c r="E5" s="2">
        <v>67.682926829268197</v>
      </c>
    </row>
    <row r="6" spans="1:5" ht="15.75" customHeight="1" x14ac:dyDescent="0.2">
      <c r="A6" s="2" t="s">
        <v>70</v>
      </c>
      <c r="B6" s="2">
        <v>1.5697674418604599</v>
      </c>
      <c r="C6" s="2">
        <v>5.9302325581395303</v>
      </c>
      <c r="D6" s="2">
        <v>2.3188405797101401</v>
      </c>
      <c r="E6" s="2">
        <v>3.7101449275362302</v>
      </c>
    </row>
    <row r="7" spans="1:5" ht="15.75" customHeight="1" x14ac:dyDescent="0.2">
      <c r="A7" s="2" t="s">
        <v>71</v>
      </c>
      <c r="B7" s="2">
        <v>110.84337349397499</v>
      </c>
      <c r="C7" s="2">
        <v>231.325301204819</v>
      </c>
      <c r="D7" s="2">
        <v>102.43902439024301</v>
      </c>
      <c r="E7" s="2">
        <v>200</v>
      </c>
    </row>
    <row r="8" spans="1:5" ht="15.75" customHeight="1" x14ac:dyDescent="0.2">
      <c r="A8" s="2" t="s">
        <v>72</v>
      </c>
      <c r="B8" s="2">
        <v>30.448717948717899</v>
      </c>
      <c r="C8" s="2">
        <v>70.512820512820497</v>
      </c>
      <c r="D8" s="2">
        <v>27.906976744186</v>
      </c>
      <c r="E8" s="2">
        <v>47.674418604651102</v>
      </c>
    </row>
    <row r="9" spans="1:5" ht="15.75" customHeight="1" x14ac:dyDescent="0.2">
      <c r="A9" s="2" t="s">
        <v>73</v>
      </c>
      <c r="B9" s="2">
        <v>34.539473684210499</v>
      </c>
      <c r="C9" s="2">
        <v>69.078947368420998</v>
      </c>
      <c r="D9" s="2">
        <v>37.931034482758598</v>
      </c>
      <c r="E9" s="2">
        <v>67.241379310344797</v>
      </c>
    </row>
    <row r="10" spans="1:5" ht="15.75" customHeight="1" x14ac:dyDescent="0.2">
      <c r="A10" s="2" t="s">
        <v>74</v>
      </c>
      <c r="B10" s="2">
        <v>31.25</v>
      </c>
      <c r="C10" s="2">
        <v>65.789473684210506</v>
      </c>
      <c r="D10" s="2">
        <v>24.418604651162799</v>
      </c>
      <c r="E10" s="2">
        <v>45.348837209302303</v>
      </c>
    </row>
    <row r="11" spans="1:5" ht="15.75" customHeight="1" x14ac:dyDescent="0.2">
      <c r="A11" s="2" t="s">
        <v>75</v>
      </c>
      <c r="B11" s="2">
        <v>8.8888888888888101E-2</v>
      </c>
      <c r="C11" s="2">
        <v>0.62222222222222201</v>
      </c>
      <c r="D11" s="2">
        <v>0.46511627906976599</v>
      </c>
      <c r="E11" s="2">
        <v>0.232558139534883</v>
      </c>
    </row>
    <row r="12" spans="1:5" ht="15.75" customHeight="1" x14ac:dyDescent="0.2">
      <c r="A12" s="2" t="s">
        <v>76</v>
      </c>
      <c r="B12" s="2">
        <v>11.363636363636299</v>
      </c>
      <c r="C12" s="2">
        <v>29.545454545454501</v>
      </c>
      <c r="D12" s="2">
        <v>9.5890410958904297</v>
      </c>
      <c r="E12" s="2">
        <v>34.246575342465697</v>
      </c>
    </row>
    <row r="13" spans="1:5" ht="15.75" customHeight="1" x14ac:dyDescent="0.2">
      <c r="A13" s="2" t="s">
        <v>77</v>
      </c>
      <c r="B13" s="2">
        <v>24.137931034482701</v>
      </c>
      <c r="C13" s="2">
        <v>134.482758620689</v>
      </c>
      <c r="D13" s="2">
        <v>19.480519480519501</v>
      </c>
      <c r="E13" s="2">
        <v>116.883116883116</v>
      </c>
    </row>
    <row r="14" spans="1:5" ht="15.75" customHeight="1" x14ac:dyDescent="0.2">
      <c r="A14" s="2" t="s">
        <v>78</v>
      </c>
      <c r="B14" s="2">
        <v>200</v>
      </c>
      <c r="C14" s="2">
        <v>400</v>
      </c>
      <c r="D14" s="2">
        <v>171.23287671232799</v>
      </c>
      <c r="E14" s="2">
        <v>294.52054794520501</v>
      </c>
    </row>
    <row r="15" spans="1:5" ht="15.75" customHeight="1" x14ac:dyDescent="0.2">
      <c r="A15" s="2" t="s">
        <v>79</v>
      </c>
      <c r="B15" s="2">
        <v>2.6666666666666401E-2</v>
      </c>
      <c r="C15" s="2">
        <v>0.23999999999999899</v>
      </c>
      <c r="D15" s="2">
        <v>8.5714285714288199E-2</v>
      </c>
      <c r="E15" s="2">
        <v>0.60000000000000098</v>
      </c>
    </row>
    <row r="16" spans="1:5" ht="15.75" customHeight="1" x14ac:dyDescent="0.2">
      <c r="A16" s="2" t="s">
        <v>80</v>
      </c>
      <c r="B16" s="2">
        <v>11.797752808988699</v>
      </c>
      <c r="C16" s="2">
        <v>35.393258426966298</v>
      </c>
      <c r="D16" s="2">
        <v>26.249999999999901</v>
      </c>
      <c r="E16" s="2">
        <v>56.249999999999901</v>
      </c>
    </row>
    <row r="17" spans="1:5" ht="15.75" customHeight="1" x14ac:dyDescent="0.2">
      <c r="A17" s="2" t="s">
        <v>81</v>
      </c>
      <c r="B17" s="2">
        <v>3.3333333333333299</v>
      </c>
      <c r="C17" s="2">
        <v>8.3333333333333393</v>
      </c>
      <c r="D17" s="2">
        <v>3.4883720930232398</v>
      </c>
      <c r="E17" s="2">
        <v>7.6744186046511604</v>
      </c>
    </row>
    <row r="18" spans="1:5" ht="15.75" customHeight="1" x14ac:dyDescent="0.2">
      <c r="A18" s="2" t="s">
        <v>82</v>
      </c>
      <c r="B18" s="2">
        <v>441.17647058823502</v>
      </c>
      <c r="C18" s="2">
        <v>764.70588235293997</v>
      </c>
      <c r="D18" s="2">
        <v>396.55172413793002</v>
      </c>
      <c r="E18" s="2">
        <v>706.89655172413802</v>
      </c>
    </row>
    <row r="19" spans="1:5" ht="15.75" customHeight="1" x14ac:dyDescent="0.2">
      <c r="A19" s="2" t="s">
        <v>83</v>
      </c>
      <c r="B19" s="2">
        <v>4.8850574712643597</v>
      </c>
      <c r="C19" s="2">
        <v>10.919540229885</v>
      </c>
      <c r="D19" s="2">
        <v>5.3932584269662902</v>
      </c>
      <c r="E19" s="2">
        <v>8.7640449438202204</v>
      </c>
    </row>
    <row r="20" spans="1:5" ht="15.75" customHeight="1" x14ac:dyDescent="0.2"/>
    <row r="21" spans="1:5" ht="15.75" customHeight="1" x14ac:dyDescent="0.2">
      <c r="A21" s="2" t="s">
        <v>84</v>
      </c>
      <c r="B21" s="2">
        <f>SUM(B4:B19)</f>
        <v>951.40701567020562</v>
      </c>
      <c r="D21" s="2">
        <f>SUM(D4:D19)</f>
        <v>868.46167246519303</v>
      </c>
    </row>
    <row r="22" spans="1:5" ht="15.75" customHeight="1" x14ac:dyDescent="0.2">
      <c r="A22" s="2" t="s">
        <v>85</v>
      </c>
      <c r="B22" s="2">
        <f>SUM(C4:C19)</f>
        <v>1930.6630088436843</v>
      </c>
      <c r="D22" s="2">
        <f>SUM(E4:E19)</f>
        <v>1661.0588537973667</v>
      </c>
    </row>
    <row r="23" spans="1:5" ht="15.75" customHeight="1" x14ac:dyDescent="0.2">
      <c r="A23" s="2" t="s">
        <v>44</v>
      </c>
      <c r="B23" s="2">
        <f>B22-B21</f>
        <v>979.25599317347871</v>
      </c>
      <c r="D23" s="2">
        <f>D22-D21</f>
        <v>792.5971813321737</v>
      </c>
    </row>
    <row r="24" spans="1:5" ht="15.75" customHeight="1" x14ac:dyDescent="0.2">
      <c r="A24" s="2" t="s">
        <v>86</v>
      </c>
      <c r="B24" s="2">
        <f>100*B23/B21</f>
        <v>102.92713602533773</v>
      </c>
      <c r="D24" s="2">
        <f>100*D23/D21</f>
        <v>91.264497497319326</v>
      </c>
    </row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/>
  </sheetViews>
  <sheetFormatPr baseColWidth="10" defaultColWidth="11.1640625" defaultRowHeight="15" customHeight="1" x14ac:dyDescent="0.2"/>
  <cols>
    <col min="1" max="1" width="27.6640625" customWidth="1"/>
    <col min="2" max="2" width="19" customWidth="1"/>
    <col min="3" max="26" width="10.5" customWidth="1"/>
  </cols>
  <sheetData>
    <row r="1" spans="1:3" ht="15.75" customHeight="1" x14ac:dyDescent="0.2">
      <c r="A1" s="2" t="s">
        <v>87</v>
      </c>
    </row>
    <row r="2" spans="1:3" ht="15.75" customHeight="1" x14ac:dyDescent="0.2">
      <c r="A2" s="2" t="s">
        <v>17</v>
      </c>
    </row>
    <row r="3" spans="1:3" ht="15.75" customHeight="1" x14ac:dyDescent="0.2">
      <c r="B3" s="2" t="s">
        <v>88</v>
      </c>
      <c r="C3" s="2" t="s">
        <v>89</v>
      </c>
    </row>
    <row r="4" spans="1:3" ht="15.75" customHeight="1" x14ac:dyDescent="0.2">
      <c r="A4" s="2" t="s">
        <v>68</v>
      </c>
      <c r="B4" s="2">
        <v>1.42105263157894</v>
      </c>
      <c r="C4" s="2">
        <v>1.0263157894736801</v>
      </c>
    </row>
    <row r="5" spans="1:3" ht="15.75" customHeight="1" x14ac:dyDescent="0.2">
      <c r="A5" s="2" t="s">
        <v>69</v>
      </c>
      <c r="B5" s="2">
        <v>23.505154639175199</v>
      </c>
      <c r="C5" s="2">
        <v>30.9278350515463</v>
      </c>
    </row>
    <row r="6" spans="1:3" ht="15.75" customHeight="1" x14ac:dyDescent="0.2">
      <c r="A6" s="2" t="s">
        <v>70</v>
      </c>
      <c r="B6" s="2">
        <v>1.59574468085106</v>
      </c>
      <c r="C6" s="2">
        <v>2.0212765957446801</v>
      </c>
    </row>
    <row r="7" spans="1:3" ht="15.75" customHeight="1" x14ac:dyDescent="0.2">
      <c r="A7" s="2" t="s">
        <v>71</v>
      </c>
      <c r="B7" s="2">
        <v>90.909090909090907</v>
      </c>
      <c r="C7" s="2">
        <v>122.72727272727199</v>
      </c>
    </row>
    <row r="8" spans="1:3" ht="15.75" customHeight="1" x14ac:dyDescent="0.2">
      <c r="A8" s="2" t="s">
        <v>72</v>
      </c>
      <c r="B8" s="2">
        <v>17.7777777777777</v>
      </c>
      <c r="C8" s="2">
        <v>22.2222222222222</v>
      </c>
    </row>
    <row r="9" spans="1:3" ht="15.75" customHeight="1" x14ac:dyDescent="0.2">
      <c r="A9" s="2" t="s">
        <v>73</v>
      </c>
      <c r="B9" s="2">
        <v>45.569620253164402</v>
      </c>
      <c r="C9" s="2">
        <v>68.354430379746702</v>
      </c>
    </row>
    <row r="10" spans="1:3" ht="15.75" customHeight="1" x14ac:dyDescent="0.2">
      <c r="A10" s="2" t="s">
        <v>74</v>
      </c>
      <c r="B10" s="2">
        <v>19.101123595505602</v>
      </c>
      <c r="C10" s="2">
        <v>25.8426966292134</v>
      </c>
    </row>
    <row r="11" spans="1:3" ht="15.75" customHeight="1" x14ac:dyDescent="0.2">
      <c r="A11" s="2" t="s">
        <v>76</v>
      </c>
      <c r="B11" s="2">
        <v>7.9120879120878902</v>
      </c>
      <c r="C11" s="2">
        <v>17.1428571428571</v>
      </c>
    </row>
    <row r="12" spans="1:3" ht="15.75" customHeight="1" x14ac:dyDescent="0.2">
      <c r="A12" s="2" t="s">
        <v>77</v>
      </c>
      <c r="B12" s="2">
        <v>16.546762589928001</v>
      </c>
      <c r="C12" s="2">
        <v>79.856115107913595</v>
      </c>
    </row>
    <row r="13" spans="1:3" ht="15.75" customHeight="1" x14ac:dyDescent="0.2">
      <c r="A13" s="2" t="s">
        <v>78</v>
      </c>
      <c r="B13" s="2">
        <v>107.142857142857</v>
      </c>
      <c r="C13" s="2">
        <v>136.90476190476201</v>
      </c>
    </row>
    <row r="14" spans="1:3" ht="15.75" customHeight="1" x14ac:dyDescent="0.2">
      <c r="A14" s="2" t="s">
        <v>80</v>
      </c>
      <c r="B14" s="2">
        <v>31.3186813186813</v>
      </c>
      <c r="C14" s="2">
        <v>34.615384615384599</v>
      </c>
    </row>
    <row r="15" spans="1:3" ht="15.75" customHeight="1" x14ac:dyDescent="0.2">
      <c r="A15" s="2" t="s">
        <v>81</v>
      </c>
      <c r="B15" s="2">
        <v>3.1914893617021298</v>
      </c>
      <c r="C15" s="2">
        <v>2.9787234042553199</v>
      </c>
    </row>
    <row r="16" spans="1:3" ht="15.75" customHeight="1" x14ac:dyDescent="0.2">
      <c r="A16" s="2" t="s">
        <v>82</v>
      </c>
      <c r="B16" s="2">
        <v>329.67032967032901</v>
      </c>
      <c r="C16" s="2">
        <v>474.72527472527401</v>
      </c>
    </row>
    <row r="17" spans="1:3" ht="15.75" customHeight="1" x14ac:dyDescent="0.2">
      <c r="A17" s="2" t="s">
        <v>83</v>
      </c>
      <c r="B17" s="2">
        <v>3.7362637362637301</v>
      </c>
      <c r="C17" s="2">
        <v>5.9340659340659396</v>
      </c>
    </row>
    <row r="18" spans="1:3" ht="15.75" customHeight="1" x14ac:dyDescent="0.2"/>
    <row r="19" spans="1:3" ht="15.75" customHeight="1" x14ac:dyDescent="0.2">
      <c r="A19" s="2" t="s">
        <v>84</v>
      </c>
      <c r="B19" s="2">
        <f>SUM(B4:B17)</f>
        <v>699.39803621899273</v>
      </c>
    </row>
    <row r="20" spans="1:3" ht="15.75" customHeight="1" x14ac:dyDescent="0.2">
      <c r="A20" s="2" t="s">
        <v>85</v>
      </c>
      <c r="B20" s="2">
        <f>SUM(C4:C17)</f>
        <v>1025.2792322297316</v>
      </c>
    </row>
    <row r="21" spans="1:3" ht="15.75" customHeight="1" x14ac:dyDescent="0.2">
      <c r="A21" s="2" t="s">
        <v>44</v>
      </c>
      <c r="B21" s="2">
        <f>B20-B19</f>
        <v>325.8811960107389</v>
      </c>
    </row>
    <row r="22" spans="1:3" ht="15.75" customHeight="1" x14ac:dyDescent="0.2">
      <c r="A22" s="2" t="s">
        <v>86</v>
      </c>
      <c r="B22" s="2">
        <f>100*B21/B19</f>
        <v>46.5945254539863</v>
      </c>
    </row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1"/>
  <sheetViews>
    <sheetView workbookViewId="0">
      <selection activeCell="C4" sqref="C4"/>
    </sheetView>
  </sheetViews>
  <sheetFormatPr baseColWidth="10" defaultColWidth="11.1640625" defaultRowHeight="15" customHeight="1" x14ac:dyDescent="0.2"/>
  <cols>
    <col min="1" max="26" width="10.5" customWidth="1"/>
  </cols>
  <sheetData>
    <row r="1" spans="1:10" ht="15.75" customHeight="1" x14ac:dyDescent="0.2">
      <c r="A1" s="2" t="s">
        <v>453</v>
      </c>
    </row>
    <row r="2" spans="1:10" s="7" customFormat="1" ht="15.75" customHeight="1" x14ac:dyDescent="0.2">
      <c r="A2" s="2" t="s">
        <v>19</v>
      </c>
    </row>
    <row r="3" spans="1:10" ht="15.75" customHeight="1" x14ac:dyDescent="0.2">
      <c r="A3" s="2" t="s">
        <v>90</v>
      </c>
      <c r="B3" s="2" t="s">
        <v>91</v>
      </c>
      <c r="C3" s="2" t="s">
        <v>92</v>
      </c>
      <c r="D3" s="2" t="s">
        <v>93</v>
      </c>
      <c r="E3" s="2" t="s">
        <v>94</v>
      </c>
      <c r="F3" s="2" t="s">
        <v>95</v>
      </c>
      <c r="G3" s="2" t="s">
        <v>96</v>
      </c>
      <c r="H3" s="2" t="s">
        <v>97</v>
      </c>
      <c r="I3" s="2" t="s">
        <v>98</v>
      </c>
      <c r="J3" s="2" t="s">
        <v>99</v>
      </c>
    </row>
    <row r="4" spans="1:10" ht="15.75" customHeight="1" x14ac:dyDescent="0.2">
      <c r="A4" s="2" t="s">
        <v>100</v>
      </c>
      <c r="B4" s="2">
        <v>86</v>
      </c>
      <c r="C4" s="2" t="s">
        <v>101</v>
      </c>
      <c r="D4" s="2" t="s">
        <v>101</v>
      </c>
      <c r="E4" s="2" t="s">
        <v>102</v>
      </c>
      <c r="F4" s="2">
        <v>3</v>
      </c>
      <c r="G4" s="2" t="s">
        <v>103</v>
      </c>
      <c r="H4" s="2">
        <v>43</v>
      </c>
      <c r="I4" s="2">
        <v>439.12280125699999</v>
      </c>
      <c r="J4" s="2">
        <v>1</v>
      </c>
    </row>
    <row r="5" spans="1:10" ht="15.75" customHeight="1" x14ac:dyDescent="0.2">
      <c r="A5" s="2" t="s">
        <v>104</v>
      </c>
      <c r="B5" s="2">
        <v>26</v>
      </c>
      <c r="C5" s="2" t="s">
        <v>101</v>
      </c>
      <c r="D5" s="2" t="s">
        <v>101</v>
      </c>
      <c r="E5" s="2" t="s">
        <v>105</v>
      </c>
      <c r="F5" s="2">
        <v>4</v>
      </c>
      <c r="G5" s="2" t="s">
        <v>106</v>
      </c>
      <c r="H5" s="2">
        <v>27</v>
      </c>
      <c r="I5" s="2">
        <v>378.03592598</v>
      </c>
      <c r="J5" s="2">
        <v>0</v>
      </c>
    </row>
    <row r="6" spans="1:10" ht="15.75" customHeight="1" x14ac:dyDescent="0.2">
      <c r="A6" s="2" t="s">
        <v>107</v>
      </c>
      <c r="B6" s="2">
        <v>31</v>
      </c>
      <c r="C6" s="2" t="s">
        <v>101</v>
      </c>
      <c r="D6" s="2" t="s">
        <v>101</v>
      </c>
      <c r="E6" s="2" t="s">
        <v>108</v>
      </c>
      <c r="F6" s="2">
        <v>8</v>
      </c>
      <c r="G6" s="2" t="s">
        <v>109</v>
      </c>
      <c r="H6" s="2">
        <v>38</v>
      </c>
      <c r="I6" s="2">
        <v>941.98721073299998</v>
      </c>
      <c r="J6" s="2">
        <v>1</v>
      </c>
    </row>
    <row r="7" spans="1:10" ht="15.75" customHeight="1" x14ac:dyDescent="0.2">
      <c r="A7" s="2" t="s">
        <v>110</v>
      </c>
      <c r="B7" s="2">
        <v>45</v>
      </c>
      <c r="C7" s="2" t="s">
        <v>101</v>
      </c>
      <c r="D7" s="2" t="s">
        <v>101</v>
      </c>
      <c r="E7" s="2" t="s">
        <v>111</v>
      </c>
      <c r="F7" s="2">
        <v>9</v>
      </c>
      <c r="G7" s="2" t="s">
        <v>109</v>
      </c>
      <c r="H7" s="2">
        <v>26</v>
      </c>
      <c r="I7" s="2">
        <v>520.46799550900005</v>
      </c>
      <c r="J7" s="2">
        <v>0</v>
      </c>
    </row>
    <row r="8" spans="1:10" ht="15.75" customHeight="1" x14ac:dyDescent="0.2">
      <c r="A8" s="2" t="s">
        <v>112</v>
      </c>
      <c r="B8" s="2">
        <v>70</v>
      </c>
      <c r="C8" s="2" t="s">
        <v>113</v>
      </c>
      <c r="D8" s="2" t="s">
        <v>114</v>
      </c>
      <c r="E8" s="2" t="s">
        <v>115</v>
      </c>
      <c r="F8" s="2">
        <v>11</v>
      </c>
      <c r="G8" s="2" t="s">
        <v>103</v>
      </c>
      <c r="H8" s="2">
        <v>31</v>
      </c>
      <c r="I8" s="2">
        <v>1102.3974718500001</v>
      </c>
      <c r="J8" s="2">
        <v>1</v>
      </c>
    </row>
    <row r="9" spans="1:10" ht="15.75" customHeight="1" x14ac:dyDescent="0.2">
      <c r="A9" s="2" t="s">
        <v>116</v>
      </c>
      <c r="B9" s="2">
        <v>17</v>
      </c>
      <c r="C9" s="2" t="s">
        <v>101</v>
      </c>
      <c r="D9" s="2" t="s">
        <v>101</v>
      </c>
      <c r="E9" s="2" t="s">
        <v>117</v>
      </c>
      <c r="F9" s="2">
        <v>14</v>
      </c>
      <c r="G9" s="2" t="s">
        <v>118</v>
      </c>
      <c r="H9" s="2">
        <v>29</v>
      </c>
      <c r="I9" s="2">
        <v>776.49411877</v>
      </c>
      <c r="J9" s="2">
        <v>0</v>
      </c>
    </row>
    <row r="10" spans="1:10" ht="15.75" customHeight="1" x14ac:dyDescent="0.2">
      <c r="A10" s="2" t="s">
        <v>119</v>
      </c>
      <c r="B10" s="2">
        <v>11</v>
      </c>
      <c r="C10" s="2" t="s">
        <v>120</v>
      </c>
      <c r="D10" s="2" t="s">
        <v>114</v>
      </c>
      <c r="E10" s="2" t="s">
        <v>121</v>
      </c>
      <c r="F10" s="2">
        <v>17</v>
      </c>
      <c r="G10" s="2" t="s">
        <v>122</v>
      </c>
      <c r="H10" s="2">
        <v>32</v>
      </c>
      <c r="I10" s="2">
        <v>1072.3092124499999</v>
      </c>
      <c r="J10" s="2">
        <v>1</v>
      </c>
    </row>
    <row r="11" spans="1:10" ht="15.75" customHeight="1" x14ac:dyDescent="0.2">
      <c r="A11" s="2" t="s">
        <v>123</v>
      </c>
      <c r="B11" s="2">
        <v>37</v>
      </c>
      <c r="C11" s="2" t="s">
        <v>101</v>
      </c>
      <c r="D11" s="2" t="s">
        <v>101</v>
      </c>
      <c r="E11" s="2" t="s">
        <v>124</v>
      </c>
      <c r="F11" s="2">
        <v>18</v>
      </c>
      <c r="G11" s="2" t="s">
        <v>106</v>
      </c>
      <c r="H11" s="2">
        <v>31</v>
      </c>
      <c r="I11" s="2">
        <v>671.77743035900005</v>
      </c>
      <c r="J11" s="2">
        <v>0</v>
      </c>
    </row>
    <row r="12" spans="1:10" ht="15.75" customHeight="1" x14ac:dyDescent="0.2">
      <c r="A12" s="2" t="s">
        <v>125</v>
      </c>
      <c r="B12" s="2">
        <v>57</v>
      </c>
      <c r="C12" s="2" t="s">
        <v>101</v>
      </c>
      <c r="D12" s="2" t="s">
        <v>101</v>
      </c>
      <c r="E12" s="2" t="s">
        <v>126</v>
      </c>
      <c r="F12" s="2">
        <v>19</v>
      </c>
      <c r="G12" s="2" t="s">
        <v>109</v>
      </c>
      <c r="H12" s="2">
        <v>33</v>
      </c>
      <c r="I12" s="2">
        <v>490.824390123</v>
      </c>
      <c r="J12" s="2">
        <v>1</v>
      </c>
    </row>
    <row r="13" spans="1:10" ht="15.75" customHeight="1" x14ac:dyDescent="0.2">
      <c r="A13" s="2" t="s">
        <v>127</v>
      </c>
      <c r="B13" s="2">
        <v>30</v>
      </c>
      <c r="C13" s="2" t="s">
        <v>128</v>
      </c>
      <c r="D13" s="2" t="s">
        <v>129</v>
      </c>
      <c r="E13" s="2" t="s">
        <v>130</v>
      </c>
      <c r="F13" s="2">
        <v>21</v>
      </c>
      <c r="G13" s="2" t="s">
        <v>109</v>
      </c>
      <c r="H13" s="2">
        <v>31</v>
      </c>
      <c r="I13" s="2">
        <v>509.41610417499999</v>
      </c>
      <c r="J13" s="2">
        <v>1</v>
      </c>
    </row>
    <row r="14" spans="1:10" ht="15.75" customHeight="1" x14ac:dyDescent="0.2">
      <c r="A14" s="2" t="s">
        <v>131</v>
      </c>
      <c r="B14" s="2">
        <v>55</v>
      </c>
      <c r="C14" s="2" t="s">
        <v>101</v>
      </c>
      <c r="D14" s="2" t="s">
        <v>101</v>
      </c>
      <c r="E14" s="2" t="s">
        <v>132</v>
      </c>
      <c r="F14" s="2">
        <v>23</v>
      </c>
      <c r="G14" s="2" t="s">
        <v>133</v>
      </c>
      <c r="H14" s="2">
        <v>39</v>
      </c>
      <c r="I14" s="2">
        <v>246.21849776100001</v>
      </c>
      <c r="J14" s="2">
        <v>0</v>
      </c>
    </row>
    <row r="15" spans="1:10" ht="15.75" customHeight="1" x14ac:dyDescent="0.2">
      <c r="A15" s="2" t="s">
        <v>134</v>
      </c>
      <c r="B15" s="2">
        <v>55</v>
      </c>
      <c r="C15" s="2" t="s">
        <v>101</v>
      </c>
      <c r="D15" s="2" t="s">
        <v>101</v>
      </c>
      <c r="E15" s="2" t="s">
        <v>135</v>
      </c>
      <c r="F15" s="2">
        <v>31</v>
      </c>
      <c r="G15" s="2" t="s">
        <v>109</v>
      </c>
      <c r="H15" s="2">
        <v>12</v>
      </c>
      <c r="I15" s="2">
        <v>393.64897181999999</v>
      </c>
      <c r="J15" s="2">
        <v>1</v>
      </c>
    </row>
    <row r="16" spans="1:10" ht="15.75" customHeight="1" x14ac:dyDescent="0.2">
      <c r="A16" s="2" t="s">
        <v>136</v>
      </c>
      <c r="B16" s="2">
        <v>53</v>
      </c>
      <c r="C16" s="2" t="s">
        <v>101</v>
      </c>
      <c r="D16" s="2" t="s">
        <v>101</v>
      </c>
      <c r="E16" s="2" t="s">
        <v>137</v>
      </c>
      <c r="F16" s="2">
        <v>35</v>
      </c>
      <c r="G16" s="2" t="s">
        <v>138</v>
      </c>
      <c r="H16" s="2">
        <v>43</v>
      </c>
      <c r="I16" s="2">
        <v>587.83415728399996</v>
      </c>
      <c r="J16" s="2">
        <v>0</v>
      </c>
    </row>
    <row r="17" spans="1:10" ht="15.75" customHeight="1" x14ac:dyDescent="0.2">
      <c r="A17" s="2" t="s">
        <v>139</v>
      </c>
      <c r="B17" s="2">
        <v>44</v>
      </c>
      <c r="C17" s="2" t="s">
        <v>101</v>
      </c>
      <c r="D17" s="2" t="s">
        <v>101</v>
      </c>
      <c r="E17" s="2" t="s">
        <v>140</v>
      </c>
      <c r="F17" s="2">
        <v>38</v>
      </c>
      <c r="G17" s="2" t="s">
        <v>106</v>
      </c>
      <c r="H17" s="2">
        <v>31</v>
      </c>
      <c r="I17" s="2">
        <v>393.10502143500003</v>
      </c>
      <c r="J17" s="2">
        <v>0</v>
      </c>
    </row>
    <row r="18" spans="1:10" ht="15.75" customHeight="1" x14ac:dyDescent="0.2">
      <c r="A18" s="2" t="s">
        <v>141</v>
      </c>
      <c r="B18" s="2">
        <v>44</v>
      </c>
      <c r="C18" s="2" t="s">
        <v>101</v>
      </c>
      <c r="D18" s="2" t="s">
        <v>101</v>
      </c>
      <c r="E18" s="2" t="s">
        <v>142</v>
      </c>
      <c r="F18" s="2">
        <v>39</v>
      </c>
      <c r="G18" s="2" t="s">
        <v>106</v>
      </c>
      <c r="H18" s="2">
        <v>22</v>
      </c>
      <c r="I18" s="2">
        <v>313.118340332</v>
      </c>
      <c r="J18" s="2">
        <v>1</v>
      </c>
    </row>
    <row r="19" spans="1:10" ht="15.75" customHeight="1" x14ac:dyDescent="0.2">
      <c r="A19" s="2" t="s">
        <v>143</v>
      </c>
      <c r="B19" s="2">
        <v>21</v>
      </c>
      <c r="C19" s="2" t="s">
        <v>101</v>
      </c>
      <c r="D19" s="2" t="s">
        <v>101</v>
      </c>
      <c r="E19" s="2" t="s">
        <v>144</v>
      </c>
      <c r="F19" s="2">
        <v>60</v>
      </c>
      <c r="G19" s="2" t="s">
        <v>118</v>
      </c>
      <c r="H19" s="2">
        <v>33</v>
      </c>
      <c r="I19" s="2">
        <v>540.37426259799997</v>
      </c>
      <c r="J19" s="2">
        <v>0</v>
      </c>
    </row>
    <row r="20" spans="1:10" ht="15.75" customHeight="1" x14ac:dyDescent="0.2">
      <c r="A20" s="2" t="s">
        <v>145</v>
      </c>
      <c r="B20" s="2">
        <v>82</v>
      </c>
      <c r="C20" s="2" t="s">
        <v>101</v>
      </c>
      <c r="D20" s="2" t="s">
        <v>101</v>
      </c>
      <c r="E20" s="2" t="s">
        <v>146</v>
      </c>
      <c r="F20" s="2">
        <v>61</v>
      </c>
      <c r="G20" s="2" t="s">
        <v>103</v>
      </c>
      <c r="H20" s="2">
        <v>25</v>
      </c>
      <c r="I20" s="2">
        <v>531.398331375</v>
      </c>
      <c r="J20" s="2">
        <v>1</v>
      </c>
    </row>
    <row r="21" spans="1:10" ht="15.75" customHeight="1" x14ac:dyDescent="0.2">
      <c r="A21" s="2" t="s">
        <v>147</v>
      </c>
      <c r="B21" s="2">
        <v>43</v>
      </c>
      <c r="C21" s="2" t="s">
        <v>101</v>
      </c>
      <c r="D21" s="2" t="s">
        <v>101</v>
      </c>
      <c r="E21" s="2" t="s">
        <v>148</v>
      </c>
      <c r="F21" s="2">
        <v>64</v>
      </c>
      <c r="G21" s="2" t="s">
        <v>106</v>
      </c>
      <c r="H21" s="2">
        <v>35</v>
      </c>
      <c r="I21" s="2">
        <v>383.1531488</v>
      </c>
      <c r="J21" s="2">
        <v>0</v>
      </c>
    </row>
    <row r="22" spans="1:10" ht="15.75" customHeight="1" x14ac:dyDescent="0.2">
      <c r="A22" s="2" t="s">
        <v>149</v>
      </c>
      <c r="B22" s="2">
        <v>59</v>
      </c>
      <c r="C22" s="2" t="s">
        <v>101</v>
      </c>
      <c r="D22" s="2" t="s">
        <v>101</v>
      </c>
      <c r="E22" s="2" t="s">
        <v>150</v>
      </c>
      <c r="F22" s="2">
        <v>65</v>
      </c>
      <c r="G22" s="2" t="s">
        <v>106</v>
      </c>
      <c r="H22" s="2">
        <v>28</v>
      </c>
      <c r="I22" s="2">
        <v>446.78709560599998</v>
      </c>
      <c r="J22" s="2">
        <v>1</v>
      </c>
    </row>
    <row r="23" spans="1:10" ht="15.75" customHeight="1" x14ac:dyDescent="0.2">
      <c r="A23" s="2" t="s">
        <v>151</v>
      </c>
      <c r="B23" s="2">
        <v>64</v>
      </c>
      <c r="C23" s="2" t="s">
        <v>101</v>
      </c>
      <c r="D23" s="2" t="s">
        <v>101</v>
      </c>
      <c r="E23" s="2" t="s">
        <v>152</v>
      </c>
      <c r="F23" s="2">
        <v>66</v>
      </c>
      <c r="G23" s="2" t="s">
        <v>106</v>
      </c>
      <c r="H23" s="2">
        <v>24</v>
      </c>
      <c r="I23" s="2">
        <v>367.19756934999998</v>
      </c>
      <c r="J23" s="2">
        <v>1</v>
      </c>
    </row>
    <row r="24" spans="1:10" ht="15.75" customHeight="1" x14ac:dyDescent="0.2">
      <c r="A24" s="2" t="s">
        <v>153</v>
      </c>
      <c r="B24" s="2">
        <v>29</v>
      </c>
      <c r="C24" s="2" t="s">
        <v>154</v>
      </c>
      <c r="D24" s="2" t="s">
        <v>101</v>
      </c>
      <c r="E24" s="2" t="s">
        <v>155</v>
      </c>
      <c r="F24" s="2">
        <v>69</v>
      </c>
      <c r="G24" s="2" t="s">
        <v>138</v>
      </c>
      <c r="H24" s="2">
        <v>26</v>
      </c>
      <c r="I24" s="2">
        <v>405.48494640400003</v>
      </c>
      <c r="J24" s="2">
        <v>1</v>
      </c>
    </row>
    <row r="25" spans="1:10" ht="15.75" customHeight="1" x14ac:dyDescent="0.2">
      <c r="A25" s="2" t="s">
        <v>156</v>
      </c>
      <c r="B25" s="2">
        <v>60</v>
      </c>
      <c r="C25" s="2" t="s">
        <v>101</v>
      </c>
      <c r="D25" s="2" t="s">
        <v>101</v>
      </c>
      <c r="E25" s="2" t="s">
        <v>157</v>
      </c>
      <c r="F25" s="2">
        <v>70</v>
      </c>
      <c r="G25" s="2" t="s">
        <v>106</v>
      </c>
      <c r="H25" s="2">
        <v>27</v>
      </c>
      <c r="I25" s="2">
        <v>319.72769570600002</v>
      </c>
      <c r="J25" s="2">
        <v>1</v>
      </c>
    </row>
    <row r="26" spans="1:10" ht="15.75" customHeight="1" x14ac:dyDescent="0.2">
      <c r="A26" s="2" t="s">
        <v>158</v>
      </c>
      <c r="B26" s="2">
        <v>30</v>
      </c>
      <c r="C26" s="2" t="s">
        <v>101</v>
      </c>
      <c r="D26" s="2" t="s">
        <v>101</v>
      </c>
      <c r="E26" s="2" t="s">
        <v>159</v>
      </c>
      <c r="F26" s="2">
        <v>71</v>
      </c>
      <c r="G26" s="2" t="s">
        <v>138</v>
      </c>
      <c r="H26" s="2">
        <v>32</v>
      </c>
      <c r="I26" s="2">
        <v>366.66969820100002</v>
      </c>
      <c r="J26" s="2">
        <v>1</v>
      </c>
    </row>
    <row r="27" spans="1:10" ht="15.75" customHeight="1" x14ac:dyDescent="0.2">
      <c r="A27" s="2" t="s">
        <v>160</v>
      </c>
      <c r="B27" s="2">
        <v>42</v>
      </c>
      <c r="C27" s="2" t="s">
        <v>101</v>
      </c>
      <c r="D27" s="2" t="s">
        <v>101</v>
      </c>
      <c r="E27" s="2" t="s">
        <v>161</v>
      </c>
      <c r="F27" s="2">
        <v>88</v>
      </c>
      <c r="G27" s="2" t="s">
        <v>118</v>
      </c>
      <c r="H27" s="2">
        <v>27</v>
      </c>
      <c r="I27" s="2">
        <v>335.27245388</v>
      </c>
      <c r="J27" s="2">
        <v>0</v>
      </c>
    </row>
    <row r="28" spans="1:10" ht="15.75" customHeight="1" x14ac:dyDescent="0.2">
      <c r="A28" s="2" t="s">
        <v>162</v>
      </c>
      <c r="B28" s="2">
        <v>10</v>
      </c>
      <c r="C28" s="2" t="s">
        <v>101</v>
      </c>
      <c r="D28" s="2" t="s">
        <v>101</v>
      </c>
      <c r="E28" s="2" t="s">
        <v>163</v>
      </c>
      <c r="F28" s="2">
        <v>93</v>
      </c>
      <c r="G28" s="2" t="s">
        <v>122</v>
      </c>
      <c r="H28" s="2">
        <v>16</v>
      </c>
      <c r="I28" s="2">
        <v>444.41869083199998</v>
      </c>
      <c r="J28" s="2">
        <v>1</v>
      </c>
    </row>
    <row r="29" spans="1:10" ht="15.75" customHeight="1" x14ac:dyDescent="0.2">
      <c r="A29" s="2" t="s">
        <v>164</v>
      </c>
      <c r="B29" s="2">
        <v>70</v>
      </c>
      <c r="C29" s="2" t="s">
        <v>101</v>
      </c>
      <c r="D29" s="2" t="s">
        <v>101</v>
      </c>
      <c r="E29" s="2" t="s">
        <v>165</v>
      </c>
      <c r="F29" s="2">
        <v>172</v>
      </c>
      <c r="G29" s="2" t="s">
        <v>103</v>
      </c>
      <c r="H29" s="2">
        <v>19</v>
      </c>
      <c r="I29" s="2">
        <v>737.30695415699995</v>
      </c>
      <c r="J29" s="2">
        <v>1</v>
      </c>
    </row>
    <row r="30" spans="1:10" ht="15.75" customHeight="1" x14ac:dyDescent="0.2">
      <c r="A30" s="2" t="s">
        <v>166</v>
      </c>
      <c r="B30" s="2">
        <v>39</v>
      </c>
      <c r="C30" s="2" t="s">
        <v>101</v>
      </c>
      <c r="D30" s="2" t="s">
        <v>101</v>
      </c>
      <c r="E30" s="2" t="s">
        <v>167</v>
      </c>
      <c r="F30" s="2">
        <v>173</v>
      </c>
      <c r="G30" s="2" t="s">
        <v>103</v>
      </c>
      <c r="H30" s="2">
        <v>40</v>
      </c>
      <c r="I30" s="2">
        <v>804.32358545299996</v>
      </c>
      <c r="J30" s="2">
        <v>1</v>
      </c>
    </row>
    <row r="31" spans="1:10" ht="15.75" customHeight="1" x14ac:dyDescent="0.2">
      <c r="A31" s="2" t="s">
        <v>168</v>
      </c>
      <c r="B31" s="2">
        <v>38</v>
      </c>
      <c r="C31" s="2" t="s">
        <v>101</v>
      </c>
      <c r="D31" s="2" t="s">
        <v>101</v>
      </c>
      <c r="E31" s="2" t="s">
        <v>169</v>
      </c>
      <c r="F31" s="2">
        <v>174</v>
      </c>
      <c r="G31" s="2" t="s">
        <v>109</v>
      </c>
      <c r="H31" s="2">
        <v>29</v>
      </c>
      <c r="I31" s="2">
        <v>368.26013311700001</v>
      </c>
      <c r="J31" s="2">
        <v>0</v>
      </c>
    </row>
    <row r="32" spans="1:10" ht="15.75" customHeight="1" x14ac:dyDescent="0.2">
      <c r="A32" s="2" t="s">
        <v>170</v>
      </c>
      <c r="B32" s="2">
        <v>51</v>
      </c>
      <c r="C32" s="2" t="s">
        <v>101</v>
      </c>
      <c r="D32" s="2" t="s">
        <v>101</v>
      </c>
      <c r="E32" s="2" t="s">
        <v>171</v>
      </c>
      <c r="F32" s="2">
        <v>175</v>
      </c>
      <c r="G32" s="2" t="s">
        <v>106</v>
      </c>
      <c r="H32" s="2">
        <v>36</v>
      </c>
      <c r="I32" s="2">
        <v>707.91052962499998</v>
      </c>
      <c r="J32" s="2">
        <v>1</v>
      </c>
    </row>
    <row r="33" spans="1:10" ht="15.75" customHeight="1" x14ac:dyDescent="0.2">
      <c r="A33" s="2" t="s">
        <v>172</v>
      </c>
      <c r="B33" s="2">
        <v>51</v>
      </c>
      <c r="C33" s="2" t="s">
        <v>101</v>
      </c>
      <c r="D33" s="2" t="s">
        <v>101</v>
      </c>
      <c r="E33" s="2" t="s">
        <v>173</v>
      </c>
      <c r="F33" s="2">
        <v>176</v>
      </c>
      <c r="G33" s="2" t="s">
        <v>174</v>
      </c>
      <c r="H33" s="2">
        <v>38</v>
      </c>
      <c r="I33" s="2">
        <v>606.34426325300001</v>
      </c>
      <c r="J33" s="2">
        <v>0</v>
      </c>
    </row>
    <row r="34" spans="1:10" ht="15.75" customHeight="1" x14ac:dyDescent="0.2">
      <c r="A34" s="2" t="s">
        <v>175</v>
      </c>
      <c r="B34" s="2">
        <v>45</v>
      </c>
      <c r="C34" s="2" t="s">
        <v>101</v>
      </c>
      <c r="D34" s="2" t="s">
        <v>101</v>
      </c>
      <c r="E34" s="2" t="s">
        <v>176</v>
      </c>
      <c r="F34" s="2">
        <v>177</v>
      </c>
      <c r="G34" s="2" t="s">
        <v>174</v>
      </c>
      <c r="H34" s="2">
        <v>32</v>
      </c>
      <c r="I34" s="2">
        <v>590.20976019199998</v>
      </c>
      <c r="J34" s="2">
        <v>1</v>
      </c>
    </row>
    <row r="35" spans="1:10" ht="15.75" customHeight="1" x14ac:dyDescent="0.2">
      <c r="A35" s="2" t="s">
        <v>177</v>
      </c>
      <c r="B35" s="2">
        <v>15</v>
      </c>
      <c r="C35" s="2" t="s">
        <v>101</v>
      </c>
      <c r="D35" s="2" t="s">
        <v>101</v>
      </c>
      <c r="E35" s="2" t="s">
        <v>178</v>
      </c>
      <c r="F35" s="2">
        <v>178</v>
      </c>
      <c r="G35" s="2" t="s">
        <v>106</v>
      </c>
      <c r="H35" s="2">
        <v>32</v>
      </c>
      <c r="I35" s="2">
        <v>459.13565972399999</v>
      </c>
      <c r="J35" s="2">
        <v>1</v>
      </c>
    </row>
    <row r="36" spans="1:10" ht="15.75" customHeight="1" x14ac:dyDescent="0.2">
      <c r="A36" s="2" t="s">
        <v>179</v>
      </c>
      <c r="B36" s="2">
        <v>20</v>
      </c>
      <c r="C36" s="2" t="s">
        <v>101</v>
      </c>
      <c r="D36" s="2" t="s">
        <v>101</v>
      </c>
      <c r="E36" s="2" t="s">
        <v>180</v>
      </c>
      <c r="F36" s="2">
        <v>182</v>
      </c>
      <c r="G36" s="2" t="s">
        <v>101</v>
      </c>
      <c r="H36" s="2">
        <v>21</v>
      </c>
      <c r="I36" s="2">
        <v>566.47858722399997</v>
      </c>
      <c r="J36" s="2">
        <v>1</v>
      </c>
    </row>
    <row r="37" spans="1:10" ht="15.75" customHeight="1" x14ac:dyDescent="0.2">
      <c r="A37" s="2" t="s">
        <v>181</v>
      </c>
      <c r="B37" s="2">
        <v>13</v>
      </c>
      <c r="C37" s="2" t="s">
        <v>101</v>
      </c>
      <c r="D37" s="2" t="s">
        <v>101</v>
      </c>
      <c r="E37" s="2" t="s">
        <v>182</v>
      </c>
      <c r="F37" s="2">
        <v>183</v>
      </c>
      <c r="G37" s="2" t="s">
        <v>109</v>
      </c>
      <c r="H37" s="2">
        <v>24</v>
      </c>
      <c r="I37" s="2">
        <v>455.78129134300002</v>
      </c>
      <c r="J37" s="2">
        <v>0</v>
      </c>
    </row>
    <row r="38" spans="1:10" ht="15.75" customHeight="1" x14ac:dyDescent="0.2">
      <c r="A38" s="2" t="s">
        <v>183</v>
      </c>
      <c r="B38" s="2">
        <v>26</v>
      </c>
      <c r="C38" s="2" t="s">
        <v>101</v>
      </c>
      <c r="D38" s="2" t="s">
        <v>101</v>
      </c>
      <c r="E38" s="2" t="s">
        <v>184</v>
      </c>
      <c r="F38" s="2">
        <v>5</v>
      </c>
      <c r="G38" s="2" t="s">
        <v>106</v>
      </c>
      <c r="H38" s="2">
        <v>23</v>
      </c>
      <c r="I38" s="2">
        <v>524.20259949900003</v>
      </c>
      <c r="J38" s="2">
        <v>0</v>
      </c>
    </row>
    <row r="39" spans="1:10" ht="15.75" customHeight="1" x14ac:dyDescent="0.2">
      <c r="A39" s="2" t="s">
        <v>185</v>
      </c>
      <c r="B39" s="2">
        <v>21</v>
      </c>
      <c r="C39" s="2" t="s">
        <v>101</v>
      </c>
      <c r="D39" s="2" t="s">
        <v>101</v>
      </c>
      <c r="E39" s="2" t="s">
        <v>186</v>
      </c>
      <c r="F39" s="2">
        <v>79</v>
      </c>
      <c r="G39" s="2" t="s">
        <v>138</v>
      </c>
      <c r="H39" s="2">
        <v>28</v>
      </c>
      <c r="I39" s="2">
        <v>762.57085413599998</v>
      </c>
      <c r="J39" s="2">
        <v>1</v>
      </c>
    </row>
    <row r="40" spans="1:10" ht="15.75" customHeight="1" x14ac:dyDescent="0.2">
      <c r="A40" s="2" t="s">
        <v>187</v>
      </c>
      <c r="B40" s="2">
        <v>24</v>
      </c>
      <c r="C40" s="2" t="s">
        <v>101</v>
      </c>
      <c r="D40" s="2" t="s">
        <v>101</v>
      </c>
      <c r="E40" s="2" t="s">
        <v>188</v>
      </c>
      <c r="F40" s="2">
        <v>82</v>
      </c>
      <c r="G40" s="2" t="s">
        <v>106</v>
      </c>
      <c r="H40" s="2">
        <v>35</v>
      </c>
      <c r="I40" s="2">
        <v>443.526154545</v>
      </c>
      <c r="J40" s="2">
        <v>0</v>
      </c>
    </row>
    <row r="41" spans="1:10" ht="15.75" customHeight="1" x14ac:dyDescent="0.2">
      <c r="A41" s="2" t="s">
        <v>189</v>
      </c>
      <c r="B41" s="2">
        <v>24</v>
      </c>
      <c r="C41" s="2" t="s">
        <v>101</v>
      </c>
      <c r="D41" s="2" t="s">
        <v>101</v>
      </c>
      <c r="E41" s="2" t="s">
        <v>190</v>
      </c>
      <c r="F41" s="2">
        <v>83</v>
      </c>
      <c r="G41" s="2" t="s">
        <v>106</v>
      </c>
      <c r="H41" s="2">
        <v>37</v>
      </c>
      <c r="I41" s="2">
        <v>432.85308492899998</v>
      </c>
      <c r="J41" s="2">
        <v>0</v>
      </c>
    </row>
    <row r="42" spans="1:10" ht="15.75" customHeight="1" x14ac:dyDescent="0.2">
      <c r="A42" s="2" t="s">
        <v>191</v>
      </c>
      <c r="B42" s="2">
        <v>26</v>
      </c>
      <c r="C42" s="2" t="s">
        <v>101</v>
      </c>
      <c r="D42" s="2" t="s">
        <v>101</v>
      </c>
      <c r="E42" s="2" t="s">
        <v>192</v>
      </c>
      <c r="F42" s="2">
        <v>87</v>
      </c>
      <c r="G42" s="2" t="s">
        <v>133</v>
      </c>
      <c r="H42" s="2">
        <v>36</v>
      </c>
      <c r="I42" s="2">
        <v>500.47395337400002</v>
      </c>
      <c r="J42" s="2">
        <v>0</v>
      </c>
    </row>
    <row r="43" spans="1:10" ht="15.75" customHeight="1" x14ac:dyDescent="0.2">
      <c r="A43" s="2" t="s">
        <v>193</v>
      </c>
      <c r="B43" s="2">
        <v>27</v>
      </c>
      <c r="C43" s="2" t="s">
        <v>101</v>
      </c>
      <c r="D43" s="2" t="s">
        <v>101</v>
      </c>
      <c r="E43" s="2" t="s">
        <v>194</v>
      </c>
      <c r="F43" s="2">
        <v>89</v>
      </c>
      <c r="G43" s="2" t="s">
        <v>122</v>
      </c>
      <c r="H43" s="2">
        <v>20</v>
      </c>
      <c r="I43" s="2">
        <v>678.79908594000005</v>
      </c>
      <c r="J43" s="2">
        <v>0</v>
      </c>
    </row>
    <row r="44" spans="1:10" ht="15.75" customHeight="1" x14ac:dyDescent="0.2">
      <c r="A44" s="2" t="s">
        <v>195</v>
      </c>
      <c r="B44" s="2">
        <v>23</v>
      </c>
      <c r="C44" s="2" t="s">
        <v>101</v>
      </c>
      <c r="D44" s="2" t="s">
        <v>101</v>
      </c>
      <c r="E44" s="2" t="s">
        <v>196</v>
      </c>
      <c r="F44" s="2">
        <v>94</v>
      </c>
      <c r="G44" s="2" t="s">
        <v>106</v>
      </c>
      <c r="H44" s="2">
        <v>37</v>
      </c>
      <c r="I44" s="2">
        <v>1071.6920910250001</v>
      </c>
      <c r="J44" s="2">
        <v>0</v>
      </c>
    </row>
    <row r="45" spans="1:10" ht="15.75" customHeight="1" x14ac:dyDescent="0.2">
      <c r="A45" s="2" t="s">
        <v>197</v>
      </c>
      <c r="B45" s="2">
        <v>25</v>
      </c>
      <c r="C45" s="2" t="s">
        <v>101</v>
      </c>
      <c r="D45" s="2" t="s">
        <v>101</v>
      </c>
      <c r="E45" s="2" t="s">
        <v>198</v>
      </c>
      <c r="F45" s="2">
        <v>95</v>
      </c>
      <c r="G45" s="2" t="s">
        <v>109</v>
      </c>
      <c r="H45" s="2">
        <v>32</v>
      </c>
      <c r="I45" s="2">
        <v>605.39952578299994</v>
      </c>
      <c r="J45" s="2">
        <v>0</v>
      </c>
    </row>
    <row r="46" spans="1:10" ht="15.75" customHeight="1" x14ac:dyDescent="0.2">
      <c r="A46" s="2" t="s">
        <v>199</v>
      </c>
      <c r="B46" s="2">
        <v>34</v>
      </c>
      <c r="C46" s="2" t="s">
        <v>101</v>
      </c>
      <c r="D46" s="2" t="s">
        <v>101</v>
      </c>
      <c r="E46" s="2" t="s">
        <v>200</v>
      </c>
      <c r="F46" s="2">
        <v>97</v>
      </c>
      <c r="G46" s="2" t="s">
        <v>106</v>
      </c>
      <c r="H46" s="2">
        <v>42</v>
      </c>
      <c r="I46" s="2">
        <v>752.92363933299998</v>
      </c>
      <c r="J46" s="2">
        <v>1</v>
      </c>
    </row>
    <row r="47" spans="1:10" ht="15.75" customHeight="1" x14ac:dyDescent="0.2">
      <c r="A47" s="2" t="s">
        <v>201</v>
      </c>
      <c r="B47" s="2">
        <v>17</v>
      </c>
      <c r="C47" s="2" t="s">
        <v>202</v>
      </c>
      <c r="D47" s="2" t="s">
        <v>203</v>
      </c>
      <c r="E47" s="2" t="s">
        <v>204</v>
      </c>
      <c r="F47" s="2">
        <v>100</v>
      </c>
      <c r="G47" s="2" t="s">
        <v>138</v>
      </c>
      <c r="H47" s="2">
        <v>33</v>
      </c>
      <c r="I47" s="2">
        <v>839.56585041100004</v>
      </c>
      <c r="J47" s="2">
        <v>1</v>
      </c>
    </row>
    <row r="48" spans="1:10" ht="15.75" customHeight="1" x14ac:dyDescent="0.2">
      <c r="A48" s="2" t="s">
        <v>205</v>
      </c>
      <c r="B48" s="2">
        <v>42</v>
      </c>
      <c r="C48" s="2" t="s">
        <v>101</v>
      </c>
      <c r="D48" s="2" t="s">
        <v>101</v>
      </c>
      <c r="E48" s="2" t="s">
        <v>206</v>
      </c>
      <c r="F48" s="2">
        <v>101</v>
      </c>
      <c r="G48" s="2" t="s">
        <v>138</v>
      </c>
      <c r="H48" s="2">
        <v>21</v>
      </c>
      <c r="I48" s="2">
        <v>631.71106715500002</v>
      </c>
      <c r="J48" s="2">
        <v>1</v>
      </c>
    </row>
    <row r="49" spans="1:10" ht="15.75" customHeight="1" x14ac:dyDescent="0.2">
      <c r="A49" s="2" t="s">
        <v>207</v>
      </c>
      <c r="B49" s="2">
        <v>28</v>
      </c>
      <c r="C49" s="2" t="s">
        <v>101</v>
      </c>
      <c r="D49" s="2" t="s">
        <v>101</v>
      </c>
      <c r="E49" s="2" t="s">
        <v>208</v>
      </c>
      <c r="F49" s="2">
        <v>103</v>
      </c>
      <c r="G49" s="2" t="s">
        <v>118</v>
      </c>
      <c r="H49" s="2">
        <v>16</v>
      </c>
      <c r="I49" s="2">
        <v>564.14137289999996</v>
      </c>
      <c r="J49" s="2">
        <v>0</v>
      </c>
    </row>
    <row r="50" spans="1:10" ht="15.75" customHeight="1" x14ac:dyDescent="0.2">
      <c r="A50" s="2" t="s">
        <v>209</v>
      </c>
      <c r="B50" s="2">
        <v>27</v>
      </c>
      <c r="C50" s="2" t="s">
        <v>101</v>
      </c>
      <c r="D50" s="2" t="s">
        <v>101</v>
      </c>
      <c r="E50" s="2" t="s">
        <v>210</v>
      </c>
      <c r="F50" s="2">
        <v>104</v>
      </c>
      <c r="G50" s="2" t="s">
        <v>106</v>
      </c>
      <c r="H50" s="2">
        <v>42</v>
      </c>
      <c r="I50" s="2">
        <v>318.34588710000003</v>
      </c>
      <c r="J50" s="2">
        <v>0</v>
      </c>
    </row>
    <row r="51" spans="1:10" ht="15.75" customHeight="1" x14ac:dyDescent="0.2">
      <c r="A51" s="2" t="s">
        <v>211</v>
      </c>
      <c r="B51" s="2">
        <v>16</v>
      </c>
      <c r="C51" s="2" t="s">
        <v>101</v>
      </c>
      <c r="D51" s="2" t="s">
        <v>101</v>
      </c>
      <c r="E51" s="2" t="s">
        <v>212</v>
      </c>
      <c r="F51" s="2">
        <v>105</v>
      </c>
      <c r="G51" s="2" t="s">
        <v>133</v>
      </c>
      <c r="H51" s="2">
        <v>42</v>
      </c>
      <c r="I51" s="2">
        <v>548.68417823699997</v>
      </c>
      <c r="J51" s="2">
        <v>0</v>
      </c>
    </row>
    <row r="52" spans="1:10" ht="15.75" customHeight="1" x14ac:dyDescent="0.2">
      <c r="A52" s="2" t="s">
        <v>213</v>
      </c>
      <c r="B52" s="2">
        <v>59</v>
      </c>
      <c r="C52" s="2" t="s">
        <v>214</v>
      </c>
      <c r="D52" s="2" t="s">
        <v>215</v>
      </c>
      <c r="E52" s="2" t="s">
        <v>216</v>
      </c>
      <c r="F52" s="2">
        <v>106</v>
      </c>
      <c r="G52" s="2" t="s">
        <v>103</v>
      </c>
      <c r="H52" s="2">
        <v>32</v>
      </c>
      <c r="I52" s="2">
        <v>674.515732308</v>
      </c>
      <c r="J52" s="2">
        <v>1</v>
      </c>
    </row>
    <row r="53" spans="1:10" ht="15.75" customHeight="1" x14ac:dyDescent="0.2">
      <c r="A53" s="2" t="s">
        <v>217</v>
      </c>
      <c r="B53" s="2">
        <v>34</v>
      </c>
      <c r="C53" s="2" t="s">
        <v>101</v>
      </c>
      <c r="D53" s="2" t="s">
        <v>101</v>
      </c>
      <c r="E53" s="2" t="s">
        <v>218</v>
      </c>
      <c r="F53" s="2">
        <v>107</v>
      </c>
      <c r="G53" s="2" t="s">
        <v>109</v>
      </c>
      <c r="H53" s="2">
        <v>33</v>
      </c>
      <c r="I53" s="2">
        <v>680.86029402500003</v>
      </c>
      <c r="J53" s="2">
        <v>0</v>
      </c>
    </row>
    <row r="54" spans="1:10" ht="15.75" customHeight="1" x14ac:dyDescent="0.2">
      <c r="A54" s="2" t="s">
        <v>219</v>
      </c>
      <c r="B54" s="2">
        <v>30</v>
      </c>
      <c r="C54" s="2" t="s">
        <v>101</v>
      </c>
      <c r="D54" s="2" t="s">
        <v>101</v>
      </c>
      <c r="E54" s="2" t="s">
        <v>220</v>
      </c>
      <c r="F54" s="2">
        <v>114</v>
      </c>
      <c r="G54" s="2" t="s">
        <v>106</v>
      </c>
      <c r="H54" s="2">
        <v>31</v>
      </c>
      <c r="I54" s="2">
        <v>470.20939274900002</v>
      </c>
      <c r="J54" s="2">
        <v>0</v>
      </c>
    </row>
    <row r="55" spans="1:10" ht="15.75" customHeight="1" x14ac:dyDescent="0.2">
      <c r="A55" s="2" t="s">
        <v>221</v>
      </c>
      <c r="B55" s="2">
        <v>34</v>
      </c>
      <c r="C55" s="2" t="s">
        <v>101</v>
      </c>
      <c r="D55" s="2" t="s">
        <v>101</v>
      </c>
      <c r="E55" s="2" t="s">
        <v>222</v>
      </c>
      <c r="F55" s="2">
        <v>115</v>
      </c>
      <c r="G55" s="2" t="s">
        <v>109</v>
      </c>
      <c r="H55" s="2">
        <v>23</v>
      </c>
      <c r="I55" s="2">
        <v>624.52414860900001</v>
      </c>
      <c r="J55" s="2">
        <v>1</v>
      </c>
    </row>
    <row r="56" spans="1:10" ht="15.75" customHeight="1" x14ac:dyDescent="0.2">
      <c r="A56" s="2" t="s">
        <v>223</v>
      </c>
      <c r="B56" s="2">
        <v>25</v>
      </c>
      <c r="C56" s="2" t="s">
        <v>101</v>
      </c>
      <c r="D56" s="2" t="s">
        <v>101</v>
      </c>
      <c r="E56" s="2" t="s">
        <v>224</v>
      </c>
      <c r="F56" s="2">
        <v>116</v>
      </c>
      <c r="G56" s="2" t="s">
        <v>109</v>
      </c>
      <c r="H56" s="2">
        <v>33</v>
      </c>
      <c r="I56" s="2">
        <v>516.70160658899999</v>
      </c>
      <c r="J56" s="2">
        <v>0</v>
      </c>
    </row>
    <row r="57" spans="1:10" ht="15.75" customHeight="1" x14ac:dyDescent="0.2">
      <c r="A57" s="2" t="s">
        <v>225</v>
      </c>
      <c r="B57" s="2">
        <v>39</v>
      </c>
      <c r="C57" s="2" t="s">
        <v>101</v>
      </c>
      <c r="D57" s="2" t="s">
        <v>101</v>
      </c>
      <c r="E57" s="2" t="s">
        <v>226</v>
      </c>
      <c r="F57" s="2">
        <v>124</v>
      </c>
      <c r="G57" s="2" t="s">
        <v>109</v>
      </c>
      <c r="H57" s="2">
        <v>37</v>
      </c>
      <c r="I57" s="2">
        <v>451.10457294299999</v>
      </c>
      <c r="J57" s="2">
        <v>1</v>
      </c>
    </row>
    <row r="58" spans="1:10" ht="15.75" customHeight="1" x14ac:dyDescent="0.2">
      <c r="A58" s="2" t="s">
        <v>227</v>
      </c>
      <c r="B58" s="2">
        <v>18</v>
      </c>
      <c r="C58" s="2" t="s">
        <v>101</v>
      </c>
      <c r="D58" s="2" t="s">
        <v>101</v>
      </c>
      <c r="E58" s="2" t="s">
        <v>228</v>
      </c>
      <c r="F58" s="2">
        <v>125</v>
      </c>
      <c r="G58" s="2" t="s">
        <v>138</v>
      </c>
      <c r="H58" s="2">
        <v>36</v>
      </c>
      <c r="I58" s="2">
        <v>402.56866806800002</v>
      </c>
      <c r="J58" s="2">
        <v>0</v>
      </c>
    </row>
    <row r="59" spans="1:10" ht="15.75" customHeight="1" x14ac:dyDescent="0.2">
      <c r="A59" s="2" t="s">
        <v>229</v>
      </c>
      <c r="B59" s="2">
        <v>22</v>
      </c>
      <c r="C59" s="2" t="s">
        <v>101</v>
      </c>
      <c r="D59" s="2" t="s">
        <v>101</v>
      </c>
      <c r="E59" s="2" t="s">
        <v>230</v>
      </c>
      <c r="F59" s="2">
        <v>126</v>
      </c>
      <c r="G59" s="2" t="s">
        <v>133</v>
      </c>
      <c r="H59" s="2">
        <v>18</v>
      </c>
      <c r="I59" s="2">
        <v>757.12574221399996</v>
      </c>
      <c r="J59" s="2">
        <v>0</v>
      </c>
    </row>
    <row r="60" spans="1:10" ht="15.75" customHeight="1" x14ac:dyDescent="0.2">
      <c r="A60" s="2" t="s">
        <v>231</v>
      </c>
      <c r="B60" s="2">
        <v>30</v>
      </c>
      <c r="C60" s="2" t="s">
        <v>101</v>
      </c>
      <c r="D60" s="2" t="s">
        <v>101</v>
      </c>
      <c r="E60" s="2" t="s">
        <v>232</v>
      </c>
      <c r="F60" s="2">
        <v>128</v>
      </c>
      <c r="G60" s="2" t="s">
        <v>106</v>
      </c>
      <c r="H60" s="2">
        <v>31</v>
      </c>
      <c r="I60" s="2">
        <v>675.57585669599996</v>
      </c>
      <c r="J60" s="2">
        <v>0</v>
      </c>
    </row>
    <row r="61" spans="1:10" ht="15.75" customHeight="1" x14ac:dyDescent="0.2">
      <c r="A61" s="2" t="s">
        <v>233</v>
      </c>
      <c r="B61" s="2">
        <v>29</v>
      </c>
      <c r="C61" s="2" t="s">
        <v>101</v>
      </c>
      <c r="D61" s="2" t="s">
        <v>101</v>
      </c>
      <c r="E61" s="2" t="s">
        <v>234</v>
      </c>
      <c r="F61" s="2">
        <v>129</v>
      </c>
      <c r="G61" s="2" t="s">
        <v>103</v>
      </c>
      <c r="H61" s="2">
        <v>27</v>
      </c>
      <c r="I61" s="2">
        <v>625.53338071300004</v>
      </c>
      <c r="J61" s="2">
        <v>0</v>
      </c>
    </row>
    <row r="62" spans="1:10" ht="15.75" customHeight="1" x14ac:dyDescent="0.2">
      <c r="A62" s="2" t="s">
        <v>235</v>
      </c>
      <c r="B62" s="2">
        <v>23</v>
      </c>
      <c r="C62" s="2" t="s">
        <v>101</v>
      </c>
      <c r="D62" s="2" t="s">
        <v>101</v>
      </c>
      <c r="E62" s="2" t="s">
        <v>236</v>
      </c>
      <c r="F62" s="2">
        <v>131</v>
      </c>
      <c r="G62" s="2" t="s">
        <v>133</v>
      </c>
      <c r="H62" s="2">
        <v>49</v>
      </c>
      <c r="I62" s="2">
        <v>1648.6694866580001</v>
      </c>
      <c r="J62" s="2">
        <v>0</v>
      </c>
    </row>
    <row r="63" spans="1:10" ht="15.75" customHeight="1" x14ac:dyDescent="0.2">
      <c r="A63" s="2" t="s">
        <v>237</v>
      </c>
      <c r="B63" s="2">
        <v>12</v>
      </c>
      <c r="C63" s="2" t="s">
        <v>101</v>
      </c>
      <c r="D63" s="2" t="s">
        <v>101</v>
      </c>
      <c r="E63" s="2" t="s">
        <v>238</v>
      </c>
      <c r="F63" s="2">
        <v>137</v>
      </c>
      <c r="G63" s="2" t="s">
        <v>106</v>
      </c>
      <c r="H63" s="2">
        <v>45</v>
      </c>
      <c r="I63" s="2">
        <v>819.22775806899995</v>
      </c>
      <c r="J63" s="2">
        <v>0</v>
      </c>
    </row>
    <row r="64" spans="1:10" ht="15.75" customHeight="1" x14ac:dyDescent="0.2">
      <c r="A64" s="2" t="s">
        <v>239</v>
      </c>
      <c r="B64" s="2">
        <v>12</v>
      </c>
      <c r="C64" s="2" t="s">
        <v>101</v>
      </c>
      <c r="D64" s="2" t="s">
        <v>101</v>
      </c>
      <c r="E64" s="2" t="s">
        <v>240</v>
      </c>
      <c r="F64" s="2">
        <v>138</v>
      </c>
      <c r="G64" s="2" t="s">
        <v>106</v>
      </c>
      <c r="H64" s="2">
        <v>37</v>
      </c>
      <c r="I64" s="2">
        <v>581.93219599400004</v>
      </c>
      <c r="J64" s="2">
        <v>0</v>
      </c>
    </row>
    <row r="65" spans="1:10" ht="15.75" customHeight="1" x14ac:dyDescent="0.2">
      <c r="A65" s="2" t="s">
        <v>241</v>
      </c>
      <c r="B65" s="2">
        <v>27</v>
      </c>
      <c r="C65" s="2" t="s">
        <v>101</v>
      </c>
      <c r="D65" s="2" t="s">
        <v>101</v>
      </c>
      <c r="E65" s="2" t="s">
        <v>242</v>
      </c>
      <c r="F65" s="2">
        <v>139</v>
      </c>
      <c r="G65" s="2" t="s">
        <v>106</v>
      </c>
      <c r="H65" s="2">
        <v>32</v>
      </c>
      <c r="I65" s="2">
        <v>506.144067404</v>
      </c>
      <c r="J65" s="2">
        <v>0</v>
      </c>
    </row>
    <row r="66" spans="1:10" ht="15.75" customHeight="1" x14ac:dyDescent="0.2">
      <c r="A66" s="2" t="s">
        <v>243</v>
      </c>
      <c r="B66" s="2">
        <v>34</v>
      </c>
      <c r="C66" s="2" t="s">
        <v>101</v>
      </c>
      <c r="D66" s="2" t="s">
        <v>101</v>
      </c>
      <c r="E66" s="2" t="s">
        <v>244</v>
      </c>
      <c r="F66" s="2">
        <v>140</v>
      </c>
      <c r="G66" s="2" t="s">
        <v>109</v>
      </c>
      <c r="H66" s="2">
        <v>36</v>
      </c>
      <c r="I66" s="2">
        <v>423.45931530299998</v>
      </c>
      <c r="J66" s="2">
        <v>0</v>
      </c>
    </row>
    <row r="67" spans="1:10" ht="15.75" customHeight="1" x14ac:dyDescent="0.2">
      <c r="A67" s="2" t="s">
        <v>245</v>
      </c>
      <c r="B67" s="2">
        <v>37</v>
      </c>
      <c r="C67" s="2" t="s">
        <v>101</v>
      </c>
      <c r="D67" s="2" t="s">
        <v>101</v>
      </c>
      <c r="E67" s="2" t="s">
        <v>246</v>
      </c>
      <c r="F67" s="2">
        <v>141</v>
      </c>
      <c r="G67" s="2" t="s">
        <v>106</v>
      </c>
      <c r="H67" s="2">
        <v>35</v>
      </c>
      <c r="I67" s="2">
        <v>755.11580578300004</v>
      </c>
      <c r="J67" s="2">
        <v>0</v>
      </c>
    </row>
    <row r="68" spans="1:10" ht="15.75" customHeight="1" x14ac:dyDescent="0.2">
      <c r="A68" s="2" t="s">
        <v>247</v>
      </c>
      <c r="B68" s="2">
        <v>36</v>
      </c>
      <c r="C68" s="2" t="s">
        <v>101</v>
      </c>
      <c r="D68" s="2" t="s">
        <v>101</v>
      </c>
      <c r="E68" s="2" t="s">
        <v>248</v>
      </c>
      <c r="F68" s="2">
        <v>142</v>
      </c>
      <c r="G68" s="2" t="s">
        <v>106</v>
      </c>
      <c r="H68" s="2">
        <v>37</v>
      </c>
      <c r="I68" s="2">
        <v>425.39729608699997</v>
      </c>
      <c r="J68" s="2">
        <v>0</v>
      </c>
    </row>
    <row r="69" spans="1:10" ht="15.75" customHeight="1" x14ac:dyDescent="0.2">
      <c r="A69" s="2" t="s">
        <v>249</v>
      </c>
      <c r="B69" s="2">
        <v>21</v>
      </c>
      <c r="C69" s="2" t="s">
        <v>101</v>
      </c>
      <c r="D69" s="2" t="s">
        <v>101</v>
      </c>
      <c r="E69" s="2" t="s">
        <v>250</v>
      </c>
      <c r="F69" s="2">
        <v>150</v>
      </c>
      <c r="G69" s="2" t="s">
        <v>133</v>
      </c>
      <c r="H69" s="2">
        <v>37</v>
      </c>
      <c r="I69" s="2">
        <v>653.22827468699995</v>
      </c>
      <c r="J69" s="2">
        <v>0</v>
      </c>
    </row>
    <row r="70" spans="1:10" ht="15.75" customHeight="1" x14ac:dyDescent="0.2">
      <c r="A70" s="2" t="s">
        <v>251</v>
      </c>
      <c r="B70" s="2">
        <v>21</v>
      </c>
      <c r="C70" s="2" t="s">
        <v>101</v>
      </c>
      <c r="D70" s="2" t="s">
        <v>101</v>
      </c>
      <c r="E70" s="2" t="s">
        <v>252</v>
      </c>
      <c r="F70" s="2">
        <v>151</v>
      </c>
      <c r="G70" s="2" t="s">
        <v>133</v>
      </c>
      <c r="H70" s="2">
        <v>32</v>
      </c>
      <c r="I70" s="2">
        <v>706.26493859300001</v>
      </c>
      <c r="J70" s="2">
        <v>0</v>
      </c>
    </row>
    <row r="71" spans="1:10" ht="15.75" customHeight="1" x14ac:dyDescent="0.2">
      <c r="A71" s="2" t="s">
        <v>253</v>
      </c>
      <c r="B71" s="2">
        <v>21</v>
      </c>
      <c r="C71" s="2" t="s">
        <v>101</v>
      </c>
      <c r="D71" s="2" t="s">
        <v>101</v>
      </c>
      <c r="E71" s="2" t="s">
        <v>254</v>
      </c>
      <c r="F71" s="2">
        <v>152</v>
      </c>
      <c r="G71" s="2" t="s">
        <v>133</v>
      </c>
      <c r="H71" s="2">
        <v>33</v>
      </c>
      <c r="I71" s="2">
        <v>549.39590118299998</v>
      </c>
      <c r="J71" s="2">
        <v>0</v>
      </c>
    </row>
    <row r="72" spans="1:10" ht="15.75" customHeight="1" x14ac:dyDescent="0.2">
      <c r="A72" s="2" t="s">
        <v>255</v>
      </c>
      <c r="B72" s="2">
        <v>20</v>
      </c>
      <c r="C72" s="2" t="s">
        <v>101</v>
      </c>
      <c r="D72" s="2" t="s">
        <v>101</v>
      </c>
      <c r="E72" s="2" t="s">
        <v>256</v>
      </c>
      <c r="F72" s="2">
        <v>154</v>
      </c>
      <c r="G72" s="2" t="s">
        <v>109</v>
      </c>
      <c r="H72" s="2">
        <v>44</v>
      </c>
      <c r="I72" s="2">
        <v>487.40315457700001</v>
      </c>
      <c r="J72" s="2">
        <v>0</v>
      </c>
    </row>
    <row r="73" spans="1:10" ht="15.75" customHeight="1" x14ac:dyDescent="0.2">
      <c r="A73" s="2" t="s">
        <v>257</v>
      </c>
      <c r="B73" s="2">
        <v>20</v>
      </c>
      <c r="C73" s="2" t="s">
        <v>101</v>
      </c>
      <c r="D73" s="2" t="s">
        <v>101</v>
      </c>
      <c r="E73" s="2" t="s">
        <v>258</v>
      </c>
      <c r="F73" s="2">
        <v>155</v>
      </c>
      <c r="G73" s="2" t="s">
        <v>109</v>
      </c>
      <c r="H73" s="2">
        <v>26</v>
      </c>
      <c r="I73" s="2">
        <v>331.87604071800001</v>
      </c>
      <c r="J73" s="2">
        <v>0</v>
      </c>
    </row>
    <row r="74" spans="1:10" ht="15.75" customHeight="1" x14ac:dyDescent="0.2">
      <c r="A74" s="2" t="s">
        <v>259</v>
      </c>
      <c r="B74" s="2">
        <v>53</v>
      </c>
      <c r="C74" s="2" t="s">
        <v>101</v>
      </c>
      <c r="D74" s="2" t="s">
        <v>101</v>
      </c>
      <c r="E74" s="2" t="s">
        <v>260</v>
      </c>
      <c r="F74" s="2">
        <v>159</v>
      </c>
      <c r="G74" s="2" t="s">
        <v>109</v>
      </c>
      <c r="H74" s="2">
        <v>24</v>
      </c>
      <c r="I74" s="2">
        <v>636.80384942000001</v>
      </c>
      <c r="J74" s="2">
        <v>1</v>
      </c>
    </row>
    <row r="75" spans="1:10" ht="15.75" customHeight="1" x14ac:dyDescent="0.2">
      <c r="A75" s="2" t="s">
        <v>261</v>
      </c>
      <c r="B75" s="2">
        <v>53</v>
      </c>
      <c r="C75" s="2" t="s">
        <v>101</v>
      </c>
      <c r="D75" s="2" t="s">
        <v>101</v>
      </c>
      <c r="E75" s="2" t="s">
        <v>262</v>
      </c>
      <c r="F75" s="2">
        <v>160</v>
      </c>
      <c r="G75" s="2" t="s">
        <v>109</v>
      </c>
      <c r="H75" s="2">
        <v>25</v>
      </c>
      <c r="I75" s="2">
        <v>740.34347299199999</v>
      </c>
      <c r="J75" s="2">
        <v>0</v>
      </c>
    </row>
    <row r="76" spans="1:10" ht="15.75" customHeight="1" x14ac:dyDescent="0.2">
      <c r="A76" s="2" t="s">
        <v>263</v>
      </c>
      <c r="B76" s="2">
        <v>51</v>
      </c>
      <c r="C76" s="2" t="s">
        <v>101</v>
      </c>
      <c r="D76" s="2" t="s">
        <v>101</v>
      </c>
      <c r="E76" s="2" t="s">
        <v>264</v>
      </c>
      <c r="F76" s="2">
        <v>165</v>
      </c>
      <c r="G76" s="2" t="s">
        <v>122</v>
      </c>
      <c r="H76" s="2">
        <v>14</v>
      </c>
      <c r="I76" s="2">
        <v>595.99967228100002</v>
      </c>
      <c r="J76" s="2">
        <v>0</v>
      </c>
    </row>
    <row r="77" spans="1:10" ht="15.75" customHeight="1" x14ac:dyDescent="0.2">
      <c r="A77" s="2" t="s">
        <v>265</v>
      </c>
      <c r="B77" s="2">
        <v>61</v>
      </c>
      <c r="C77" s="2" t="s">
        <v>101</v>
      </c>
      <c r="D77" s="2" t="s">
        <v>101</v>
      </c>
      <c r="E77" s="2" t="s">
        <v>266</v>
      </c>
      <c r="F77" s="2">
        <v>166</v>
      </c>
      <c r="G77" s="2" t="s">
        <v>133</v>
      </c>
      <c r="H77" s="2">
        <v>24</v>
      </c>
      <c r="I77" s="2">
        <v>612.77202204299999</v>
      </c>
      <c r="J77" s="2">
        <v>1</v>
      </c>
    </row>
    <row r="78" spans="1:10" ht="15.75" customHeight="1" x14ac:dyDescent="0.2">
      <c r="A78" s="2" t="s">
        <v>267</v>
      </c>
      <c r="B78" s="2">
        <v>72</v>
      </c>
      <c r="C78" s="2" t="s">
        <v>101</v>
      </c>
      <c r="D78" s="2" t="s">
        <v>101</v>
      </c>
      <c r="E78" s="2" t="s">
        <v>268</v>
      </c>
      <c r="F78" s="2">
        <v>167</v>
      </c>
      <c r="G78" s="2" t="s">
        <v>133</v>
      </c>
      <c r="H78" s="2">
        <v>36</v>
      </c>
      <c r="I78" s="2">
        <v>664.91528069799995</v>
      </c>
      <c r="J78" s="2">
        <v>0</v>
      </c>
    </row>
    <row r="79" spans="1:10" ht="15.75" customHeight="1" x14ac:dyDescent="0.2">
      <c r="A79" s="2" t="s">
        <v>269</v>
      </c>
      <c r="B79" s="2">
        <v>23</v>
      </c>
      <c r="C79" s="2" t="s">
        <v>101</v>
      </c>
      <c r="D79" s="2" t="s">
        <v>101</v>
      </c>
      <c r="E79" s="2" t="s">
        <v>270</v>
      </c>
      <c r="F79" s="2">
        <v>168</v>
      </c>
      <c r="G79" s="2" t="s">
        <v>109</v>
      </c>
      <c r="H79" s="2">
        <v>34</v>
      </c>
      <c r="I79" s="2">
        <v>604.64226213300003</v>
      </c>
      <c r="J79" s="2">
        <v>1</v>
      </c>
    </row>
    <row r="80" spans="1:10" ht="15.75" customHeight="1" x14ac:dyDescent="0.2">
      <c r="A80" s="2" t="s">
        <v>271</v>
      </c>
      <c r="B80" s="2">
        <v>19</v>
      </c>
      <c r="C80" s="2" t="s">
        <v>101</v>
      </c>
      <c r="D80" s="2" t="s">
        <v>101</v>
      </c>
      <c r="E80" s="2" t="s">
        <v>272</v>
      </c>
      <c r="F80" s="2">
        <v>170</v>
      </c>
      <c r="G80" s="2" t="s">
        <v>133</v>
      </c>
      <c r="H80" s="2">
        <v>29</v>
      </c>
      <c r="I80" s="2">
        <v>343.79430157299998</v>
      </c>
      <c r="J80" s="2">
        <v>0</v>
      </c>
    </row>
    <row r="81" spans="1:10" ht="15.75" customHeight="1" x14ac:dyDescent="0.2">
      <c r="A81" s="2" t="s">
        <v>273</v>
      </c>
      <c r="B81" s="2">
        <v>26</v>
      </c>
      <c r="C81" s="2" t="s">
        <v>101</v>
      </c>
      <c r="D81" s="2" t="s">
        <v>101</v>
      </c>
      <c r="E81" s="2" t="s">
        <v>274</v>
      </c>
      <c r="F81" s="2">
        <v>171</v>
      </c>
      <c r="G81" s="2" t="s">
        <v>109</v>
      </c>
      <c r="H81" s="2">
        <v>35</v>
      </c>
      <c r="I81" s="2">
        <v>2008.3128432179999</v>
      </c>
      <c r="J81" s="2">
        <v>1</v>
      </c>
    </row>
    <row r="82" spans="1:10" ht="15.75" customHeight="1" x14ac:dyDescent="0.2">
      <c r="A82" s="2" t="s">
        <v>275</v>
      </c>
      <c r="B82" s="2">
        <v>64</v>
      </c>
      <c r="C82" s="2" t="s">
        <v>101</v>
      </c>
      <c r="D82" s="2" t="s">
        <v>101</v>
      </c>
      <c r="E82" s="2" t="s">
        <v>276</v>
      </c>
      <c r="F82" s="2">
        <v>179</v>
      </c>
      <c r="G82" s="2" t="s">
        <v>133</v>
      </c>
      <c r="H82" s="2">
        <v>24</v>
      </c>
      <c r="I82" s="2">
        <v>599.17938703499999</v>
      </c>
      <c r="J82" s="2">
        <v>1</v>
      </c>
    </row>
    <row r="83" spans="1:10" ht="15.75" customHeight="1" x14ac:dyDescent="0.2">
      <c r="A83" s="2" t="s">
        <v>277</v>
      </c>
      <c r="B83" s="2">
        <v>64</v>
      </c>
      <c r="C83" s="2" t="s">
        <v>101</v>
      </c>
      <c r="D83" s="2" t="s">
        <v>101</v>
      </c>
      <c r="E83" s="2" t="s">
        <v>278</v>
      </c>
      <c r="F83" s="2">
        <v>180</v>
      </c>
      <c r="G83" s="2" t="s">
        <v>133</v>
      </c>
      <c r="H83" s="2">
        <v>28</v>
      </c>
      <c r="I83" s="2">
        <v>480.62947055000001</v>
      </c>
      <c r="J83" s="2">
        <v>0</v>
      </c>
    </row>
    <row r="84" spans="1:10" ht="15.75" customHeight="1" x14ac:dyDescent="0.2">
      <c r="A84" s="2" t="s">
        <v>279</v>
      </c>
      <c r="B84" s="2">
        <v>45</v>
      </c>
      <c r="C84" s="2" t="s">
        <v>101</v>
      </c>
      <c r="D84" s="2" t="s">
        <v>101</v>
      </c>
      <c r="E84" s="2" t="s">
        <v>280</v>
      </c>
      <c r="F84" s="2">
        <v>188</v>
      </c>
      <c r="G84" s="2" t="s">
        <v>106</v>
      </c>
      <c r="H84" s="2">
        <v>20</v>
      </c>
      <c r="I84" s="2">
        <v>520.73550588000001</v>
      </c>
      <c r="J84" s="2">
        <v>0</v>
      </c>
    </row>
    <row r="85" spans="1:10" ht="15.75" customHeight="1" x14ac:dyDescent="0.2">
      <c r="A85" s="2" t="s">
        <v>281</v>
      </c>
      <c r="B85" s="2">
        <v>40</v>
      </c>
      <c r="C85" s="2" t="s">
        <v>101</v>
      </c>
      <c r="D85" s="2" t="s">
        <v>101</v>
      </c>
      <c r="E85" s="2" t="s">
        <v>282</v>
      </c>
      <c r="F85" s="2">
        <v>189</v>
      </c>
      <c r="G85" s="2" t="s">
        <v>106</v>
      </c>
      <c r="H85" s="2">
        <v>32</v>
      </c>
      <c r="I85" s="2">
        <v>373.739043831</v>
      </c>
      <c r="J85" s="2">
        <v>0</v>
      </c>
    </row>
    <row r="86" spans="1:10" ht="15.75" customHeight="1" x14ac:dyDescent="0.2">
      <c r="A86" s="2" t="s">
        <v>283</v>
      </c>
      <c r="B86" s="2">
        <v>52</v>
      </c>
      <c r="C86" s="2" t="s">
        <v>101</v>
      </c>
      <c r="D86" s="2" t="s">
        <v>101</v>
      </c>
      <c r="E86" s="2" t="s">
        <v>284</v>
      </c>
      <c r="F86" s="2">
        <v>205</v>
      </c>
      <c r="G86" s="2" t="s">
        <v>133</v>
      </c>
      <c r="H86" s="2">
        <v>35</v>
      </c>
      <c r="I86" s="2">
        <v>532.44184798599997</v>
      </c>
      <c r="J86" s="2">
        <v>0</v>
      </c>
    </row>
    <row r="87" spans="1:10" ht="15.75" customHeight="1" x14ac:dyDescent="0.2">
      <c r="A87" s="2" t="s">
        <v>285</v>
      </c>
      <c r="B87" s="2">
        <v>52</v>
      </c>
      <c r="C87" s="2" t="s">
        <v>101</v>
      </c>
      <c r="D87" s="2" t="s">
        <v>101</v>
      </c>
      <c r="E87" s="2" t="s">
        <v>286</v>
      </c>
      <c r="F87" s="2">
        <v>206</v>
      </c>
      <c r="G87" s="2" t="s">
        <v>133</v>
      </c>
      <c r="H87" s="2">
        <v>34</v>
      </c>
      <c r="I87" s="2">
        <v>459.556012904</v>
      </c>
      <c r="J87" s="2">
        <v>0</v>
      </c>
    </row>
    <row r="88" spans="1:10" ht="15.75" customHeight="1" x14ac:dyDescent="0.2">
      <c r="A88" s="2" t="s">
        <v>287</v>
      </c>
      <c r="B88" s="2">
        <v>28</v>
      </c>
      <c r="C88" s="2" t="s">
        <v>288</v>
      </c>
      <c r="D88" s="2" t="s">
        <v>101</v>
      </c>
      <c r="E88" s="2" t="s">
        <v>289</v>
      </c>
      <c r="F88" s="2">
        <v>207</v>
      </c>
      <c r="G88" s="2" t="s">
        <v>138</v>
      </c>
      <c r="H88" s="2">
        <v>38</v>
      </c>
      <c r="I88" s="2">
        <v>760.42664284900002</v>
      </c>
      <c r="J88" s="2">
        <v>1</v>
      </c>
    </row>
    <row r="89" spans="1:10" ht="15.75" customHeight="1" x14ac:dyDescent="0.2">
      <c r="A89" s="2" t="s">
        <v>290</v>
      </c>
      <c r="B89" s="2">
        <v>46</v>
      </c>
      <c r="C89" s="2" t="s">
        <v>101</v>
      </c>
      <c r="D89" s="2" t="s">
        <v>101</v>
      </c>
      <c r="E89" s="2" t="s">
        <v>291</v>
      </c>
      <c r="F89" s="2">
        <v>208</v>
      </c>
      <c r="G89" s="2" t="s">
        <v>106</v>
      </c>
      <c r="H89" s="2">
        <v>39</v>
      </c>
      <c r="I89" s="2">
        <v>702.709972494</v>
      </c>
      <c r="J89" s="2">
        <v>0</v>
      </c>
    </row>
    <row r="90" spans="1:10" ht="15.75" customHeight="1" x14ac:dyDescent="0.2">
      <c r="A90" s="2" t="s">
        <v>292</v>
      </c>
      <c r="B90" s="2">
        <v>13</v>
      </c>
      <c r="C90" s="2" t="s">
        <v>101</v>
      </c>
      <c r="D90" s="2" t="s">
        <v>101</v>
      </c>
      <c r="E90" s="2" t="s">
        <v>293</v>
      </c>
      <c r="F90" s="2">
        <v>210</v>
      </c>
      <c r="G90" s="2" t="s">
        <v>118</v>
      </c>
      <c r="H90" s="2">
        <v>34</v>
      </c>
      <c r="I90" s="2">
        <v>677.35289944700003</v>
      </c>
      <c r="J90" s="2">
        <v>0</v>
      </c>
    </row>
    <row r="91" spans="1:10" ht="15.75" customHeight="1" x14ac:dyDescent="0.2">
      <c r="A91" s="2" t="s">
        <v>294</v>
      </c>
      <c r="B91" s="2">
        <v>16</v>
      </c>
      <c r="C91" s="2" t="s">
        <v>101</v>
      </c>
      <c r="D91" s="2" t="s">
        <v>101</v>
      </c>
      <c r="E91" s="2" t="s">
        <v>295</v>
      </c>
      <c r="F91" s="2">
        <v>211</v>
      </c>
      <c r="G91" s="2" t="s">
        <v>118</v>
      </c>
      <c r="H91" s="2">
        <v>37</v>
      </c>
      <c r="I91" s="2">
        <v>506.61086350699998</v>
      </c>
      <c r="J91" s="2">
        <v>0</v>
      </c>
    </row>
    <row r="92" spans="1:10" ht="15.75" customHeight="1" x14ac:dyDescent="0.2">
      <c r="A92" s="2" t="s">
        <v>296</v>
      </c>
      <c r="B92" s="2">
        <v>20</v>
      </c>
      <c r="C92" s="2" t="s">
        <v>101</v>
      </c>
      <c r="D92" s="2" t="s">
        <v>101</v>
      </c>
      <c r="E92" s="2" t="s">
        <v>297</v>
      </c>
      <c r="F92" s="2">
        <v>212</v>
      </c>
      <c r="G92" s="2" t="s">
        <v>118</v>
      </c>
      <c r="H92" s="2">
        <v>31</v>
      </c>
      <c r="I92" s="2">
        <v>511.350310573</v>
      </c>
      <c r="J92" s="2">
        <v>0</v>
      </c>
    </row>
    <row r="93" spans="1:10" ht="15.75" customHeight="1" x14ac:dyDescent="0.2">
      <c r="A93" s="2" t="s">
        <v>298</v>
      </c>
      <c r="B93" s="2">
        <v>30</v>
      </c>
      <c r="C93" s="2" t="s">
        <v>101</v>
      </c>
      <c r="D93" s="2" t="s">
        <v>101</v>
      </c>
      <c r="E93" s="2" t="s">
        <v>299</v>
      </c>
      <c r="F93" s="2">
        <v>213</v>
      </c>
      <c r="G93" s="2" t="s">
        <v>138</v>
      </c>
      <c r="H93" s="2">
        <v>25</v>
      </c>
      <c r="I93" s="2">
        <v>692.67540558099995</v>
      </c>
      <c r="J93" s="2">
        <v>1</v>
      </c>
    </row>
    <row r="94" spans="1:10" ht="15.75" customHeight="1" x14ac:dyDescent="0.2">
      <c r="A94" s="2" t="s">
        <v>300</v>
      </c>
      <c r="B94" s="2">
        <v>24</v>
      </c>
      <c r="C94" s="2" t="s">
        <v>101</v>
      </c>
      <c r="D94" s="2" t="s">
        <v>101</v>
      </c>
      <c r="E94" s="2" t="s">
        <v>301</v>
      </c>
      <c r="F94" s="2">
        <v>214</v>
      </c>
      <c r="G94" s="2" t="s">
        <v>118</v>
      </c>
      <c r="H94" s="2">
        <v>25</v>
      </c>
      <c r="I94" s="2">
        <v>579.024437261</v>
      </c>
      <c r="J94" s="2">
        <v>0</v>
      </c>
    </row>
    <row r="95" spans="1:10" ht="15.75" customHeight="1" x14ac:dyDescent="0.2">
      <c r="A95" s="2" t="s">
        <v>302</v>
      </c>
      <c r="B95" s="2">
        <v>27</v>
      </c>
      <c r="C95" s="2" t="s">
        <v>101</v>
      </c>
      <c r="D95" s="2" t="s">
        <v>101</v>
      </c>
      <c r="E95" s="2" t="s">
        <v>303</v>
      </c>
      <c r="F95" s="2">
        <v>501</v>
      </c>
      <c r="G95" s="2" t="s">
        <v>133</v>
      </c>
      <c r="H95" s="2">
        <v>27</v>
      </c>
      <c r="I95" s="2">
        <v>877.88022750000005</v>
      </c>
      <c r="J95" s="2">
        <v>0</v>
      </c>
    </row>
    <row r="96" spans="1:10" ht="15.75" customHeight="1" x14ac:dyDescent="0.2">
      <c r="A96" s="2" t="s">
        <v>304</v>
      </c>
      <c r="B96" s="2">
        <v>28</v>
      </c>
      <c r="C96" s="2" t="s">
        <v>101</v>
      </c>
      <c r="D96" s="2" t="s">
        <v>101</v>
      </c>
      <c r="E96" s="2" t="s">
        <v>305</v>
      </c>
      <c r="F96" s="2">
        <v>502</v>
      </c>
      <c r="G96" s="2" t="s">
        <v>122</v>
      </c>
      <c r="H96" s="2">
        <v>38</v>
      </c>
      <c r="I96" s="2">
        <v>437.59962432100002</v>
      </c>
      <c r="J96" s="2">
        <v>0</v>
      </c>
    </row>
    <row r="97" spans="1:10" ht="15.75" customHeight="1" x14ac:dyDescent="0.2">
      <c r="A97" s="2" t="s">
        <v>306</v>
      </c>
      <c r="B97" s="2">
        <v>21</v>
      </c>
      <c r="C97" s="2" t="s">
        <v>101</v>
      </c>
      <c r="D97" s="2" t="s">
        <v>101</v>
      </c>
      <c r="E97" s="2" t="s">
        <v>307</v>
      </c>
      <c r="F97" s="2">
        <v>503</v>
      </c>
      <c r="G97" s="2" t="s">
        <v>122</v>
      </c>
      <c r="H97" s="2">
        <v>26</v>
      </c>
      <c r="I97" s="2">
        <v>532.07263060399998</v>
      </c>
      <c r="J97" s="2">
        <v>0</v>
      </c>
    </row>
    <row r="98" spans="1:10" ht="15.75" customHeight="1" x14ac:dyDescent="0.2">
      <c r="A98" s="2" t="s">
        <v>308</v>
      </c>
      <c r="B98" s="2">
        <v>28</v>
      </c>
      <c r="C98" s="2" t="s">
        <v>101</v>
      </c>
      <c r="D98" s="2" t="s">
        <v>101</v>
      </c>
      <c r="E98" s="2" t="s">
        <v>309</v>
      </c>
      <c r="F98" s="2">
        <v>504</v>
      </c>
      <c r="G98" s="2" t="s">
        <v>106</v>
      </c>
      <c r="H98" s="2">
        <v>33</v>
      </c>
      <c r="I98" s="2">
        <v>854.05140815200002</v>
      </c>
      <c r="J98" s="2">
        <v>0</v>
      </c>
    </row>
    <row r="99" spans="1:10" ht="15.75" customHeight="1" x14ac:dyDescent="0.2">
      <c r="A99" s="2" t="s">
        <v>310</v>
      </c>
      <c r="B99" s="2">
        <v>28</v>
      </c>
      <c r="C99" s="2" t="s">
        <v>101</v>
      </c>
      <c r="D99" s="2" t="s">
        <v>101</v>
      </c>
      <c r="E99" s="2" t="s">
        <v>311</v>
      </c>
      <c r="F99" s="2">
        <v>505</v>
      </c>
      <c r="G99" s="2" t="s">
        <v>109</v>
      </c>
      <c r="H99" s="2">
        <v>13</v>
      </c>
      <c r="I99" s="2">
        <v>729.10267580000004</v>
      </c>
      <c r="J99" s="2">
        <v>0</v>
      </c>
    </row>
    <row r="100" spans="1:10" ht="15.75" customHeight="1" x14ac:dyDescent="0.2">
      <c r="A100" s="2" t="s">
        <v>312</v>
      </c>
      <c r="B100" s="2">
        <v>27</v>
      </c>
      <c r="C100" s="2" t="s">
        <v>101</v>
      </c>
      <c r="D100" s="2" t="s">
        <v>101</v>
      </c>
      <c r="E100" s="2" t="s">
        <v>313</v>
      </c>
      <c r="F100" s="2">
        <v>506</v>
      </c>
      <c r="G100" s="2" t="s">
        <v>122</v>
      </c>
      <c r="H100" s="2">
        <v>39</v>
      </c>
      <c r="I100" s="2">
        <v>606.22527681700001</v>
      </c>
      <c r="J100" s="2">
        <v>0</v>
      </c>
    </row>
    <row r="101" spans="1:10" ht="15.75" customHeight="1" x14ac:dyDescent="0.2">
      <c r="A101" s="2" t="s">
        <v>314</v>
      </c>
      <c r="B101" s="2">
        <v>27</v>
      </c>
      <c r="C101" s="2" t="s">
        <v>101</v>
      </c>
      <c r="D101" s="2" t="s">
        <v>101</v>
      </c>
      <c r="E101" s="2" t="s">
        <v>315</v>
      </c>
      <c r="F101" s="2">
        <v>508</v>
      </c>
      <c r="G101" s="2" t="s">
        <v>133</v>
      </c>
      <c r="H101" s="2">
        <v>43</v>
      </c>
      <c r="I101" s="2">
        <v>433.86742929299999</v>
      </c>
      <c r="J101" s="2">
        <v>0</v>
      </c>
    </row>
    <row r="102" spans="1:10" ht="15.75" customHeight="1" x14ac:dyDescent="0.2">
      <c r="A102" s="2" t="s">
        <v>316</v>
      </c>
      <c r="B102" s="2">
        <v>28</v>
      </c>
      <c r="C102" s="2" t="s">
        <v>101</v>
      </c>
      <c r="D102" s="2" t="s">
        <v>101</v>
      </c>
      <c r="E102" s="2" t="s">
        <v>317</v>
      </c>
      <c r="F102" s="2">
        <v>509</v>
      </c>
      <c r="G102" s="2" t="s">
        <v>122</v>
      </c>
      <c r="H102" s="2">
        <v>23</v>
      </c>
      <c r="I102" s="2">
        <v>530.95942863799996</v>
      </c>
      <c r="J102" s="2">
        <v>0</v>
      </c>
    </row>
    <row r="103" spans="1:10" ht="15.75" customHeight="1" x14ac:dyDescent="0.2">
      <c r="A103" s="2" t="s">
        <v>318</v>
      </c>
      <c r="B103" s="2">
        <v>30</v>
      </c>
      <c r="C103" s="2" t="s">
        <v>101</v>
      </c>
      <c r="D103" s="2" t="s">
        <v>101</v>
      </c>
      <c r="E103" s="2" t="s">
        <v>319</v>
      </c>
      <c r="F103" s="2">
        <v>510</v>
      </c>
      <c r="G103" s="2" t="s">
        <v>109</v>
      </c>
      <c r="H103" s="2">
        <v>33</v>
      </c>
      <c r="I103" s="2">
        <v>587.30498854899997</v>
      </c>
      <c r="J103" s="2">
        <v>0</v>
      </c>
    </row>
    <row r="104" spans="1:10" ht="15.75" customHeight="1" x14ac:dyDescent="0.2">
      <c r="A104" s="2" t="s">
        <v>320</v>
      </c>
      <c r="B104" s="2">
        <v>28</v>
      </c>
      <c r="C104" s="2" t="s">
        <v>101</v>
      </c>
      <c r="D104" s="2" t="s">
        <v>101</v>
      </c>
      <c r="E104" s="2" t="s">
        <v>321</v>
      </c>
      <c r="F104" s="2">
        <v>511</v>
      </c>
      <c r="G104" s="2" t="s">
        <v>109</v>
      </c>
      <c r="H104" s="2">
        <v>20</v>
      </c>
      <c r="I104" s="2">
        <v>363.79573490600001</v>
      </c>
      <c r="J104" s="2">
        <v>0</v>
      </c>
    </row>
    <row r="105" spans="1:10" ht="15.75" customHeight="1" x14ac:dyDescent="0.2">
      <c r="A105" s="2" t="s">
        <v>322</v>
      </c>
      <c r="B105" s="2">
        <v>27</v>
      </c>
      <c r="C105" s="2" t="s">
        <v>101</v>
      </c>
      <c r="D105" s="2" t="s">
        <v>101</v>
      </c>
      <c r="E105" s="2" t="s">
        <v>323</v>
      </c>
      <c r="F105" s="2">
        <v>512</v>
      </c>
      <c r="G105" s="2" t="s">
        <v>109</v>
      </c>
      <c r="H105" s="2">
        <v>29</v>
      </c>
      <c r="I105" s="2">
        <v>674.68047079200005</v>
      </c>
      <c r="J105" s="2">
        <v>0</v>
      </c>
    </row>
    <row r="106" spans="1:10" ht="15.75" customHeight="1" x14ac:dyDescent="0.2">
      <c r="A106" s="2" t="s">
        <v>324</v>
      </c>
      <c r="B106" s="2">
        <v>28</v>
      </c>
      <c r="C106" s="2" t="s">
        <v>101</v>
      </c>
      <c r="D106" s="2" t="s">
        <v>101</v>
      </c>
      <c r="E106" s="2" t="s">
        <v>325</v>
      </c>
      <c r="F106" s="2">
        <v>514</v>
      </c>
      <c r="G106" s="2" t="s">
        <v>326</v>
      </c>
      <c r="H106" s="2">
        <v>30</v>
      </c>
      <c r="I106" s="2">
        <v>565.039545395</v>
      </c>
      <c r="J106" s="2">
        <v>0</v>
      </c>
    </row>
    <row r="107" spans="1:10" ht="15.75" customHeight="1" x14ac:dyDescent="0.2">
      <c r="A107" s="2" t="s">
        <v>327</v>
      </c>
      <c r="B107" s="2">
        <v>13</v>
      </c>
      <c r="C107" s="2" t="s">
        <v>328</v>
      </c>
      <c r="D107" s="2" t="s">
        <v>114</v>
      </c>
      <c r="E107" s="2" t="s">
        <v>329</v>
      </c>
      <c r="F107" s="2">
        <v>515</v>
      </c>
      <c r="G107" s="2" t="s">
        <v>122</v>
      </c>
      <c r="H107" s="2">
        <v>18</v>
      </c>
      <c r="I107" s="2">
        <v>496.37663729299999</v>
      </c>
      <c r="J107" s="2">
        <v>1</v>
      </c>
    </row>
    <row r="108" spans="1:10" ht="15.75" customHeight="1" x14ac:dyDescent="0.2">
      <c r="A108" s="2" t="s">
        <v>330</v>
      </c>
      <c r="B108" s="2">
        <v>28</v>
      </c>
      <c r="C108" s="2" t="s">
        <v>101</v>
      </c>
      <c r="D108" s="2" t="s">
        <v>101</v>
      </c>
      <c r="E108" s="2" t="s">
        <v>331</v>
      </c>
      <c r="F108" s="2">
        <v>516</v>
      </c>
      <c r="G108" s="2" t="s">
        <v>138</v>
      </c>
      <c r="H108" s="2">
        <v>33</v>
      </c>
      <c r="I108" s="2">
        <v>517.71417308399998</v>
      </c>
      <c r="J108" s="2">
        <v>0</v>
      </c>
    </row>
    <row r="109" spans="1:10" ht="15.75" customHeight="1" x14ac:dyDescent="0.2">
      <c r="A109" s="2" t="s">
        <v>332</v>
      </c>
      <c r="B109" s="2">
        <v>28</v>
      </c>
      <c r="C109" s="2" t="s">
        <v>101</v>
      </c>
      <c r="D109" s="2" t="s">
        <v>101</v>
      </c>
      <c r="E109" s="2" t="s">
        <v>333</v>
      </c>
      <c r="F109" s="2">
        <v>517</v>
      </c>
      <c r="G109" s="2" t="s">
        <v>101</v>
      </c>
      <c r="H109" s="2">
        <v>30</v>
      </c>
      <c r="I109" s="2">
        <v>680.87313340000003</v>
      </c>
      <c r="J109" s="2">
        <v>0</v>
      </c>
    </row>
    <row r="110" spans="1:10" ht="15.75" customHeight="1" x14ac:dyDescent="0.2">
      <c r="A110" s="2" t="s">
        <v>334</v>
      </c>
      <c r="B110" s="2">
        <v>23</v>
      </c>
      <c r="C110" s="2" t="s">
        <v>101</v>
      </c>
      <c r="D110" s="2" t="s">
        <v>101</v>
      </c>
      <c r="E110" s="2" t="s">
        <v>335</v>
      </c>
      <c r="F110" s="2">
        <v>518</v>
      </c>
      <c r="G110" s="2" t="s">
        <v>109</v>
      </c>
      <c r="H110" s="2">
        <v>33</v>
      </c>
      <c r="I110" s="2">
        <v>945.05529051799999</v>
      </c>
      <c r="J110" s="2">
        <v>0</v>
      </c>
    </row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001"/>
  <sheetViews>
    <sheetView tabSelected="1" workbookViewId="0">
      <selection activeCell="P39" sqref="P39"/>
    </sheetView>
  </sheetViews>
  <sheetFormatPr baseColWidth="10" defaultColWidth="11.1640625" defaultRowHeight="15" customHeight="1" x14ac:dyDescent="0.2"/>
  <cols>
    <col min="1" max="26" width="10.5" customWidth="1"/>
  </cols>
  <sheetData>
    <row r="1" spans="1:18" ht="15.75" customHeight="1" x14ac:dyDescent="0.2">
      <c r="A1" s="2" t="s">
        <v>454</v>
      </c>
    </row>
    <row r="2" spans="1:18" s="7" customFormat="1" ht="15.75" customHeight="1" x14ac:dyDescent="0.2">
      <c r="A2" s="2" t="s">
        <v>21</v>
      </c>
    </row>
    <row r="3" spans="1:18" ht="15.75" customHeight="1" x14ac:dyDescent="0.2">
      <c r="A3" s="2" t="s">
        <v>336</v>
      </c>
      <c r="B3" s="2" t="s">
        <v>337</v>
      </c>
      <c r="C3" s="2" t="s">
        <v>338</v>
      </c>
      <c r="D3" s="2" t="s">
        <v>339</v>
      </c>
      <c r="E3" s="2" t="s">
        <v>340</v>
      </c>
      <c r="F3" s="2" t="s">
        <v>341</v>
      </c>
      <c r="G3" s="2" t="s">
        <v>342</v>
      </c>
      <c r="H3" s="2" t="s">
        <v>343</v>
      </c>
      <c r="I3" s="2" t="s">
        <v>344</v>
      </c>
      <c r="J3" s="2" t="s">
        <v>345</v>
      </c>
      <c r="K3" s="2" t="s">
        <v>346</v>
      </c>
      <c r="L3" s="2" t="s">
        <v>347</v>
      </c>
      <c r="M3" s="2" t="s">
        <v>348</v>
      </c>
      <c r="N3" s="2" t="s">
        <v>349</v>
      </c>
      <c r="O3" s="2" t="s">
        <v>350</v>
      </c>
      <c r="P3" s="2" t="s">
        <v>351</v>
      </c>
      <c r="Q3" s="2" t="s">
        <v>98</v>
      </c>
      <c r="R3" s="2" t="s">
        <v>97</v>
      </c>
    </row>
    <row r="4" spans="1:18" ht="15.75" customHeight="1" x14ac:dyDescent="0.2">
      <c r="A4" s="2" t="s">
        <v>352</v>
      </c>
      <c r="B4" s="2" t="s">
        <v>353</v>
      </c>
      <c r="C4" s="2">
        <v>29.6</v>
      </c>
      <c r="D4" s="2" t="s">
        <v>354</v>
      </c>
      <c r="E4" s="2" t="s">
        <v>355</v>
      </c>
      <c r="F4" s="2">
        <v>266</v>
      </c>
      <c r="G4" s="2">
        <v>15</v>
      </c>
      <c r="H4" s="2" t="s">
        <v>356</v>
      </c>
      <c r="I4" s="2" t="s">
        <v>356</v>
      </c>
      <c r="J4" s="2">
        <v>41.3</v>
      </c>
      <c r="K4" s="2">
        <v>1.3</v>
      </c>
      <c r="L4" s="2" t="s">
        <v>356</v>
      </c>
      <c r="M4" s="2" t="s">
        <v>356</v>
      </c>
      <c r="N4" s="2" t="s">
        <v>357</v>
      </c>
      <c r="O4" s="2" t="s">
        <v>357</v>
      </c>
      <c r="P4" s="2" t="s">
        <v>357</v>
      </c>
      <c r="Q4" s="2">
        <v>16897.222518005001</v>
      </c>
      <c r="R4" s="2">
        <v>17</v>
      </c>
    </row>
    <row r="5" spans="1:18" ht="15.75" customHeight="1" x14ac:dyDescent="0.2">
      <c r="A5" s="2" t="s">
        <v>358</v>
      </c>
      <c r="B5" s="2" t="s">
        <v>359</v>
      </c>
      <c r="C5" s="2">
        <v>34.200000000000003</v>
      </c>
      <c r="D5" s="2" t="s">
        <v>354</v>
      </c>
      <c r="E5" s="2" t="s">
        <v>360</v>
      </c>
      <c r="F5" s="2">
        <v>1254</v>
      </c>
      <c r="G5" s="2">
        <v>30</v>
      </c>
      <c r="H5" s="2" t="s">
        <v>357</v>
      </c>
      <c r="I5" s="2" t="s">
        <v>357</v>
      </c>
      <c r="J5" s="2">
        <v>65</v>
      </c>
      <c r="K5" s="2">
        <v>8</v>
      </c>
      <c r="L5" s="2" t="s">
        <v>357</v>
      </c>
      <c r="M5" s="2" t="s">
        <v>357</v>
      </c>
      <c r="N5" s="2" t="s">
        <v>357</v>
      </c>
      <c r="O5" s="2" t="s">
        <v>356</v>
      </c>
      <c r="P5" s="2" t="s">
        <v>356</v>
      </c>
      <c r="Q5" s="2">
        <v>19485.565829711999</v>
      </c>
      <c r="R5" s="2">
        <v>47</v>
      </c>
    </row>
    <row r="6" spans="1:18" ht="15.75" customHeight="1" x14ac:dyDescent="0.2">
      <c r="A6" s="2" t="s">
        <v>361</v>
      </c>
      <c r="B6" s="2" t="s">
        <v>362</v>
      </c>
      <c r="C6" s="2">
        <v>37</v>
      </c>
      <c r="D6" s="2" t="s">
        <v>354</v>
      </c>
      <c r="E6" s="2" t="s">
        <v>360</v>
      </c>
      <c r="F6" s="2">
        <v>1397</v>
      </c>
      <c r="G6" s="2">
        <v>55</v>
      </c>
      <c r="H6" s="2" t="s">
        <v>356</v>
      </c>
      <c r="I6" s="2" t="s">
        <v>356</v>
      </c>
      <c r="J6" s="2">
        <v>77.19</v>
      </c>
      <c r="K6" s="2">
        <v>78.62</v>
      </c>
      <c r="L6" s="2" t="s">
        <v>356</v>
      </c>
      <c r="M6" s="2" t="s">
        <v>356</v>
      </c>
      <c r="N6" s="2" t="s">
        <v>357</v>
      </c>
      <c r="O6" s="2" t="s">
        <v>357</v>
      </c>
      <c r="P6" s="2" t="s">
        <v>357</v>
      </c>
      <c r="Q6" s="2">
        <v>12056.971786516</v>
      </c>
      <c r="R6" s="2">
        <v>59</v>
      </c>
    </row>
    <row r="7" spans="1:18" ht="15.75" customHeight="1" x14ac:dyDescent="0.2">
      <c r="A7" s="2" t="s">
        <v>363</v>
      </c>
      <c r="B7" s="2" t="s">
        <v>364</v>
      </c>
      <c r="C7" s="2">
        <v>37</v>
      </c>
      <c r="D7" s="2" t="s">
        <v>365</v>
      </c>
      <c r="E7" s="2" t="s">
        <v>355</v>
      </c>
      <c r="F7" s="2">
        <v>638</v>
      </c>
      <c r="G7" s="2">
        <v>0</v>
      </c>
      <c r="H7" s="2" t="s">
        <v>356</v>
      </c>
      <c r="I7" s="2" t="s">
        <v>356</v>
      </c>
      <c r="J7" s="2">
        <v>39.4</v>
      </c>
      <c r="K7" s="2">
        <v>0.1</v>
      </c>
      <c r="L7" s="2" t="s">
        <v>356</v>
      </c>
      <c r="M7" s="2" t="s">
        <v>356</v>
      </c>
      <c r="N7" s="2" t="s">
        <v>356</v>
      </c>
      <c r="O7" s="2" t="s">
        <v>357</v>
      </c>
      <c r="P7" s="2" t="s">
        <v>357</v>
      </c>
      <c r="Q7" s="2">
        <v>3799.552545475</v>
      </c>
      <c r="R7" s="2">
        <v>115</v>
      </c>
    </row>
    <row r="8" spans="1:18" ht="15.75" customHeight="1" x14ac:dyDescent="0.2">
      <c r="A8" s="2" t="s">
        <v>366</v>
      </c>
      <c r="B8" s="2" t="s">
        <v>367</v>
      </c>
      <c r="C8" s="2">
        <v>35.299999999999997</v>
      </c>
      <c r="D8" s="2" t="s">
        <v>354</v>
      </c>
      <c r="E8" s="2" t="s">
        <v>360</v>
      </c>
      <c r="F8" s="2">
        <v>54</v>
      </c>
      <c r="G8" s="2">
        <v>30</v>
      </c>
      <c r="H8" s="2" t="s">
        <v>368</v>
      </c>
      <c r="I8" s="2" t="s">
        <v>357</v>
      </c>
      <c r="J8" s="2">
        <v>0.2</v>
      </c>
      <c r="K8" s="2">
        <v>0.8</v>
      </c>
      <c r="L8" s="2" t="s">
        <v>356</v>
      </c>
      <c r="M8" s="2" t="s">
        <v>356</v>
      </c>
      <c r="N8" s="2" t="s">
        <v>357</v>
      </c>
      <c r="O8" s="2" t="s">
        <v>356</v>
      </c>
      <c r="P8" s="2" t="s">
        <v>356</v>
      </c>
      <c r="Q8" s="2">
        <v>13770.263642061</v>
      </c>
      <c r="R8" s="2">
        <v>72</v>
      </c>
    </row>
    <row r="9" spans="1:18" ht="15.75" customHeight="1" x14ac:dyDescent="0.2">
      <c r="A9" s="2" t="s">
        <v>369</v>
      </c>
      <c r="B9" s="2" t="s">
        <v>370</v>
      </c>
      <c r="C9" s="2">
        <v>34</v>
      </c>
      <c r="D9" s="2" t="s">
        <v>365</v>
      </c>
      <c r="E9" s="2" t="s">
        <v>360</v>
      </c>
      <c r="F9" s="2">
        <v>519</v>
      </c>
      <c r="G9" s="2">
        <v>35</v>
      </c>
      <c r="H9" s="2" t="s">
        <v>357</v>
      </c>
      <c r="I9" s="2" t="s">
        <v>357</v>
      </c>
      <c r="J9" s="2">
        <v>41.3</v>
      </c>
      <c r="K9" s="2">
        <v>10.7</v>
      </c>
      <c r="L9" s="2" t="s">
        <v>357</v>
      </c>
      <c r="M9" s="2" t="s">
        <v>357</v>
      </c>
      <c r="N9" s="2" t="s">
        <v>357</v>
      </c>
      <c r="O9" s="2" t="s">
        <v>356</v>
      </c>
      <c r="P9" s="2" t="s">
        <v>357</v>
      </c>
      <c r="Q9" s="2">
        <v>1184.432944594</v>
      </c>
      <c r="R9" s="2">
        <v>52</v>
      </c>
    </row>
    <row r="10" spans="1:18" ht="15.75" customHeight="1" x14ac:dyDescent="0.2">
      <c r="A10" s="2" t="s">
        <v>371</v>
      </c>
      <c r="B10" s="2" t="s">
        <v>372</v>
      </c>
      <c r="C10" s="2">
        <v>37</v>
      </c>
      <c r="D10" s="2" t="s">
        <v>365</v>
      </c>
      <c r="E10" s="2" t="s">
        <v>360</v>
      </c>
      <c r="F10" s="2">
        <v>125</v>
      </c>
      <c r="G10" s="2">
        <v>145</v>
      </c>
      <c r="H10" s="2" t="s">
        <v>356</v>
      </c>
      <c r="I10" s="2" t="s">
        <v>357</v>
      </c>
      <c r="J10" s="2">
        <v>1.07</v>
      </c>
      <c r="K10" s="2">
        <v>0.32</v>
      </c>
      <c r="L10" s="2" t="s">
        <v>368</v>
      </c>
      <c r="M10" s="2" t="s">
        <v>368</v>
      </c>
      <c r="O10" s="2" t="s">
        <v>356</v>
      </c>
      <c r="P10" s="2" t="s">
        <v>356</v>
      </c>
      <c r="Q10" s="2">
        <v>1844.8323446960001</v>
      </c>
      <c r="R10" s="2">
        <v>22</v>
      </c>
    </row>
    <row r="11" spans="1:18" ht="15.75" customHeight="1" x14ac:dyDescent="0.2">
      <c r="A11" s="2" t="s">
        <v>373</v>
      </c>
      <c r="B11" s="2" t="s">
        <v>374</v>
      </c>
      <c r="C11" s="2">
        <v>33.299999999999997</v>
      </c>
      <c r="D11" s="2" t="s">
        <v>365</v>
      </c>
      <c r="E11" s="2" t="s">
        <v>360</v>
      </c>
      <c r="F11" s="2">
        <v>70</v>
      </c>
      <c r="G11" s="2">
        <v>37.5</v>
      </c>
      <c r="H11" s="2" t="s">
        <v>356</v>
      </c>
      <c r="I11" s="2" t="s">
        <v>357</v>
      </c>
      <c r="J11" s="2">
        <v>90.8</v>
      </c>
      <c r="K11" s="2">
        <v>93.1</v>
      </c>
      <c r="L11" s="2" t="s">
        <v>356</v>
      </c>
      <c r="M11" s="2" t="s">
        <v>356</v>
      </c>
      <c r="N11" s="2" t="s">
        <v>357</v>
      </c>
      <c r="O11" s="2" t="s">
        <v>356</v>
      </c>
      <c r="P11" s="2" t="s">
        <v>357</v>
      </c>
      <c r="Q11" s="2">
        <v>15167.820770660999</v>
      </c>
      <c r="R11" s="2">
        <v>61</v>
      </c>
    </row>
    <row r="12" spans="1:18" ht="15.75" customHeight="1" x14ac:dyDescent="0.2">
      <c r="A12" s="2" t="s">
        <v>375</v>
      </c>
      <c r="B12" s="2" t="s">
        <v>376</v>
      </c>
      <c r="C12" s="2">
        <v>35.6</v>
      </c>
      <c r="D12" s="2" t="s">
        <v>354</v>
      </c>
      <c r="E12" s="2" t="s">
        <v>360</v>
      </c>
      <c r="F12" s="2">
        <v>20</v>
      </c>
      <c r="G12" s="2">
        <v>30</v>
      </c>
      <c r="H12" s="2" t="s">
        <v>356</v>
      </c>
      <c r="I12" s="2" t="s">
        <v>357</v>
      </c>
      <c r="J12" s="2">
        <v>6.4</v>
      </c>
      <c r="K12" s="2">
        <v>18.899999999999999</v>
      </c>
      <c r="L12" s="2" t="s">
        <v>356</v>
      </c>
      <c r="M12" s="2" t="s">
        <v>356</v>
      </c>
      <c r="N12" s="2" t="s">
        <v>357</v>
      </c>
      <c r="O12" s="2" t="s">
        <v>356</v>
      </c>
      <c r="P12" s="2" t="s">
        <v>357</v>
      </c>
      <c r="Q12" s="2">
        <v>9465.1263120559997</v>
      </c>
      <c r="R12" s="2">
        <v>36</v>
      </c>
    </row>
    <row r="13" spans="1:18" ht="15.75" customHeight="1" x14ac:dyDescent="0.2">
      <c r="A13" s="2" t="s">
        <v>377</v>
      </c>
      <c r="B13" s="2" t="s">
        <v>378</v>
      </c>
      <c r="C13" s="2">
        <v>25.3</v>
      </c>
      <c r="D13" s="2" t="s">
        <v>365</v>
      </c>
      <c r="E13" s="2" t="s">
        <v>360</v>
      </c>
      <c r="F13" s="2">
        <v>326</v>
      </c>
      <c r="G13" s="2">
        <v>55</v>
      </c>
      <c r="H13" s="2" t="s">
        <v>357</v>
      </c>
      <c r="I13" s="2" t="s">
        <v>356</v>
      </c>
      <c r="J13" s="2">
        <v>32.6</v>
      </c>
      <c r="K13" s="2">
        <v>22.1</v>
      </c>
      <c r="L13" s="2" t="s">
        <v>357</v>
      </c>
      <c r="M13" s="2" t="s">
        <v>357</v>
      </c>
      <c r="N13" s="2" t="s">
        <v>357</v>
      </c>
      <c r="O13" s="2" t="s">
        <v>356</v>
      </c>
      <c r="P13" s="2" t="s">
        <v>356</v>
      </c>
      <c r="Q13" s="2">
        <v>3741.6369731559998</v>
      </c>
      <c r="R13" s="2">
        <v>54</v>
      </c>
    </row>
    <row r="14" spans="1:18" ht="15.75" customHeight="1" x14ac:dyDescent="0.2">
      <c r="A14" s="2" t="s">
        <v>379</v>
      </c>
      <c r="B14" s="2" t="s">
        <v>380</v>
      </c>
      <c r="C14" s="2">
        <v>39</v>
      </c>
      <c r="D14" s="2" t="s">
        <v>354</v>
      </c>
      <c r="E14" s="2" t="s">
        <v>360</v>
      </c>
      <c r="F14" s="2">
        <v>60</v>
      </c>
      <c r="G14" s="2">
        <v>42.5</v>
      </c>
      <c r="H14" s="2" t="s">
        <v>356</v>
      </c>
      <c r="I14" s="2" t="s">
        <v>356</v>
      </c>
      <c r="J14" s="2">
        <v>4.3</v>
      </c>
      <c r="K14" s="2">
        <v>0.6</v>
      </c>
      <c r="L14" s="2" t="s">
        <v>356</v>
      </c>
      <c r="M14" s="2" t="s">
        <v>356</v>
      </c>
      <c r="N14" s="2" t="s">
        <v>357</v>
      </c>
      <c r="O14" s="2" t="s">
        <v>356</v>
      </c>
      <c r="P14" s="2" t="s">
        <v>356</v>
      </c>
      <c r="Q14" s="2">
        <v>1759.5613295369999</v>
      </c>
      <c r="R14" s="2">
        <v>26</v>
      </c>
    </row>
    <row r="15" spans="1:18" ht="15.75" customHeight="1" x14ac:dyDescent="0.2">
      <c r="A15" s="2" t="s">
        <v>381</v>
      </c>
      <c r="B15" s="2" t="s">
        <v>382</v>
      </c>
      <c r="C15" s="2">
        <v>36</v>
      </c>
      <c r="D15" s="2" t="s">
        <v>365</v>
      </c>
      <c r="E15" s="2" t="s">
        <v>360</v>
      </c>
      <c r="F15" s="2">
        <v>404</v>
      </c>
      <c r="G15" s="2">
        <v>58</v>
      </c>
      <c r="H15" s="2" t="s">
        <v>357</v>
      </c>
      <c r="I15" s="2" t="s">
        <v>356</v>
      </c>
      <c r="J15" s="2">
        <v>52.4</v>
      </c>
      <c r="K15" s="2">
        <v>23</v>
      </c>
      <c r="L15" s="2" t="s">
        <v>357</v>
      </c>
      <c r="M15" s="2" t="s">
        <v>357</v>
      </c>
      <c r="N15" s="2" t="s">
        <v>356</v>
      </c>
      <c r="O15" s="2" t="s">
        <v>356</v>
      </c>
      <c r="P15" s="2" t="s">
        <v>356</v>
      </c>
      <c r="Q15" s="2">
        <v>2673.916464166</v>
      </c>
      <c r="R15" s="2">
        <v>62</v>
      </c>
    </row>
    <row r="16" spans="1:18" ht="15.75" customHeight="1" x14ac:dyDescent="0.2">
      <c r="A16" s="2" t="s">
        <v>383</v>
      </c>
      <c r="B16" s="2" t="s">
        <v>384</v>
      </c>
      <c r="C16" s="2">
        <v>32.1</v>
      </c>
      <c r="D16" s="2" t="s">
        <v>365</v>
      </c>
      <c r="E16" s="2" t="s">
        <v>360</v>
      </c>
      <c r="F16" s="2">
        <v>301</v>
      </c>
      <c r="G16" s="2">
        <v>27.5</v>
      </c>
      <c r="H16" s="2" t="s">
        <v>356</v>
      </c>
      <c r="I16" s="2" t="s">
        <v>356</v>
      </c>
      <c r="J16" s="2">
        <v>38.200000000000003</v>
      </c>
      <c r="K16" s="2">
        <v>27.8</v>
      </c>
      <c r="L16" s="2" t="s">
        <v>357</v>
      </c>
      <c r="M16" s="2" t="s">
        <v>357</v>
      </c>
      <c r="N16" s="2" t="s">
        <v>357</v>
      </c>
      <c r="O16" s="2" t="s">
        <v>356</v>
      </c>
      <c r="P16" s="2" t="s">
        <v>356</v>
      </c>
      <c r="Q16" s="2">
        <v>1920.4043844830001</v>
      </c>
      <c r="R16" s="2">
        <v>18</v>
      </c>
    </row>
    <row r="17" spans="1:18" ht="15.75" customHeight="1" x14ac:dyDescent="0.2">
      <c r="A17" s="2" t="s">
        <v>385</v>
      </c>
      <c r="B17" s="2" t="s">
        <v>386</v>
      </c>
      <c r="C17" s="2">
        <v>36</v>
      </c>
      <c r="D17" s="2" t="s">
        <v>365</v>
      </c>
      <c r="E17" s="2" t="s">
        <v>360</v>
      </c>
      <c r="F17" s="2">
        <v>276</v>
      </c>
      <c r="G17" s="2">
        <v>60</v>
      </c>
      <c r="H17" s="2" t="s">
        <v>356</v>
      </c>
      <c r="I17" s="2" t="s">
        <v>357</v>
      </c>
      <c r="J17" s="2">
        <v>1.2</v>
      </c>
      <c r="K17" s="2">
        <v>0.6</v>
      </c>
      <c r="L17" s="2" t="s">
        <v>357</v>
      </c>
      <c r="M17" s="2" t="s">
        <v>357</v>
      </c>
      <c r="N17" s="2" t="s">
        <v>357</v>
      </c>
      <c r="O17" s="2" t="s">
        <v>356</v>
      </c>
      <c r="P17" s="2" t="s">
        <v>357</v>
      </c>
      <c r="Q17" s="2">
        <v>4905.1426093769996</v>
      </c>
      <c r="R17" s="2">
        <v>75</v>
      </c>
    </row>
    <row r="18" spans="1:18" ht="15.75" customHeight="1" x14ac:dyDescent="0.2">
      <c r="A18" s="2" t="s">
        <v>387</v>
      </c>
      <c r="B18" s="2" t="s">
        <v>388</v>
      </c>
      <c r="C18" s="2">
        <v>33</v>
      </c>
      <c r="D18" s="2" t="s">
        <v>365</v>
      </c>
      <c r="E18" s="2" t="s">
        <v>360</v>
      </c>
      <c r="F18" s="2">
        <v>371</v>
      </c>
      <c r="G18" s="2">
        <v>20</v>
      </c>
      <c r="H18" s="2" t="s">
        <v>356</v>
      </c>
      <c r="I18" s="2" t="s">
        <v>356</v>
      </c>
      <c r="J18" s="2">
        <v>7.415</v>
      </c>
      <c r="K18" s="2">
        <v>3.1</v>
      </c>
      <c r="L18" s="2" t="s">
        <v>357</v>
      </c>
      <c r="M18" s="2" t="s">
        <v>357</v>
      </c>
      <c r="N18" s="2" t="s">
        <v>357</v>
      </c>
      <c r="O18" s="2" t="s">
        <v>356</v>
      </c>
      <c r="P18" s="2" t="s">
        <v>356</v>
      </c>
      <c r="Q18" s="2">
        <v>937.70879167600003</v>
      </c>
      <c r="R18" s="2">
        <v>31</v>
      </c>
    </row>
    <row r="19" spans="1:18" ht="15.75" customHeight="1" x14ac:dyDescent="0.2">
      <c r="A19" s="2" t="s">
        <v>389</v>
      </c>
      <c r="B19" s="2" t="s">
        <v>390</v>
      </c>
      <c r="C19" s="2">
        <v>27.4</v>
      </c>
      <c r="D19" s="2" t="s">
        <v>365</v>
      </c>
      <c r="E19" s="2" t="s">
        <v>360</v>
      </c>
      <c r="F19" s="2">
        <v>460</v>
      </c>
      <c r="G19" s="2">
        <v>60</v>
      </c>
      <c r="H19" s="2" t="s">
        <v>357</v>
      </c>
      <c r="I19" s="2" t="s">
        <v>356</v>
      </c>
      <c r="J19" s="2">
        <v>8.94</v>
      </c>
      <c r="K19" s="2">
        <v>37.4</v>
      </c>
      <c r="L19" s="2" t="s">
        <v>356</v>
      </c>
      <c r="M19" s="2" t="s">
        <v>356</v>
      </c>
      <c r="N19" s="2" t="s">
        <v>357</v>
      </c>
      <c r="O19" s="2" t="s">
        <v>356</v>
      </c>
      <c r="P19" s="2" t="s">
        <v>356</v>
      </c>
      <c r="Q19" s="2">
        <v>2717.646393685</v>
      </c>
      <c r="R19" s="2">
        <v>37</v>
      </c>
    </row>
    <row r="20" spans="1:18" ht="15.75" customHeight="1" x14ac:dyDescent="0.2">
      <c r="A20" s="2" t="s">
        <v>391</v>
      </c>
      <c r="B20" s="2" t="s">
        <v>392</v>
      </c>
      <c r="C20" s="2">
        <v>24</v>
      </c>
      <c r="D20" s="2" t="s">
        <v>365</v>
      </c>
      <c r="E20" s="2" t="s">
        <v>360</v>
      </c>
      <c r="F20" s="2">
        <v>373</v>
      </c>
      <c r="G20" s="2">
        <v>70</v>
      </c>
      <c r="H20" s="2" t="s">
        <v>356</v>
      </c>
      <c r="I20" s="2" t="s">
        <v>357</v>
      </c>
      <c r="J20" s="2">
        <v>9.1999999999999993</v>
      </c>
      <c r="K20" s="2">
        <v>0.4</v>
      </c>
      <c r="L20" s="2" t="s">
        <v>357</v>
      </c>
      <c r="M20" s="2" t="s">
        <v>357</v>
      </c>
      <c r="N20" s="2" t="s">
        <v>357</v>
      </c>
      <c r="O20" s="2" t="s">
        <v>357</v>
      </c>
      <c r="P20" s="2" t="s">
        <v>357</v>
      </c>
      <c r="Q20" s="2">
        <v>27.543602108999998</v>
      </c>
      <c r="R20" s="2">
        <v>3</v>
      </c>
    </row>
    <row r="21" spans="1:18" ht="15.75" customHeight="1" x14ac:dyDescent="0.2">
      <c r="A21" s="2" t="s">
        <v>393</v>
      </c>
      <c r="B21" s="2" t="s">
        <v>394</v>
      </c>
      <c r="C21" s="2">
        <v>27.5</v>
      </c>
      <c r="D21" s="2" t="s">
        <v>365</v>
      </c>
      <c r="E21" s="2" t="s">
        <v>355</v>
      </c>
      <c r="F21" s="2">
        <v>668</v>
      </c>
      <c r="G21" s="2">
        <v>36</v>
      </c>
      <c r="H21" s="2" t="s">
        <v>356</v>
      </c>
      <c r="I21" s="2" t="s">
        <v>357</v>
      </c>
      <c r="J21" s="2">
        <v>9.76</v>
      </c>
      <c r="K21" s="2">
        <v>11.9</v>
      </c>
      <c r="L21" s="2" t="s">
        <v>357</v>
      </c>
      <c r="M21" s="2" t="s">
        <v>357</v>
      </c>
      <c r="N21" s="2" t="s">
        <v>356</v>
      </c>
      <c r="O21" s="2" t="s">
        <v>356</v>
      </c>
      <c r="P21" s="2" t="s">
        <v>357</v>
      </c>
      <c r="Q21" s="2">
        <v>6.8879542220000003</v>
      </c>
      <c r="R21" s="2">
        <v>3</v>
      </c>
    </row>
    <row r="22" spans="1:18" ht="15.75" customHeight="1" x14ac:dyDescent="0.2">
      <c r="A22" s="2" t="s">
        <v>395</v>
      </c>
      <c r="B22" s="2" t="s">
        <v>396</v>
      </c>
      <c r="C22" s="2">
        <v>31</v>
      </c>
      <c r="D22" s="2" t="s">
        <v>354</v>
      </c>
      <c r="E22" s="2" t="s">
        <v>360</v>
      </c>
      <c r="F22" s="2">
        <v>1323</v>
      </c>
      <c r="G22" s="2">
        <v>98</v>
      </c>
      <c r="H22" s="2" t="s">
        <v>356</v>
      </c>
      <c r="I22" s="2" t="s">
        <v>356</v>
      </c>
      <c r="J22" s="2">
        <v>11.1</v>
      </c>
      <c r="K22" s="2">
        <v>0.06</v>
      </c>
      <c r="L22" s="2" t="s">
        <v>357</v>
      </c>
      <c r="M22" s="2" t="s">
        <v>357</v>
      </c>
      <c r="N22" s="2" t="s">
        <v>356</v>
      </c>
      <c r="O22" s="2" t="s">
        <v>356</v>
      </c>
      <c r="P22" s="2" t="s">
        <v>356</v>
      </c>
      <c r="Q22" s="2">
        <v>1318.8955162140001</v>
      </c>
      <c r="R22" s="2">
        <v>25</v>
      </c>
    </row>
    <row r="23" spans="1:18" ht="15.75" customHeight="1" x14ac:dyDescent="0.2"/>
    <row r="24" spans="1:18" ht="15.75" customHeight="1" x14ac:dyDescent="0.2"/>
    <row r="25" spans="1:18" ht="15.75" customHeight="1" x14ac:dyDescent="0.2"/>
    <row r="26" spans="1:18" ht="15.75" customHeight="1" x14ac:dyDescent="0.2"/>
    <row r="27" spans="1:18" ht="15.75" customHeight="1" x14ac:dyDescent="0.2"/>
    <row r="28" spans="1:18" ht="15.75" customHeight="1" x14ac:dyDescent="0.2"/>
    <row r="29" spans="1:18" ht="15.75" customHeight="1" x14ac:dyDescent="0.2"/>
    <row r="30" spans="1:18" ht="15.75" customHeight="1" x14ac:dyDescent="0.2"/>
    <row r="31" spans="1:18" ht="15.75" customHeight="1" x14ac:dyDescent="0.2"/>
    <row r="32" spans="1:1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 of contents</vt:lpstr>
      <vt:lpstr>Gasparrini 2019 RL</vt:lpstr>
      <vt:lpstr>DSouza 2020 RL</vt:lpstr>
      <vt:lpstr>Li W 2021 RL</vt:lpstr>
      <vt:lpstr>Tapiainen 2019 RL</vt:lpstr>
      <vt:lpstr>Doan 2020 RL</vt:lpstr>
      <vt:lpstr>Arzika 2021 RL</vt:lpstr>
      <vt:lpstr>Rahman 2018 RL &amp; AD</vt:lpstr>
      <vt:lpstr>Thanert 2021 RL &amp; AD</vt:lpstr>
      <vt:lpstr>Esaiassen 2018 RL</vt:lpstr>
      <vt:lpstr>Gasparrini 2019 AD</vt:lpstr>
      <vt:lpstr>DSouza 2020 AD</vt:lpstr>
      <vt:lpstr>Backhed 2015 AD</vt:lpstr>
      <vt:lpstr>Rose 2017 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2022-04-15T20:33:24Z</dcterms:modified>
</cp:coreProperties>
</file>