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yPC\Desktop\"/>
    </mc:Choice>
  </mc:AlternateContent>
  <bookViews>
    <workbookView xWindow="0" yWindow="0" windowWidth="15480" windowHeight="8190" tabRatio="821" firstSheet="3" activeTab="9"/>
  </bookViews>
  <sheets>
    <sheet name="Cover" sheetId="1" r:id="rId1"/>
    <sheet name="Test case List" sheetId="2" r:id="rId2"/>
    <sheet name="Login And Logout" sheetId="18" r:id="rId3"/>
    <sheet name="Homepage" sheetId="21" r:id="rId4"/>
    <sheet name="Add User From Admin" sheetId="22" r:id="rId5"/>
    <sheet name="Update or Delete User" sheetId="24" r:id="rId6"/>
    <sheet name="Registered User" sheetId="25" r:id="rId7"/>
    <sheet name="Modify User Info" sheetId="26" r:id="rId8"/>
    <sheet name="Option 1" sheetId="27" r:id="rId9"/>
    <sheet name="Option 2" sheetId="28" r:id="rId10"/>
    <sheet name="Info" sheetId="20" state="hidden" r:id="rId11"/>
  </sheets>
  <definedNames>
    <definedName name="_xlnm._FilterDatabase" localSheetId="4" hidden="1">'Add User From Admin'!$A$15:$N$39</definedName>
    <definedName name="_xlnm._FilterDatabase" localSheetId="3" hidden="1">Homepage!$A$15:$N$39</definedName>
    <definedName name="_xlnm._FilterDatabase" localSheetId="2" hidden="1">'Login And Logout'!$A$15:$N$37</definedName>
    <definedName name="_xlnm._FilterDatabase" localSheetId="7" hidden="1">'Modify User Info'!$A$15:$N$39</definedName>
    <definedName name="_xlnm._FilterDatabase" localSheetId="8" hidden="1">'Option 1'!$A$15:$N$39</definedName>
    <definedName name="_xlnm._FilterDatabase" localSheetId="9" hidden="1">'Option 2'!$A$15:$N$39</definedName>
    <definedName name="_xlnm._FilterDatabase" localSheetId="6" hidden="1">'Registered User'!$A$15:$N$39</definedName>
    <definedName name="_xlnm._FilterDatabase" localSheetId="5" hidden="1">'Update or Delete User'!$A$15:$N$39</definedName>
    <definedName name="ACTION" localSheetId="4">#REF!</definedName>
    <definedName name="ACTION" localSheetId="3">#REF!</definedName>
    <definedName name="ACTION" localSheetId="2">#REF!</definedName>
    <definedName name="ACTION" localSheetId="7">#REF!</definedName>
    <definedName name="ACTION" localSheetId="8">#REF!</definedName>
    <definedName name="ACTION" localSheetId="9">#REF!</definedName>
    <definedName name="ACTION" localSheetId="6">#REF!</definedName>
    <definedName name="ACTION" localSheetId="5">#REF!</definedName>
    <definedName name="ACTION">#REF!</definedName>
    <definedName name="_xlnm.Print_Area" localSheetId="4">'Add User From Admin'!$A$2:$M$19</definedName>
    <definedName name="_xlnm.Print_Area" localSheetId="0">Cover!$A$1:$H$14</definedName>
    <definedName name="_xlnm.Print_Area" localSheetId="3">Homepage!$A$2:$M$19</definedName>
    <definedName name="_xlnm.Print_Area" localSheetId="2">'Login And Logout'!$A$2:$M$19</definedName>
    <definedName name="_xlnm.Print_Area" localSheetId="7">'Modify User Info'!$A$2:$M$19</definedName>
    <definedName name="_xlnm.Print_Area" localSheetId="8">'Option 1'!$A$2:$M$19</definedName>
    <definedName name="_xlnm.Print_Area" localSheetId="9">'Option 2'!$A$2:$M$19</definedName>
    <definedName name="_xlnm.Print_Area" localSheetId="6">'Registered User'!$A$2:$M$19</definedName>
    <definedName name="_xlnm.Print_Area" localSheetId="5">'Update or Delete User'!$A$2:$M$19</definedName>
  </definedNames>
  <calcPr calcId="152511"/>
  <fileRecoveryPr autoRecover="0"/>
</workbook>
</file>

<file path=xl/calcChain.xml><?xml version="1.0" encoding="utf-8"?>
<calcChain xmlns="http://schemas.openxmlformats.org/spreadsheetml/2006/main">
  <c r="C3" i="28" l="1"/>
  <c r="C2" i="28"/>
  <c r="C3" i="27"/>
  <c r="C2" i="27"/>
  <c r="C3" i="26"/>
  <c r="C2" i="26"/>
  <c r="C3" i="25"/>
  <c r="C2" i="25"/>
  <c r="C3" i="22"/>
  <c r="C3" i="24"/>
  <c r="C2" i="24"/>
  <c r="C2" i="22"/>
  <c r="C3" i="21"/>
  <c r="C2" i="21"/>
  <c r="C2" i="18"/>
  <c r="C3" i="18"/>
  <c r="E13" i="28" l="1"/>
  <c r="C13" i="28"/>
  <c r="E12" i="28"/>
  <c r="C12" i="28"/>
  <c r="E11" i="28"/>
  <c r="C11" i="28"/>
  <c r="E10" i="28"/>
  <c r="C10" i="28"/>
  <c r="E9" i="28"/>
  <c r="C9" i="28"/>
  <c r="E13" i="27"/>
  <c r="C13" i="27"/>
  <c r="E12" i="27"/>
  <c r="C12" i="27"/>
  <c r="E11" i="27"/>
  <c r="C11" i="27"/>
  <c r="E10" i="27"/>
  <c r="C10" i="27"/>
  <c r="E9" i="27"/>
  <c r="C9" i="27"/>
  <c r="E13" i="26"/>
  <c r="C13" i="26"/>
  <c r="E12" i="26"/>
  <c r="C11" i="26"/>
  <c r="E10" i="26"/>
  <c r="E13" i="25"/>
  <c r="C13" i="25"/>
  <c r="E12" i="25"/>
  <c r="C12" i="25"/>
  <c r="E11" i="25"/>
  <c r="C11" i="25"/>
  <c r="E10" i="25"/>
  <c r="C10" i="25"/>
  <c r="E9" i="25"/>
  <c r="C9" i="25"/>
  <c r="E13" i="24"/>
  <c r="C13" i="24"/>
  <c r="E12" i="24"/>
  <c r="C11" i="24"/>
  <c r="E10" i="24"/>
  <c r="E13" i="22"/>
  <c r="C13" i="22"/>
  <c r="E12" i="22"/>
  <c r="C11" i="22"/>
  <c r="E13" i="21"/>
  <c r="C13" i="21"/>
  <c r="E12" i="21"/>
  <c r="E10" i="21"/>
  <c r="C13" i="18"/>
  <c r="E13" i="18"/>
  <c r="E12" i="18"/>
  <c r="C12" i="18"/>
  <c r="C5" i="28" l="1"/>
  <c r="C5" i="24"/>
  <c r="C5" i="18"/>
  <c r="C5" i="22"/>
  <c r="C5" i="27"/>
  <c r="C5" i="26"/>
  <c r="C5" i="25"/>
  <c r="C5" i="21"/>
  <c r="D3" i="2" l="1"/>
</calcChain>
</file>

<file path=xl/comments1.xml><?xml version="1.0" encoding="utf-8"?>
<comments xmlns="http://schemas.openxmlformats.org/spreadsheetml/2006/main">
  <authors>
    <author>HUNG NGUYEN</author>
  </authors>
  <commentList>
    <comment ref="G3" authorId="0" shapeId="0">
      <text>
        <r>
          <rPr>
            <b/>
            <sz val="9"/>
            <color indexed="81"/>
            <rFont val="Tahoma"/>
            <charset val="1"/>
          </rPr>
          <t>HUNG NGUYEN:</t>
        </r>
        <r>
          <rPr>
            <sz val="9"/>
            <color indexed="81"/>
            <rFont val="Tahoma"/>
            <charset val="1"/>
          </rPr>
          <t xml:space="preserve">
Hung Nguyen / HungNV</t>
        </r>
      </text>
    </comment>
    <comment ref="F9" authorId="0" shapeId="0">
      <text>
        <r>
          <rPr>
            <b/>
            <sz val="9"/>
            <color indexed="81"/>
            <rFont val="Tahoma"/>
            <family val="2"/>
          </rPr>
          <t>HUNG NGUYEN:</t>
        </r>
        <r>
          <rPr>
            <sz val="9"/>
            <color indexed="81"/>
            <rFont val="Tahoma"/>
            <family val="2"/>
          </rPr>
          <t xml:space="preserve">
 - Add: Tạo chức năng
 - Modify: Cập nhật chức năng
 - Delete: Xóa chức năng
 - Testing: Kiểm tra chức năng
 </t>
        </r>
      </text>
    </comment>
  </commentList>
</comments>
</file>

<file path=xl/comments2.xml><?xml version="1.0" encoding="utf-8"?>
<comments xmlns="http://schemas.openxmlformats.org/spreadsheetml/2006/main">
  <authors>
    <author>HUNG NGUYEN</author>
  </authors>
  <commentList>
    <comment ref="F8" authorId="0" shapeId="0">
      <text>
        <r>
          <rPr>
            <b/>
            <sz val="9"/>
            <color indexed="81"/>
            <rFont val="Tahoma"/>
            <charset val="1"/>
          </rPr>
          <t>HUNG NGUYEN:</t>
        </r>
        <r>
          <rPr>
            <sz val="9"/>
            <color indexed="81"/>
            <rFont val="Tahoma"/>
            <charset val="1"/>
          </rPr>
          <t xml:space="preserve">
Chọn chức năng nhóm hiện thực sử dụng dấu x</t>
        </r>
      </text>
    </comment>
  </commentList>
</comments>
</file>

<file path=xl/sharedStrings.xml><?xml version="1.0" encoding="utf-8"?>
<sst xmlns="http://schemas.openxmlformats.org/spreadsheetml/2006/main" count="518" uniqueCount="149">
  <si>
    <t>Expected Output</t>
  </si>
  <si>
    <t>Note</t>
  </si>
  <si>
    <t>Type</t>
  </si>
  <si>
    <t>GUI</t>
  </si>
  <si>
    <t>Create</t>
  </si>
  <si>
    <t>TEST CASE</t>
  </si>
  <si>
    <t>Project Name</t>
  </si>
  <si>
    <t>Creator</t>
  </si>
  <si>
    <t>Project Code</t>
  </si>
  <si>
    <t>Document Code</t>
  </si>
  <si>
    <t>Issue Date</t>
  </si>
  <si>
    <t>Version</t>
  </si>
  <si>
    <t>Record of change</t>
  </si>
  <si>
    <t>Effective Date</t>
  </si>
  <si>
    <t>Change Item</t>
  </si>
  <si>
    <t>Reference</t>
  </si>
  <si>
    <t>TEST CASE LIST</t>
  </si>
  <si>
    <t>Test Environment Setup Description</t>
  </si>
  <si>
    <t>No</t>
  </si>
  <si>
    <t>Sheet Name</t>
  </si>
  <si>
    <t>Description</t>
  </si>
  <si>
    <t>Pre-Condition</t>
  </si>
  <si>
    <t>Pass</t>
  </si>
  <si>
    <t>Fail</t>
  </si>
  <si>
    <t>Untested</t>
  </si>
  <si>
    <t>N/A</t>
  </si>
  <si>
    <t>Test Case Description</t>
  </si>
  <si>
    <t>Module Name</t>
  </si>
  <si>
    <t>Modify</t>
  </si>
  <si>
    <t>Assignment</t>
  </si>
  <si>
    <t>Hung Nguyen</t>
  </si>
  <si>
    <t>Baitapnhom.pdf</t>
  </si>
  <si>
    <t>Group Name</t>
  </si>
  <si>
    <t>Action</t>
  </si>
  <si>
    <t>Deleted</t>
  </si>
  <si>
    <t>Testing</t>
  </si>
  <si>
    <t>2017-10-29 - 2017-10-30</t>
  </si>
  <si>
    <t>Tạo Test case từ 1 -&gt;15</t>
  </si>
  <si>
    <t>- Update Test case 10 -&gt; 15
- Tạo mới Testcase 16 -&gt; 20</t>
  </si>
  <si>
    <t>2017-10-30 - 2017-10-31</t>
  </si>
  <si>
    <t>Chức năng 1</t>
  </si>
  <si>
    <t>Chức năng 2</t>
  </si>
  <si>
    <t>Chức năng 3</t>
  </si>
  <si>
    <t>Chức năng 4</t>
  </si>
  <si>
    <t>Chức năng 6</t>
  </si>
  <si>
    <t>Login And Logout</t>
  </si>
  <si>
    <t>Xây dựng chức năng Login và Logout trong trang Web</t>
  </si>
  <si>
    <t>Homepage</t>
  </si>
  <si>
    <t>Trang chủ cho quyền quản trị admin và member</t>
  </si>
  <si>
    <t>Add User From Admin</t>
  </si>
  <si>
    <t>Xây dựng trang thêm người sử dụng cho quyền quản trị admin</t>
  </si>
  <si>
    <t>Update or Delete User</t>
  </si>
  <si>
    <t>Modify User Info</t>
  </si>
  <si>
    <t>Xây dựng trang sửa đổi thông tin cho người sử dụng trong hệ thống như thay đổi email và mật khẩu</t>
  </si>
  <si>
    <t>#</t>
  </si>
  <si>
    <t>Result Test</t>
  </si>
  <si>
    <t>INFORMATION TEST</t>
  </si>
  <si>
    <t>RESULT TEST</t>
  </si>
  <si>
    <t>The first test</t>
  </si>
  <si>
    <t>The second test</t>
  </si>
  <si>
    <t>Test Case Name</t>
  </si>
  <si>
    <t>Status</t>
  </si>
  <si>
    <t>Created date</t>
  </si>
  <si>
    <t>Authors</t>
  </si>
  <si>
    <t>Modified by</t>
  </si>
  <si>
    <t>Modified date</t>
  </si>
  <si>
    <t>Number of Test cases</t>
  </si>
  <si>
    <t>Number of Untested</t>
  </si>
  <si>
    <t>Number of Pass</t>
  </si>
  <si>
    <t>Number of Fail</t>
  </si>
  <si>
    <t>Number of N/A</t>
  </si>
  <si>
    <t>BackEnd</t>
  </si>
  <si>
    <t>Database</t>
  </si>
  <si>
    <t>Other</t>
  </si>
  <si>
    <t>Scope</t>
  </si>
  <si>
    <t>Kiểm tra chức năng login của trang Web</t>
  </si>
  <si>
    <t>How to test</t>
  </si>
  <si>
    <t>Thực hiện mở trang login</t>
  </si>
  <si>
    <t>Hiển thị trang login</t>
  </si>
  <si>
    <t>Nhấn nút Login</t>
  </si>
  <si>
    <t>Xuất hiện nút Logout tại trang Home</t>
  </si>
  <si>
    <t>1st Test Result</t>
  </si>
  <si>
    <t>1st Test Name</t>
  </si>
  <si>
    <t>1st Test Date</t>
  </si>
  <si>
    <t>2nd Test Result</t>
  </si>
  <si>
    <t>2nd Test Date</t>
  </si>
  <si>
    <t>2nd Test Name</t>
  </si>
  <si>
    <t>Nhập đúng username và sai password</t>
  </si>
  <si>
    <t>Nhập đúng username và đúng password</t>
  </si>
  <si>
    <t>Nhập sai username</t>
  </si>
  <si>
    <t>Tại màn hình login xuất hiện thông báo "Nhập sai username"</t>
  </si>
  <si>
    <t>Webservice</t>
  </si>
  <si>
    <t>Checked</t>
  </si>
  <si>
    <t>Xây dựng trang sửa và xóa người dùng cho người sử dụng có quyền quản trị admin. Trong trang sửa cũng được phép thay đổi quyền của người sử dụng có quyền member lên quyền  quản  trị  admin.  Người dùng có quyền member không được phép truy cập trang này</t>
  </si>
  <si>
    <t>Team</t>
  </si>
  <si>
    <t>Nhóm 9</t>
  </si>
  <si>
    <t>chứ năng 6</t>
  </si>
  <si>
    <t>chức năng 1,2</t>
  </si>
  <si>
    <t>chức năng 4</t>
  </si>
  <si>
    <t>chức năng 3</t>
  </si>
  <si>
    <t>create</t>
  </si>
  <si>
    <t xml:space="preserve">Không vào được trang web </t>
  </si>
  <si>
    <t>Kiểm tra chức năng thêm người sử dụng cho quyền quản trị admin</t>
  </si>
  <si>
    <t>Hiển thị trang quản trị và vào chức năng thêm người dùng</t>
  </si>
  <si>
    <t>Thực hiện mở chức năng thêm người dùng ở trang quản trị</t>
  </si>
  <si>
    <t>untested</t>
  </si>
  <si>
    <t xml:space="preserve">Thực hiện thêm người dùng và nhấn nút thêm. </t>
  </si>
  <si>
    <t>Trang chủ cho quyền quản trị</t>
  </si>
  <si>
    <t>Thực thi quyền giao diện quản trị</t>
  </si>
  <si>
    <t>vào trang quản trị</t>
  </si>
  <si>
    <t>Tạo bảng danh sách người dùng</t>
  </si>
  <si>
    <t>trên màn hình xuất hiện một table gồm tên đăng nhập, mật khẩu, quyền</t>
  </si>
  <si>
    <t>Truy xuất dữ liệu từ CSDL mySQL</t>
  </si>
  <si>
    <t>pass</t>
  </si>
  <si>
    <t>Kiểm tra kết nối CSDL</t>
  </si>
  <si>
    <t>mở CSDL mysql và kiểm tra</t>
  </si>
  <si>
    <t>Xây dựng chức năng sửa người dùng</t>
  </si>
  <si>
    <t>giao diện sửa người dùng : nhấn vào nút sửa</t>
  </si>
  <si>
    <t>Sửa người dùng</t>
  </si>
  <si>
    <t>nhấn nút sửa ở giao diện</t>
  </si>
  <si>
    <t>fail</t>
  </si>
  <si>
    <t>Xây dựng chức năng xóa người dùng</t>
  </si>
  <si>
    <t>xóa người dùng</t>
  </si>
  <si>
    <t>nhấn nút xóa</t>
  </si>
  <si>
    <t>Nhấn nút xóa</t>
  </si>
  <si>
    <t>Trang sửa thông tin cho người sử dụng trong hệ thống</t>
  </si>
  <si>
    <t>sửa thông tin</t>
  </si>
  <si>
    <t>nhấn nút sửa</t>
  </si>
  <si>
    <t>WebService</t>
  </si>
  <si>
    <t>Hiển thị dữ liệu trên nền Web</t>
  </si>
  <si>
    <t xml:space="preserve"> </t>
  </si>
  <si>
    <t>Đặng Phúc Tiên</t>
  </si>
  <si>
    <t>Tại màn hình Login:
- Username = admin
- Password = 123</t>
  </si>
  <si>
    <t>Tại màn hình Login:
- Username = aa
- Password = 123</t>
  </si>
  <si>
    <t>Tại màn hình Login:
- Username = ccc
- Password = 1235</t>
  </si>
  <si>
    <t>Truy cận đến link : abc/adminCP/web.php?format=json</t>
  </si>
  <si>
    <t>Hồ Văn Hiếu</t>
  </si>
  <si>
    <t>Nguyễn Chiến Thắng</t>
  </si>
  <si>
    <t>Hồ Văn Hiếu, Đặng Phúc Tiên, Nguyễn Chiến Thắng</t>
  </si>
  <si>
    <t>2017-10-26 - 2017-10-27</t>
  </si>
  <si>
    <t xml:space="preserve">- Win10
- XAMPP
- MySQL
...
</t>
  </si>
  <si>
    <t>link github:https://github.com/hohieu/4324AssignmentNhom10</t>
  </si>
  <si>
    <t>Tại màn hình xuất hiện :                -aa                                              - 123</t>
  </si>
  <si>
    <t>'Tại màn hình xuất hiện :               -(Trống)                                      - 123</t>
  </si>
  <si>
    <t>Hồ Văn Hiếu, Đặng Phúc Tiên</t>
  </si>
  <si>
    <t>Tại màn hình xuất hiện :                   -abc                                              -12345</t>
  </si>
  <si>
    <t>Tại màn hình xuất hiện :                - abcd                                          -123a                                         -(trống)</t>
  </si>
  <si>
    <t>Tại màn hình xuất hiện :                - abcd                                           -123a                                         -(trống)</t>
  </si>
  <si>
    <t xml:space="preserve">            10/11/2017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</si>
</sst>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0.0"/>
  </numFmts>
  <fonts count="33">
    <font>
      <sz val="11"/>
      <name val="ＭＳ Ｐゴシック"/>
      <charset val="128"/>
    </font>
    <font>
      <sz val="9"/>
      <name val="ＭＳ ゴシック"/>
      <family val="3"/>
      <charset val="128"/>
    </font>
    <font>
      <sz val="10"/>
      <name val="Tahoma"/>
      <family val="2"/>
    </font>
    <font>
      <b/>
      <sz val="22"/>
      <color indexed="10"/>
      <name val="Tahoma"/>
      <family val="2"/>
    </font>
    <font>
      <b/>
      <sz val="10"/>
      <color indexed="60"/>
      <name val="Tahoma"/>
      <family val="2"/>
    </font>
    <font>
      <i/>
      <sz val="10"/>
      <color indexed="17"/>
      <name val="Tahoma"/>
      <family val="2"/>
    </font>
    <font>
      <b/>
      <sz val="10"/>
      <color indexed="9"/>
      <name val="Tahoma"/>
      <family val="2"/>
    </font>
    <font>
      <b/>
      <sz val="10"/>
      <name val="Tahoma"/>
      <family val="2"/>
    </font>
    <font>
      <u/>
      <sz val="11"/>
      <color indexed="12"/>
      <name val="ＭＳ Ｐゴシック"/>
      <family val="3"/>
      <charset val="128"/>
    </font>
    <font>
      <sz val="10"/>
      <color indexed="8"/>
      <name val="Tahoma"/>
      <family val="2"/>
    </font>
    <font>
      <sz val="10"/>
      <name val="Tahoma"/>
      <family val="2"/>
      <charset val="163"/>
    </font>
    <font>
      <sz val="11"/>
      <name val="ＭＳ Ｐゴシック"/>
      <charset val="128"/>
    </font>
    <font>
      <b/>
      <sz val="10"/>
      <name val="Tahoma"/>
      <family val="2"/>
      <charset val="163"/>
    </font>
    <font>
      <b/>
      <sz val="10"/>
      <color indexed="10"/>
      <name val="Tahoma"/>
      <family val="2"/>
      <charset val="163"/>
    </font>
    <font>
      <b/>
      <sz val="10"/>
      <color indexed="60"/>
      <name val="Tahoma"/>
      <family val="2"/>
      <charset val="163"/>
    </font>
    <font>
      <sz val="42"/>
      <color indexed="8"/>
      <name val="Times New Roman"/>
      <family val="1"/>
      <charset val="163"/>
    </font>
    <font>
      <sz val="10"/>
      <color indexed="8"/>
      <name val="Tahoma"/>
      <family val="2"/>
      <charset val="163"/>
    </font>
    <font>
      <b/>
      <sz val="10"/>
      <color theme="0"/>
      <name val="Tahoma"/>
      <family val="2"/>
      <charset val="163"/>
    </font>
    <font>
      <sz val="42"/>
      <color indexed="8"/>
      <name val="Times New Roman"/>
      <family val="1"/>
      <charset val="163"/>
      <scheme val="major"/>
    </font>
    <font>
      <b/>
      <sz val="10"/>
      <color rgb="FFFFFFFF"/>
      <name val="Tahoma"/>
      <family val="2"/>
      <charset val="163"/>
    </font>
    <font>
      <b/>
      <sz val="12"/>
      <color indexed="9"/>
      <name val="Tahoma"/>
      <family val="2"/>
    </font>
    <font>
      <sz val="12"/>
      <name val="Tahoma"/>
      <family val="2"/>
    </font>
    <font>
      <sz val="12"/>
      <color indexed="8"/>
      <name val="Tahoma"/>
      <family val="2"/>
    </font>
    <font>
      <sz val="9"/>
      <color indexed="81"/>
      <name val="Tahoma"/>
      <charset val="1"/>
    </font>
    <font>
      <b/>
      <sz val="9"/>
      <color indexed="81"/>
      <name val="Tahoma"/>
      <charset val="1"/>
    </font>
    <font>
      <sz val="9"/>
      <color indexed="81"/>
      <name val="Tahoma"/>
      <family val="2"/>
    </font>
    <font>
      <b/>
      <sz val="9"/>
      <color indexed="81"/>
      <name val="Tahoma"/>
      <family val="2"/>
    </font>
    <font>
      <sz val="10"/>
      <color theme="1"/>
      <name val="Tahoma"/>
      <family val="2"/>
    </font>
    <font>
      <b/>
      <sz val="10"/>
      <color theme="1"/>
      <name val="Tahoma"/>
      <family val="2"/>
    </font>
    <font>
      <b/>
      <sz val="10"/>
      <color theme="0"/>
      <name val="Tahoma"/>
      <family val="2"/>
    </font>
    <font>
      <sz val="10"/>
      <color rgb="FF008000"/>
      <name val="Tahoma"/>
      <family val="2"/>
      <charset val="163"/>
    </font>
    <font>
      <sz val="12"/>
      <color rgb="FF008000"/>
      <name val="Tahoma"/>
      <family val="2"/>
    </font>
    <font>
      <sz val="10"/>
      <color rgb="FF008000"/>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theme="0"/>
        <bgColor indexed="64"/>
      </patternFill>
    </fill>
    <fill>
      <patternFill patternType="solid">
        <fgColor theme="0"/>
        <bgColor indexed="26"/>
      </patternFill>
    </fill>
    <fill>
      <patternFill patternType="solid">
        <fgColor theme="0"/>
        <bgColor indexed="32"/>
      </patternFill>
    </fill>
    <fill>
      <patternFill patternType="solid">
        <fgColor rgb="FF3366FF"/>
        <bgColor indexed="64"/>
      </patternFill>
    </fill>
  </fills>
  <borders count="34">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top/>
      <bottom/>
      <diagonal/>
    </border>
    <border>
      <left/>
      <right style="hair">
        <color indexed="8"/>
      </right>
      <top/>
      <bottom/>
      <diagonal/>
    </border>
    <border>
      <left style="hair">
        <color indexed="8"/>
      </left>
      <right style="hair">
        <color indexed="8"/>
      </right>
      <top/>
      <bottom/>
      <diagonal/>
    </border>
    <border>
      <left style="hair">
        <color indexed="8"/>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4">
    <xf numFmtId="0" fontId="0" fillId="0" borderId="0"/>
    <xf numFmtId="0" fontId="8" fillId="0" borderId="0" applyNumberFormat="0" applyFill="0" applyBorder="0" applyAlignment="0" applyProtection="0"/>
    <xf numFmtId="0" fontId="11" fillId="0" borderId="0"/>
    <xf numFmtId="0" fontId="1" fillId="0" borderId="0"/>
  </cellStyleXfs>
  <cellXfs count="144">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2" fillId="0" borderId="0" xfId="0" applyFont="1" applyAlignment="1">
      <alignment horizontal="center" vertical="center"/>
    </xf>
    <xf numFmtId="0" fontId="4" fillId="2" borderId="0" xfId="0" applyFont="1" applyFill="1" applyAlignment="1">
      <alignment horizontal="left" indent="1"/>
    </xf>
    <xf numFmtId="0" fontId="5" fillId="0" borderId="0" xfId="0" applyFont="1" applyAlignment="1">
      <alignment horizontal="left" indent="1"/>
    </xf>
    <xf numFmtId="0" fontId="2" fillId="2" borderId="0" xfId="0" applyFont="1" applyFill="1"/>
    <xf numFmtId="0" fontId="4" fillId="2" borderId="1" xfId="0" applyFont="1" applyFill="1" applyBorder="1" applyAlignment="1">
      <alignment horizontal="left"/>
    </xf>
    <xf numFmtId="0" fontId="5" fillId="0" borderId="0" xfId="0" applyFont="1" applyBorder="1" applyAlignment="1">
      <alignment horizontal="left"/>
    </xf>
    <xf numFmtId="0" fontId="2" fillId="0" borderId="0" xfId="0" applyFont="1" applyBorder="1" applyAlignment="1"/>
    <xf numFmtId="0" fontId="4" fillId="0" borderId="0" xfId="0" applyFont="1" applyAlignment="1">
      <alignment horizontal="left"/>
    </xf>
    <xf numFmtId="0" fontId="2" fillId="0" borderId="0" xfId="0" applyFont="1" applyAlignment="1">
      <alignment vertical="center"/>
    </xf>
    <xf numFmtId="0" fontId="2" fillId="0" borderId="0" xfId="0" applyFont="1" applyAlignment="1">
      <alignment vertical="top"/>
    </xf>
    <xf numFmtId="1" fontId="2" fillId="2" borderId="0" xfId="0" applyNumberFormat="1" applyFont="1" applyFill="1"/>
    <xf numFmtId="0" fontId="2" fillId="2" borderId="0" xfId="0" applyFont="1" applyFill="1" applyAlignment="1">
      <alignment horizontal="left"/>
    </xf>
    <xf numFmtId="0" fontId="2" fillId="2" borderId="0" xfId="0" applyFont="1" applyFill="1" applyAlignment="1">
      <alignment wrapText="1"/>
    </xf>
    <xf numFmtId="0" fontId="2" fillId="2" borderId="0" xfId="0" applyFont="1" applyFill="1" applyAlignment="1">
      <alignment vertical="center"/>
    </xf>
    <xf numFmtId="0" fontId="7" fillId="2" borderId="0" xfId="0" applyFont="1" applyFill="1" applyAlignment="1">
      <alignment horizontal="center"/>
    </xf>
    <xf numFmtId="0" fontId="2" fillId="2" borderId="0" xfId="0" applyFont="1" applyFill="1" applyAlignment="1"/>
    <xf numFmtId="0" fontId="9" fillId="2" borderId="0" xfId="0" applyFont="1" applyFill="1" applyAlignment="1"/>
    <xf numFmtId="0" fontId="2" fillId="2" borderId="0" xfId="0" applyFont="1" applyFill="1" applyBorder="1" applyAlignment="1">
      <alignment horizontal="center" wrapText="1"/>
    </xf>
    <xf numFmtId="0" fontId="9" fillId="2" borderId="0" xfId="0" applyFont="1" applyFill="1" applyBorder="1" applyAlignment="1">
      <alignment horizontal="center" wrapText="1"/>
    </xf>
    <xf numFmtId="0" fontId="9" fillId="2" borderId="0" xfId="0" applyFont="1" applyFill="1" applyAlignment="1">
      <alignment vertical="top"/>
    </xf>
    <xf numFmtId="0" fontId="2" fillId="2" borderId="0" xfId="0" applyFont="1" applyFill="1" applyBorder="1"/>
    <xf numFmtId="0" fontId="12" fillId="2" borderId="0" xfId="0" applyFont="1" applyFill="1"/>
    <xf numFmtId="1" fontId="10" fillId="2" borderId="0" xfId="0" applyNumberFormat="1" applyFont="1" applyFill="1" applyProtection="1">
      <protection hidden="1"/>
    </xf>
    <xf numFmtId="0" fontId="10" fillId="2" borderId="0" xfId="0" applyFont="1" applyFill="1" applyAlignment="1">
      <alignment horizontal="left"/>
    </xf>
    <xf numFmtId="0" fontId="13" fillId="2" borderId="0" xfId="0" applyFont="1" applyFill="1" applyAlignment="1">
      <alignment horizontal="left"/>
    </xf>
    <xf numFmtId="1" fontId="14" fillId="2" borderId="0" xfId="0" applyNumberFormat="1" applyFont="1" applyFill="1" applyBorder="1" applyAlignment="1"/>
    <xf numFmtId="0" fontId="10" fillId="2" borderId="0" xfId="0" applyFont="1" applyFill="1" applyBorder="1" applyAlignment="1"/>
    <xf numFmtId="1" fontId="10" fillId="2" borderId="0" xfId="0" applyNumberFormat="1" applyFont="1" applyFill="1" applyAlignment="1" applyProtection="1">
      <alignment vertical="center"/>
      <protection hidden="1"/>
    </xf>
    <xf numFmtId="0" fontId="10" fillId="2" borderId="0" xfId="0" applyFont="1" applyFill="1" applyAlignment="1">
      <alignment horizontal="left" vertical="center"/>
    </xf>
    <xf numFmtId="0" fontId="2" fillId="6" borderId="0" xfId="0" applyFont="1" applyFill="1"/>
    <xf numFmtId="0" fontId="2" fillId="0" borderId="0" xfId="0" applyFont="1" applyBorder="1" applyAlignment="1">
      <alignment vertical="top"/>
    </xf>
    <xf numFmtId="0" fontId="5" fillId="0" borderId="0" xfId="0" quotePrefix="1" applyFont="1" applyBorder="1" applyAlignment="1">
      <alignment vertical="top" wrapText="1"/>
    </xf>
    <xf numFmtId="0" fontId="10" fillId="2" borderId="0" xfId="0" applyFont="1" applyFill="1"/>
    <xf numFmtId="0" fontId="15" fillId="0" borderId="0" xfId="0" applyFont="1" applyBorder="1" applyAlignment="1">
      <alignment horizontal="center" vertical="center"/>
    </xf>
    <xf numFmtId="0" fontId="6" fillId="7" borderId="0" xfId="0" applyFont="1" applyFill="1" applyBorder="1" applyAlignment="1">
      <alignment horizontal="center" vertical="center"/>
    </xf>
    <xf numFmtId="0" fontId="9" fillId="6" borderId="0" xfId="0" applyFont="1" applyFill="1" applyAlignment="1">
      <alignment vertical="top"/>
    </xf>
    <xf numFmtId="0" fontId="21" fillId="6" borderId="1" xfId="2" applyFont="1" applyFill="1" applyBorder="1" applyAlignment="1">
      <alignment vertical="top" wrapText="1"/>
    </xf>
    <xf numFmtId="0" fontId="22" fillId="6" borderId="1" xfId="0" quotePrefix="1" applyFont="1" applyFill="1" applyBorder="1" applyAlignment="1">
      <alignment horizontal="left" vertical="top" wrapText="1"/>
    </xf>
    <xf numFmtId="0" fontId="22" fillId="6" borderId="1" xfId="0" applyFont="1" applyFill="1" applyBorder="1" applyAlignment="1">
      <alignment horizontal="left" vertical="top" wrapText="1"/>
    </xf>
    <xf numFmtId="0" fontId="22" fillId="2" borderId="1" xfId="0" quotePrefix="1" applyFont="1" applyFill="1" applyBorder="1" applyAlignment="1">
      <alignment horizontal="left" vertical="top" wrapText="1"/>
    </xf>
    <xf numFmtId="0" fontId="22" fillId="2" borderId="1" xfId="0" applyFont="1" applyFill="1" applyBorder="1" applyAlignment="1">
      <alignment horizontal="left" vertical="top" wrapText="1"/>
    </xf>
    <xf numFmtId="0" fontId="21" fillId="6" borderId="5" xfId="2" applyFont="1" applyFill="1" applyBorder="1" applyAlignment="1">
      <alignment vertical="top" wrapText="1"/>
    </xf>
    <xf numFmtId="0" fontId="4" fillId="2" borderId="1" xfId="0" applyFont="1" applyFill="1" applyBorder="1" applyAlignment="1">
      <alignment vertical="center"/>
    </xf>
    <xf numFmtId="0" fontId="4" fillId="2" borderId="1" xfId="0" applyFont="1" applyFill="1" applyBorder="1" applyAlignment="1">
      <alignment vertical="top"/>
    </xf>
    <xf numFmtId="0" fontId="4" fillId="2" borderId="1" xfId="0" applyFont="1" applyFill="1" applyBorder="1" applyAlignment="1">
      <alignment horizontal="left" vertical="top"/>
    </xf>
    <xf numFmtId="164" fontId="6" fillId="3" borderId="9" xfId="0" applyNumberFormat="1" applyFont="1" applyFill="1" applyBorder="1" applyAlignment="1">
      <alignment horizontal="center" vertical="center"/>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5" fillId="0" borderId="12" xfId="0" applyFont="1" applyBorder="1" applyAlignment="1">
      <alignment horizontal="center" vertical="top" wrapText="1"/>
    </xf>
    <xf numFmtId="0" fontId="5" fillId="0" borderId="14" xfId="0" quotePrefix="1" applyFont="1" applyBorder="1" applyAlignment="1">
      <alignment vertical="top" wrapText="1"/>
    </xf>
    <xf numFmtId="0" fontId="5" fillId="0" borderId="15" xfId="0" applyFont="1" applyBorder="1" applyAlignment="1">
      <alignment horizontal="center" vertical="top" wrapText="1"/>
    </xf>
    <xf numFmtId="165" fontId="2" fillId="0" borderId="16" xfId="0" applyNumberFormat="1" applyFont="1" applyBorder="1" applyAlignment="1">
      <alignment horizontal="center" vertical="top"/>
    </xf>
    <xf numFmtId="0" fontId="2" fillId="0" borderId="16" xfId="0" quotePrefix="1" applyFont="1" applyBorder="1" applyAlignment="1">
      <alignment vertical="top" wrapText="1"/>
    </xf>
    <xf numFmtId="0" fontId="2" fillId="0" borderId="16" xfId="0" applyFont="1" applyBorder="1" applyAlignment="1">
      <alignment horizontal="center" vertical="top"/>
    </xf>
    <xf numFmtId="15" fontId="2" fillId="0" borderId="16" xfId="0" applyNumberFormat="1" applyFont="1" applyBorder="1" applyAlignment="1">
      <alignment horizontal="center" vertical="top"/>
    </xf>
    <xf numFmtId="0" fontId="2" fillId="0" borderId="17" xfId="0" applyFont="1" applyBorder="1" applyAlignment="1">
      <alignment vertical="top"/>
    </xf>
    <xf numFmtId="0" fontId="5" fillId="0" borderId="18" xfId="0" applyFont="1" applyBorder="1" applyAlignment="1">
      <alignment horizontal="center" vertical="top" wrapText="1"/>
    </xf>
    <xf numFmtId="0" fontId="2" fillId="0" borderId="19" xfId="0" quotePrefix="1" applyFont="1" applyBorder="1" applyAlignment="1">
      <alignment vertical="top" wrapText="1"/>
    </xf>
    <xf numFmtId="165" fontId="2" fillId="0" borderId="21" xfId="0" applyNumberFormat="1" applyFont="1" applyBorder="1" applyAlignment="1">
      <alignment horizontal="center" vertical="top"/>
    </xf>
    <xf numFmtId="1" fontId="20" fillId="4" borderId="9" xfId="0" applyNumberFormat="1" applyFont="1" applyFill="1" applyBorder="1" applyAlignment="1">
      <alignment horizontal="center" vertical="center"/>
    </xf>
    <xf numFmtId="0" fontId="20" fillId="4" borderId="10" xfId="0" applyFont="1" applyFill="1" applyBorder="1" applyAlignment="1">
      <alignment horizontal="center" vertical="center"/>
    </xf>
    <xf numFmtId="0" fontId="20" fillId="4" borderId="11" xfId="0" applyFont="1" applyFill="1" applyBorder="1" applyAlignment="1">
      <alignment horizontal="center" vertical="center"/>
    </xf>
    <xf numFmtId="1" fontId="21" fillId="2" borderId="23" xfId="0" applyNumberFormat="1" applyFont="1" applyFill="1" applyBorder="1" applyAlignment="1">
      <alignment horizontal="center" vertical="center"/>
    </xf>
    <xf numFmtId="49" fontId="21" fillId="2" borderId="23" xfId="0" applyNumberFormat="1" applyFont="1" applyFill="1" applyBorder="1" applyAlignment="1">
      <alignment horizontal="left" vertical="center" wrapText="1"/>
    </xf>
    <xf numFmtId="0" fontId="21" fillId="2" borderId="23" xfId="1" applyNumberFormat="1" applyFont="1" applyFill="1" applyBorder="1" applyAlignment="1" applyProtection="1">
      <alignment horizontal="left" vertical="center"/>
    </xf>
    <xf numFmtId="0" fontId="21" fillId="2" borderId="23" xfId="0" applyFont="1" applyFill="1" applyBorder="1" applyAlignment="1">
      <alignment horizontal="left" vertical="center"/>
    </xf>
    <xf numFmtId="49" fontId="21" fillId="2" borderId="23" xfId="0" applyNumberFormat="1" applyFont="1" applyFill="1" applyBorder="1" applyAlignment="1">
      <alignment horizontal="left" vertical="center"/>
    </xf>
    <xf numFmtId="0" fontId="21" fillId="2" borderId="23" xfId="0" applyFont="1" applyFill="1" applyBorder="1" applyAlignment="1">
      <alignment horizontal="left" vertical="center" wrapText="1"/>
    </xf>
    <xf numFmtId="0" fontId="10" fillId="0" borderId="5" xfId="0" applyFont="1" applyBorder="1" applyAlignment="1">
      <alignment horizontal="center" vertical="center" wrapText="1"/>
    </xf>
    <xf numFmtId="0" fontId="12" fillId="5" borderId="5" xfId="0" applyFont="1" applyFill="1" applyBorder="1" applyAlignment="1">
      <alignment horizontal="center" vertical="center" wrapText="1"/>
    </xf>
    <xf numFmtId="0" fontId="19" fillId="8" borderId="5" xfId="0" applyFont="1" applyFill="1" applyBorder="1" applyAlignment="1">
      <alignment horizontal="right" vertical="center"/>
    </xf>
    <xf numFmtId="0" fontId="19" fillId="8" borderId="5" xfId="0" applyFont="1" applyFill="1" applyBorder="1" applyAlignment="1">
      <alignment horizontal="right"/>
    </xf>
    <xf numFmtId="0" fontId="16" fillId="2" borderId="5" xfId="0" applyFont="1" applyFill="1" applyBorder="1" applyAlignment="1">
      <alignment horizontal="center" vertical="center"/>
    </xf>
    <xf numFmtId="0" fontId="17" fillId="8" borderId="24" xfId="0" applyFont="1" applyFill="1" applyBorder="1" applyAlignment="1">
      <alignment horizontal="right"/>
    </xf>
    <xf numFmtId="0" fontId="29" fillId="5" borderId="25" xfId="0" applyFont="1" applyFill="1" applyBorder="1" applyAlignment="1">
      <alignment vertical="top" wrapText="1"/>
    </xf>
    <xf numFmtId="0" fontId="2" fillId="0" borderId="2" xfId="0" applyFont="1" applyBorder="1" applyAlignment="1">
      <alignment horizontal="left"/>
    </xf>
    <xf numFmtId="0" fontId="7" fillId="2" borderId="22" xfId="0" applyFont="1" applyFill="1" applyBorder="1" applyAlignment="1">
      <alignment vertical="center"/>
    </xf>
    <xf numFmtId="0" fontId="22" fillId="6" borderId="3" xfId="0" applyFont="1" applyFill="1" applyBorder="1" applyAlignment="1">
      <alignment horizontal="left" vertical="top" wrapText="1"/>
    </xf>
    <xf numFmtId="14" fontId="21" fillId="6" borderId="5" xfId="2" applyNumberFormat="1" applyFont="1" applyFill="1" applyBorder="1" applyAlignment="1">
      <alignment vertical="top" wrapText="1"/>
    </xf>
    <xf numFmtId="0" fontId="9" fillId="6" borderId="5" xfId="0" applyFont="1" applyFill="1" applyBorder="1" applyAlignment="1">
      <alignment vertical="top"/>
    </xf>
    <xf numFmtId="0" fontId="9" fillId="2" borderId="5" xfId="0" applyFont="1" applyFill="1" applyBorder="1" applyAlignment="1">
      <alignment vertical="top"/>
    </xf>
    <xf numFmtId="0" fontId="21" fillId="6" borderId="2" xfId="2" applyFont="1" applyFill="1" applyBorder="1" applyAlignment="1">
      <alignment vertical="top" wrapText="1"/>
    </xf>
    <xf numFmtId="0" fontId="21" fillId="2" borderId="2" xfId="2" applyFont="1" applyFill="1" applyBorder="1" applyAlignment="1">
      <alignment vertical="top" wrapText="1"/>
    </xf>
    <xf numFmtId="0" fontId="20" fillId="3" borderId="28" xfId="2" applyFont="1" applyFill="1" applyBorder="1" applyAlignment="1">
      <alignment horizontal="center" vertical="center" wrapText="1"/>
    </xf>
    <xf numFmtId="0" fontId="20" fillId="3" borderId="27" xfId="2" applyFont="1" applyFill="1" applyBorder="1" applyAlignment="1">
      <alignment horizontal="center" vertical="center" wrapText="1"/>
    </xf>
    <xf numFmtId="0" fontId="20" fillId="3" borderId="29" xfId="2" applyFont="1" applyFill="1" applyBorder="1" applyAlignment="1">
      <alignment horizontal="center" vertical="center" wrapText="1"/>
    </xf>
    <xf numFmtId="0" fontId="20" fillId="3" borderId="8" xfId="2" applyFont="1" applyFill="1" applyBorder="1" applyAlignment="1">
      <alignment horizontal="center" vertical="center" wrapText="1"/>
    </xf>
    <xf numFmtId="0" fontId="20" fillId="4" borderId="0" xfId="0" applyFont="1" applyFill="1" applyBorder="1" applyAlignment="1">
      <alignment horizontal="center" vertical="center"/>
    </xf>
    <xf numFmtId="0" fontId="2" fillId="2" borderId="31" xfId="0" applyFont="1" applyFill="1" applyBorder="1"/>
    <xf numFmtId="0" fontId="2" fillId="2" borderId="30" xfId="0" applyFont="1" applyFill="1" applyBorder="1"/>
    <xf numFmtId="0" fontId="10" fillId="0" borderId="5" xfId="0" applyNumberFormat="1" applyFont="1" applyBorder="1" applyAlignment="1">
      <alignment horizontal="left" vertical="center" wrapText="1"/>
    </xf>
    <xf numFmtId="0" fontId="30" fillId="0" borderId="5" xfId="0" applyFont="1" applyBorder="1" applyAlignment="1">
      <alignment horizontal="center" vertical="center" wrapText="1"/>
    </xf>
    <xf numFmtId="14" fontId="30" fillId="0" borderId="5" xfId="0" applyNumberFormat="1" applyFont="1" applyBorder="1" applyAlignment="1">
      <alignment horizontal="center" vertical="center" wrapText="1"/>
    </xf>
    <xf numFmtId="14" fontId="32" fillId="0" borderId="2" xfId="0" applyNumberFormat="1" applyFont="1" applyBorder="1" applyAlignment="1">
      <alignment horizontal="left"/>
    </xf>
    <xf numFmtId="0" fontId="32" fillId="0" borderId="2" xfId="0" quotePrefix="1" applyFont="1" applyBorder="1" applyAlignment="1">
      <alignment horizontal="left" wrapText="1"/>
    </xf>
    <xf numFmtId="165" fontId="32" fillId="0" borderId="20" xfId="0" applyNumberFormat="1" applyFont="1" applyBorder="1" applyAlignment="1">
      <alignment horizontal="center" vertical="top"/>
    </xf>
    <xf numFmtId="0" fontId="32" fillId="0" borderId="13" xfId="0" quotePrefix="1" applyFont="1" applyBorder="1" applyAlignment="1">
      <alignment horizontal="left" vertical="top" wrapText="1"/>
    </xf>
    <xf numFmtId="0" fontId="32" fillId="0" borderId="13" xfId="0" applyFont="1" applyBorder="1" applyAlignment="1">
      <alignment horizontal="center" vertical="top"/>
    </xf>
    <xf numFmtId="15" fontId="32" fillId="0" borderId="13" xfId="0" applyNumberFormat="1" applyFont="1" applyBorder="1" applyAlignment="1">
      <alignment horizontal="center" vertical="top"/>
    </xf>
    <xf numFmtId="165" fontId="32" fillId="0" borderId="16" xfId="0" applyNumberFormat="1" applyFont="1" applyBorder="1" applyAlignment="1">
      <alignment horizontal="center" vertical="top"/>
    </xf>
    <xf numFmtId="0" fontId="32" fillId="0" borderId="19" xfId="0" quotePrefix="1" applyFont="1" applyBorder="1" applyAlignment="1">
      <alignment vertical="top" wrapText="1"/>
    </xf>
    <xf numFmtId="0" fontId="32" fillId="0" borderId="16" xfId="0" quotePrefix="1" applyFont="1" applyBorder="1" applyAlignment="1">
      <alignment horizontal="center" vertical="top" wrapText="1"/>
    </xf>
    <xf numFmtId="15" fontId="32" fillId="0" borderId="16" xfId="0" applyNumberFormat="1" applyFont="1" applyBorder="1" applyAlignment="1">
      <alignment horizontal="center" vertical="top"/>
    </xf>
    <xf numFmtId="0" fontId="32" fillId="0" borderId="16" xfId="0" applyFont="1" applyBorder="1" applyAlignment="1">
      <alignment horizontal="center" vertical="top"/>
    </xf>
    <xf numFmtId="0" fontId="31" fillId="6" borderId="1" xfId="2" applyFont="1" applyFill="1" applyBorder="1" applyAlignment="1">
      <alignment vertical="top" wrapText="1"/>
    </xf>
    <xf numFmtId="0" fontId="31" fillId="6" borderId="1" xfId="0" quotePrefix="1" applyFont="1" applyFill="1" applyBorder="1" applyAlignment="1">
      <alignment horizontal="left" vertical="top" wrapText="1"/>
    </xf>
    <xf numFmtId="0" fontId="31" fillId="6" borderId="1" xfId="0" applyFont="1" applyFill="1" applyBorder="1" applyAlignment="1">
      <alignment horizontal="left" vertical="top" wrapText="1"/>
    </xf>
    <xf numFmtId="0" fontId="31" fillId="6" borderId="3" xfId="0" applyFont="1" applyFill="1" applyBorder="1" applyAlignment="1">
      <alignment horizontal="left" vertical="top" wrapText="1"/>
    </xf>
    <xf numFmtId="0" fontId="31" fillId="6" borderId="5" xfId="2" applyFont="1" applyFill="1" applyBorder="1" applyAlignment="1">
      <alignment vertical="top" wrapText="1"/>
    </xf>
    <xf numFmtId="14" fontId="31" fillId="6" borderId="5" xfId="2" applyNumberFormat="1" applyFont="1" applyFill="1" applyBorder="1" applyAlignment="1">
      <alignment vertical="top" wrapText="1"/>
    </xf>
    <xf numFmtId="0" fontId="32" fillId="6" borderId="5" xfId="0" applyFont="1" applyFill="1" applyBorder="1" applyAlignment="1">
      <alignment vertical="top"/>
    </xf>
    <xf numFmtId="0" fontId="31" fillId="2" borderId="1" xfId="0" quotePrefix="1" applyFont="1" applyFill="1" applyBorder="1" applyAlignment="1">
      <alignment horizontal="left" vertical="top" wrapText="1"/>
    </xf>
    <xf numFmtId="0" fontId="31" fillId="2" borderId="1" xfId="0" applyFont="1" applyFill="1" applyBorder="1" applyAlignment="1">
      <alignment horizontal="left" vertical="top" wrapText="1"/>
    </xf>
    <xf numFmtId="0" fontId="32" fillId="2" borderId="5" xfId="0" applyFont="1" applyFill="1" applyBorder="1" applyAlignment="1">
      <alignment vertical="top"/>
    </xf>
    <xf numFmtId="49" fontId="2" fillId="0" borderId="30" xfId="0" applyNumberFormat="1" applyFont="1" applyBorder="1" applyAlignment="1">
      <alignment horizontal="center" vertical="top"/>
    </xf>
    <xf numFmtId="0" fontId="2" fillId="0" borderId="30" xfId="0" applyFont="1" applyBorder="1"/>
    <xf numFmtId="0" fontId="2" fillId="0" borderId="30" xfId="0" applyFont="1" applyBorder="1" applyAlignment="1">
      <alignment horizontal="center" vertical="top"/>
    </xf>
    <xf numFmtId="0" fontId="5" fillId="0" borderId="32" xfId="0" applyFont="1" applyBorder="1" applyAlignment="1">
      <alignment horizontal="center" vertical="top" wrapText="1"/>
    </xf>
    <xf numFmtId="49" fontId="2" fillId="0" borderId="31" xfId="0" applyNumberFormat="1" applyFont="1" applyBorder="1" applyAlignment="1">
      <alignment horizontal="center" vertical="top"/>
    </xf>
    <xf numFmtId="0" fontId="2" fillId="0" borderId="31" xfId="0" applyFont="1" applyBorder="1"/>
    <xf numFmtId="0" fontId="2" fillId="0" borderId="31" xfId="0" applyFont="1" applyBorder="1" applyAlignment="1">
      <alignment horizontal="center" vertical="top"/>
    </xf>
    <xf numFmtId="0" fontId="2" fillId="0" borderId="33" xfId="0" applyFont="1" applyBorder="1" applyAlignment="1">
      <alignment vertical="top"/>
    </xf>
    <xf numFmtId="0" fontId="2" fillId="0" borderId="1" xfId="0" applyFont="1" applyBorder="1" applyAlignment="1">
      <alignment horizontal="left"/>
    </xf>
    <xf numFmtId="0" fontId="15" fillId="0" borderId="0" xfId="0" applyFont="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2" xfId="0" applyFont="1" applyBorder="1" applyAlignment="1">
      <alignment horizontal="left" vertical="center"/>
    </xf>
    <xf numFmtId="0" fontId="18" fillId="6" borderId="0" xfId="0" applyFont="1" applyFill="1" applyAlignment="1">
      <alignment horizontal="center" vertical="center"/>
    </xf>
    <xf numFmtId="1" fontId="14" fillId="2" borderId="1" xfId="0" applyNumberFormat="1" applyFont="1" applyFill="1" applyBorder="1" applyAlignment="1">
      <alignment vertical="center" wrapText="1"/>
    </xf>
    <xf numFmtId="1" fontId="14" fillId="2" borderId="3" xfId="0" applyNumberFormat="1" applyFont="1" applyFill="1" applyBorder="1" applyAlignment="1"/>
    <xf numFmtId="0" fontId="27" fillId="2" borderId="1" xfId="0" applyFont="1" applyFill="1" applyBorder="1" applyAlignment="1">
      <alignment horizontal="left"/>
    </xf>
    <xf numFmtId="0" fontId="32" fillId="2" borderId="3" xfId="0" quotePrefix="1" applyFont="1" applyFill="1" applyBorder="1" applyAlignment="1">
      <alignment horizontal="left" vertical="top" wrapText="1"/>
    </xf>
    <xf numFmtId="0" fontId="32" fillId="2" borderId="2" xfId="0" quotePrefix="1" applyFont="1" applyFill="1" applyBorder="1" applyAlignment="1">
      <alignment horizontal="left" vertical="top" wrapText="1"/>
    </xf>
    <xf numFmtId="0" fontId="19" fillId="8" borderId="6" xfId="0" applyFont="1" applyFill="1" applyBorder="1" applyAlignment="1">
      <alignment horizontal="right" vertical="center"/>
    </xf>
    <xf numFmtId="0" fontId="19" fillId="8" borderId="7" xfId="0" applyFont="1" applyFill="1" applyBorder="1" applyAlignment="1">
      <alignment horizontal="right" vertical="center"/>
    </xf>
    <xf numFmtId="0" fontId="10" fillId="0" borderId="6" xfId="0" applyNumberFormat="1" applyFont="1" applyBorder="1" applyAlignment="1">
      <alignment horizontal="left" vertical="top" wrapText="1"/>
    </xf>
    <xf numFmtId="0" fontId="10" fillId="0" borderId="7" xfId="0" applyNumberFormat="1" applyFont="1" applyBorder="1" applyAlignment="1">
      <alignment horizontal="left" vertical="top" wrapText="1"/>
    </xf>
    <xf numFmtId="0" fontId="28" fillId="6" borderId="5" xfId="0" applyFont="1" applyFill="1" applyBorder="1" applyAlignment="1">
      <alignment horizontal="center" vertical="center"/>
    </xf>
    <xf numFmtId="0" fontId="28" fillId="6" borderId="26" xfId="0" applyFont="1" applyFill="1" applyBorder="1" applyAlignment="1">
      <alignment horizontal="center" vertical="center"/>
    </xf>
    <xf numFmtId="0" fontId="28" fillId="6" borderId="24" xfId="0" applyFont="1" applyFill="1" applyBorder="1" applyAlignment="1">
      <alignment horizontal="center" vertical="center"/>
    </xf>
  </cellXfs>
  <cellStyles count="4">
    <cellStyle name="Hyperlink" xfId="1" builtinId="8"/>
    <cellStyle name="Normal" xfId="0" builtinId="0"/>
    <cellStyle name="Normal_Sheet1" xfId="2"/>
    <cellStyle name="標準_結合試験(AllOvertheWorld)" xfId="3"/>
  </cellStyles>
  <dxfs count="155">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indexed="8"/>
        </left>
        <top style="thin">
          <color indexed="8"/>
        </top>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auto="1"/>
        <name val="Tahoma"/>
        <scheme val="none"/>
      </font>
      <fill>
        <patternFill patternType="solid">
          <fgColor indexed="26"/>
          <bgColor indexed="9"/>
        </patternFill>
      </fill>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12"/>
        <color auto="1"/>
        <name val="Tahoma"/>
        <scheme val="none"/>
      </font>
      <numFmt numFmtId="30" formatCode="@"/>
      <fill>
        <patternFill patternType="solid">
          <fgColor indexed="26"/>
          <bgColor indexed="9"/>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12"/>
        <color auto="1"/>
        <name val="Tahoma"/>
        <scheme val="none"/>
      </font>
      <numFmt numFmtId="1" formatCode="0"/>
      <fill>
        <patternFill patternType="solid">
          <fgColor indexed="26"/>
          <bgColor indexed="9"/>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border outline="0">
        <top style="hair">
          <color indexed="8"/>
        </top>
      </border>
    </dxf>
    <dxf>
      <border outline="0">
        <left style="thin">
          <color indexed="8"/>
        </left>
        <right style="thin">
          <color indexed="8"/>
        </right>
        <top style="thin">
          <color indexed="8"/>
        </top>
        <bottom style="hair">
          <color indexed="8"/>
        </bottom>
      </border>
    </dxf>
    <dxf>
      <border outline="0">
        <bottom style="hair">
          <color indexed="8"/>
        </bottom>
      </border>
    </dxf>
    <dxf>
      <font>
        <b/>
        <i val="0"/>
        <strike val="0"/>
        <condense val="0"/>
        <extend val="0"/>
        <outline val="0"/>
        <shadow val="0"/>
        <u val="none"/>
        <vertAlign val="baseline"/>
        <sz val="12"/>
        <color indexed="9"/>
        <name val="Tahoma"/>
        <scheme val="none"/>
      </font>
      <fill>
        <patternFill patternType="solid">
          <fgColor indexed="56"/>
          <bgColor indexed="62"/>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Tahoma"/>
        <scheme val="none"/>
      </font>
      <alignment horizontal="general" vertical="top" textRotation="0" wrapText="0" indent="0" justifyLastLine="0" shrinkToFit="0" readingOrder="0"/>
      <border diagonalUp="0" diagonalDown="0">
        <left style="hair">
          <color indexed="64"/>
        </left>
        <right style="thin">
          <color indexed="64"/>
        </right>
        <top style="hair">
          <color indexed="64"/>
        </top>
        <bottom style="hair">
          <color indexed="64"/>
        </bottom>
        <vertical style="hair">
          <color indexed="64"/>
        </vertical>
        <horizontal style="hair">
          <color indexed="64"/>
        </horizontal>
      </border>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0"/>
        <color auto="1"/>
        <name val="Tahoma"/>
        <scheme val="none"/>
      </font>
      <alignment horizontal="center" vertical="top"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0"/>
        <color auto="1"/>
        <name val="Tahoma"/>
        <scheme val="none"/>
      </font>
      <numFmt numFmtId="30" formatCode="@"/>
      <alignment horizontal="center" vertical="top"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strike val="0"/>
        <condense val="0"/>
        <extend val="0"/>
        <outline val="0"/>
        <shadow val="0"/>
        <u val="none"/>
        <vertAlign val="baseline"/>
        <sz val="10"/>
        <color indexed="17"/>
        <name val="Tahoma"/>
        <scheme val="none"/>
      </font>
      <alignment horizontal="center" vertical="top" textRotation="0" wrapText="1" indent="0" justifyLastLine="0" shrinkToFit="0" readingOrder="0"/>
      <border diagonalUp="0" diagonalDown="0">
        <left style="thin">
          <color indexed="64"/>
        </left>
        <right style="hair">
          <color indexed="64"/>
        </right>
        <top style="hair">
          <color indexed="64"/>
        </top>
        <bottom style="hair">
          <color indexed="64"/>
        </bottom>
        <vertical style="hair">
          <color indexed="64"/>
        </vertical>
        <horizontal style="hair">
          <color indexed="64"/>
        </horizontal>
      </border>
    </dxf>
    <dxf>
      <border outline="0">
        <top style="hair">
          <color indexed="8"/>
        </top>
      </border>
    </dxf>
    <dxf>
      <border outline="0">
        <left style="thin">
          <color indexed="8"/>
        </left>
        <right style="thin">
          <color indexed="8"/>
        </right>
        <top style="thin">
          <color indexed="8"/>
        </top>
        <bottom style="thin">
          <color indexed="64"/>
        </bottom>
      </border>
    </dxf>
    <dxf>
      <border outline="0">
        <bottom style="hair">
          <color indexed="8"/>
        </bottom>
      </border>
    </dxf>
    <dxf>
      <font>
        <b/>
        <i val="0"/>
        <strike val="0"/>
        <condense val="0"/>
        <extend val="0"/>
        <outline val="0"/>
        <shadow val="0"/>
        <u val="none"/>
        <vertAlign val="baseline"/>
        <sz val="10"/>
        <color indexed="9"/>
        <name val="Tahoma"/>
        <scheme val="none"/>
      </font>
      <fill>
        <patternFill patternType="solid">
          <fgColor indexed="32"/>
          <bgColor indexed="18"/>
        </patternFill>
      </fill>
      <alignment horizontal="center" vertical="center" textRotation="0" wrapText="0" indent="0" justifyLastLine="0" shrinkToFit="0" readingOrder="0"/>
      <border diagonalUp="0" diagonalDown="0" outline="0">
        <left style="hair">
          <color indexed="8"/>
        </left>
        <right style="hair">
          <color indexed="8"/>
        </right>
        <top/>
        <bottom/>
      </border>
    </dxf>
  </dxfs>
  <tableStyles count="0" defaultTableStyle="TableStyleMedium9" defaultPivotStyle="PivotStyleLight16"/>
  <colors>
    <mruColors>
      <color rgb="FF008000"/>
      <color rgb="FF3366FF"/>
      <color rgb="FF00008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RecordOfChange" displayName="RecordOfChange" ref="B9:G42" totalsRowShown="0" headerRowDxfId="154" headerRowBorderDxfId="153" tableBorderDxfId="152" totalsRowBorderDxfId="151">
  <autoFilter ref="B9:G42"/>
  <tableColumns count="6">
    <tableColumn id="1" name="Effective Date" dataDxfId="150"/>
    <tableColumn id="2" name="Version" dataDxfId="149"/>
    <tableColumn id="3" name="Change Item" dataDxfId="148"/>
    <tableColumn id="4" name="Description" dataDxfId="147"/>
    <tableColumn id="5" name="Action" dataDxfId="146"/>
    <tableColumn id="6" name="Reference" dataDxfId="145"/>
  </tableColumns>
  <tableStyleInfo name="TableStyleMedium9" showFirstColumn="0" showLastColumn="0" showRowStripes="1" showColumnStripes="0"/>
</table>
</file>

<file path=xl/tables/table10.xml><?xml version="1.0" encoding="utf-8"?>
<table xmlns="http://schemas.openxmlformats.org/spreadsheetml/2006/main" id="13" name="Function31011121314" displayName="Function31011121314" ref="A15:N39" totalsRowShown="0" headerRowDxfId="16" dataDxfId="15" tableBorderDxfId="14" headerRowCellStyle="Normal_Sheet1" dataCellStyle="Normal_Sheet1">
  <autoFilter ref="A15:N39"/>
  <tableColumns count="14">
    <tableColumn id="1" name="#" dataDxfId="13" dataCellStyle="Normal_Sheet1"/>
    <tableColumn id="2" name="Type" dataDxfId="12" dataCellStyle="Normal_Sheet1"/>
    <tableColumn id="3" name="Scope" dataDxfId="11" dataCellStyle="Normal_Sheet1"/>
    <tableColumn id="4" name="Test Case Description" dataDxfId="10"/>
    <tableColumn id="5" name="Pre-Condition" dataDxfId="9"/>
    <tableColumn id="6" name="How to test" dataDxfId="8"/>
    <tableColumn id="7" name="Expected Output" dataDxfId="7"/>
    <tableColumn id="8" name="1st Test Result" dataDxfId="6" dataCellStyle="Normal_Sheet1"/>
    <tableColumn id="9" name="1st Test Date" dataDxfId="5" dataCellStyle="Normal_Sheet1"/>
    <tableColumn id="10" name="1st Test Name" dataDxfId="4" dataCellStyle="Normal_Sheet1"/>
    <tableColumn id="11" name="2nd Test Result" dataDxfId="3" dataCellStyle="Normal_Sheet1"/>
    <tableColumn id="12" name="2nd Test Date" dataDxfId="2" dataCellStyle="Normal_Sheet1"/>
    <tableColumn id="13" name="2nd Test Name" dataDxfId="1" dataCellStyle="Normal_Sheet1"/>
    <tableColumn id="14" name="Note" dataDxfId="0"/>
  </tableColumns>
  <tableStyleInfo name="TableStyleMedium9" showFirstColumn="0" showLastColumn="0" showRowStripes="1" showColumnStripes="0"/>
</table>
</file>

<file path=xl/tables/table11.xml><?xml version="1.0" encoding="utf-8"?>
<table xmlns="http://schemas.openxmlformats.org/spreadsheetml/2006/main" id="2" name="ActionName" displayName="ActionName" ref="B2:B6" totalsRowShown="0">
  <autoFilter ref="B2:B6"/>
  <tableColumns count="1">
    <tableColumn id="1" name="Action"/>
  </tableColumns>
  <tableStyleInfo name="TableStyleMedium9" showFirstColumn="0" showLastColumn="0" showRowStripes="1" showColumnStripes="0"/>
</table>
</file>

<file path=xl/tables/table12.xml><?xml version="1.0" encoding="utf-8"?>
<table xmlns="http://schemas.openxmlformats.org/spreadsheetml/2006/main" id="4" name="Type" displayName="Type" ref="D2:D7" totalsRowShown="0">
  <autoFilter ref="D2:D7"/>
  <tableColumns count="1">
    <tableColumn id="1" name="Type"/>
  </tableColumns>
  <tableStyleInfo name="TableStyleMedium9" showFirstColumn="0" showLastColumn="0" showRowStripes="1" showColumnStripes="0"/>
</table>
</file>

<file path=xl/tables/table13.xml><?xml version="1.0" encoding="utf-8"?>
<table xmlns="http://schemas.openxmlformats.org/spreadsheetml/2006/main" id="5" name="ResultTest" displayName="ResultTest" ref="F2:F6" totalsRowShown="0">
  <autoFilter ref="F2:F6"/>
  <tableColumns count="1">
    <tableColumn id="1" name="Result Test"/>
  </tableColumns>
  <tableStyleInfo name="TableStyleMedium9" showFirstColumn="0" showLastColumn="0" showRowStripes="1" showColumnStripes="0"/>
</table>
</file>

<file path=xl/tables/table2.xml><?xml version="1.0" encoding="utf-8"?>
<table xmlns="http://schemas.openxmlformats.org/spreadsheetml/2006/main" id="3" name="TestcaseList" displayName="TestcaseList" ref="B8:F13" totalsRowShown="0" headerRowDxfId="144" headerRowBorderDxfId="143" tableBorderDxfId="142" totalsRowBorderDxfId="141">
  <autoFilter ref="B8:F13"/>
  <tableColumns count="5">
    <tableColumn id="1" name="No" dataDxfId="140"/>
    <tableColumn id="2" name="Module Name" dataDxfId="139"/>
    <tableColumn id="3" name="Sheet Name" dataDxfId="138"/>
    <tableColumn id="4" name="Description" dataDxfId="137"/>
    <tableColumn id="5" name="Checked" dataDxfId="136"/>
  </tableColumns>
  <tableStyleInfo name="TableStyleMedium9" showFirstColumn="0" showLastColumn="0" showRowStripes="1" showColumnStripes="0"/>
</table>
</file>

<file path=xl/tables/table3.xml><?xml version="1.0" encoding="utf-8"?>
<table xmlns="http://schemas.openxmlformats.org/spreadsheetml/2006/main" id="6" name="Function1" displayName="Function1" ref="A15:N37" totalsRowShown="0" headerRowDxfId="135" dataDxfId="134" tableBorderDxfId="133" headerRowCellStyle="Normal_Sheet1" dataCellStyle="Normal_Sheet1">
  <autoFilter ref="A15:N37"/>
  <tableColumns count="14">
    <tableColumn id="1" name="#" dataDxfId="132" dataCellStyle="Normal_Sheet1"/>
    <tableColumn id="2" name="Type" dataDxfId="131" dataCellStyle="Normal_Sheet1"/>
    <tableColumn id="3" name="Scope" dataDxfId="130" dataCellStyle="Normal_Sheet1"/>
    <tableColumn id="4" name="Test Case Description" dataDxfId="129"/>
    <tableColumn id="5" name="Pre-Condition" dataDxfId="128"/>
    <tableColumn id="6" name="How to test" dataDxfId="127"/>
    <tableColumn id="7" name="Expected Output" dataDxfId="126"/>
    <tableColumn id="8" name="1st Test Result" dataDxfId="125" dataCellStyle="Normal_Sheet1"/>
    <tableColumn id="9" name="1st Test Date" dataDxfId="124" dataCellStyle="Normal_Sheet1"/>
    <tableColumn id="10" name="1st Test Name" dataDxfId="123" dataCellStyle="Normal_Sheet1"/>
    <tableColumn id="11" name="2nd Test Result" dataDxfId="122" dataCellStyle="Normal_Sheet1"/>
    <tableColumn id="12" name="2nd Test Date" dataDxfId="121" dataCellStyle="Normal_Sheet1"/>
    <tableColumn id="13" name="2nd Test Name" dataDxfId="120" dataCellStyle="Normal_Sheet1"/>
    <tableColumn id="14" name="Note" dataDxfId="119"/>
  </tableColumns>
  <tableStyleInfo name="TableStyleMedium9" showFirstColumn="0" showLastColumn="0" showRowStripes="1" showColumnStripes="0"/>
</table>
</file>

<file path=xl/tables/table4.xml><?xml version="1.0" encoding="utf-8"?>
<table xmlns="http://schemas.openxmlformats.org/spreadsheetml/2006/main" id="7" name="Function2" displayName="Function2" ref="A15:N39" totalsRowShown="0" headerRowDxfId="118" dataDxfId="117" tableBorderDxfId="116" headerRowCellStyle="Normal_Sheet1" dataCellStyle="Normal_Sheet1">
  <autoFilter ref="A15:N39"/>
  <tableColumns count="14">
    <tableColumn id="1" name="#" dataDxfId="115" dataCellStyle="Normal_Sheet1"/>
    <tableColumn id="2" name="Type" dataDxfId="114" dataCellStyle="Normal_Sheet1"/>
    <tableColumn id="3" name="Scope" dataDxfId="113" dataCellStyle="Normal_Sheet1"/>
    <tableColumn id="4" name="Test Case Description" dataDxfId="112"/>
    <tableColumn id="5" name="Pre-Condition" dataDxfId="111"/>
    <tableColumn id="6" name="How to test" dataDxfId="110"/>
    <tableColumn id="7" name="Expected Output" dataDxfId="109"/>
    <tableColumn id="8" name="1st Test Result" dataDxfId="108" dataCellStyle="Normal_Sheet1"/>
    <tableColumn id="9" name="1st Test Date" dataDxfId="107" dataCellStyle="Normal_Sheet1"/>
    <tableColumn id="10" name="1st Test Name" dataDxfId="106" dataCellStyle="Normal_Sheet1"/>
    <tableColumn id="11" name="2nd Test Result" dataDxfId="105" dataCellStyle="Normal_Sheet1"/>
    <tableColumn id="12" name="2nd Test Date" dataDxfId="104" dataCellStyle="Normal_Sheet1"/>
    <tableColumn id="13" name="2nd Test Name" dataDxfId="103" dataCellStyle="Normal_Sheet1"/>
    <tableColumn id="14" name="Note" dataDxfId="102"/>
  </tableColumns>
  <tableStyleInfo name="TableStyleMedium9" showFirstColumn="0" showLastColumn="0" showRowStripes="1" showColumnStripes="0"/>
</table>
</file>

<file path=xl/tables/table5.xml><?xml version="1.0" encoding="utf-8"?>
<table xmlns="http://schemas.openxmlformats.org/spreadsheetml/2006/main" id="8" name="Function3" displayName="Function3" ref="A15:N39" totalsRowShown="0" headerRowDxfId="101" dataDxfId="100" tableBorderDxfId="99" headerRowCellStyle="Normal_Sheet1" dataCellStyle="Normal_Sheet1">
  <autoFilter ref="A15:N39"/>
  <tableColumns count="14">
    <tableColumn id="1" name="#" dataDxfId="98" dataCellStyle="Normal_Sheet1"/>
    <tableColumn id="2" name="Type" dataDxfId="97" dataCellStyle="Normal_Sheet1"/>
    <tableColumn id="3" name="Scope" dataDxfId="96" dataCellStyle="Normal_Sheet1"/>
    <tableColumn id="4" name="Test Case Description" dataDxfId="95"/>
    <tableColumn id="5" name="Pre-Condition" dataDxfId="94"/>
    <tableColumn id="6" name="How to test" dataDxfId="93"/>
    <tableColumn id="7" name="Expected Output" dataDxfId="92"/>
    <tableColumn id="8" name="1st Test Result" dataDxfId="91" dataCellStyle="Normal_Sheet1"/>
    <tableColumn id="9" name="1st Test Date" dataDxfId="90" dataCellStyle="Normal_Sheet1"/>
    <tableColumn id="10" name="1st Test Name" dataDxfId="89" dataCellStyle="Normal_Sheet1"/>
    <tableColumn id="11" name="2nd Test Result" dataDxfId="88" dataCellStyle="Normal_Sheet1"/>
    <tableColumn id="12" name="2nd Test Date" dataDxfId="87" dataCellStyle="Normal_Sheet1"/>
    <tableColumn id="13" name="2nd Test Name" dataDxfId="86" dataCellStyle="Normal_Sheet1"/>
    <tableColumn id="14" name="Note" dataDxfId="85"/>
  </tableColumns>
  <tableStyleInfo name="TableStyleMedium9" showFirstColumn="0" showLastColumn="0" showRowStripes="1" showColumnStripes="0"/>
</table>
</file>

<file path=xl/tables/table6.xml><?xml version="1.0" encoding="utf-8"?>
<table xmlns="http://schemas.openxmlformats.org/spreadsheetml/2006/main" id="9" name="Function310" displayName="Function310" ref="A15:N39" totalsRowShown="0" headerRowDxfId="84" dataDxfId="83" tableBorderDxfId="82" headerRowCellStyle="Normal_Sheet1" dataCellStyle="Normal_Sheet1">
  <autoFilter ref="A15:N39"/>
  <tableColumns count="14">
    <tableColumn id="1" name="#" dataDxfId="81" dataCellStyle="Normal_Sheet1"/>
    <tableColumn id="2" name="Type" dataDxfId="80" dataCellStyle="Normal_Sheet1"/>
    <tableColumn id="3" name="Scope" dataDxfId="79" dataCellStyle="Normal_Sheet1"/>
    <tableColumn id="4" name="Test Case Description" dataDxfId="78"/>
    <tableColumn id="5" name="Pre-Condition" dataDxfId="77"/>
    <tableColumn id="6" name="How to test" dataDxfId="76"/>
    <tableColumn id="7" name="Expected Output" dataDxfId="75"/>
    <tableColumn id="8" name="1st Test Result" dataDxfId="74" dataCellStyle="Normal_Sheet1"/>
    <tableColumn id="9" name="1st Test Date" dataDxfId="73" dataCellStyle="Normal_Sheet1"/>
    <tableColumn id="10" name="1st Test Name" dataDxfId="72" dataCellStyle="Normal_Sheet1"/>
    <tableColumn id="11" name="2nd Test Result" dataDxfId="71" dataCellStyle="Normal_Sheet1"/>
    <tableColumn id="12" name="2nd Test Date" dataDxfId="70" dataCellStyle="Normal_Sheet1"/>
    <tableColumn id="13" name="2nd Test Name" dataDxfId="69" dataCellStyle="Normal_Sheet1"/>
    <tableColumn id="14" name="Note" dataDxfId="68"/>
  </tableColumns>
  <tableStyleInfo name="TableStyleMedium9" showFirstColumn="0" showLastColumn="0" showRowStripes="1" showColumnStripes="0"/>
</table>
</file>

<file path=xl/tables/table7.xml><?xml version="1.0" encoding="utf-8"?>
<table xmlns="http://schemas.openxmlformats.org/spreadsheetml/2006/main" id="10" name="Function31011" displayName="Function31011" ref="A15:N39" totalsRowShown="0" headerRowDxfId="67" dataDxfId="66" tableBorderDxfId="65" headerRowCellStyle="Normal_Sheet1" dataCellStyle="Normal_Sheet1">
  <autoFilter ref="A15:N39"/>
  <tableColumns count="14">
    <tableColumn id="1" name="#" dataDxfId="64" dataCellStyle="Normal_Sheet1"/>
    <tableColumn id="2" name="Type" dataDxfId="63" dataCellStyle="Normal_Sheet1"/>
    <tableColumn id="3" name="Scope" dataDxfId="62" dataCellStyle="Normal_Sheet1"/>
    <tableColumn id="4" name="Test Case Description" dataDxfId="61"/>
    <tableColumn id="5" name="Pre-Condition" dataDxfId="60"/>
    <tableColumn id="6" name="How to test" dataDxfId="59"/>
    <tableColumn id="7" name="Expected Output" dataDxfId="58"/>
    <tableColumn id="8" name="1st Test Result" dataDxfId="57" dataCellStyle="Normal_Sheet1"/>
    <tableColumn id="9" name="1st Test Date" dataDxfId="56" dataCellStyle="Normal_Sheet1"/>
    <tableColumn id="10" name="1st Test Name" dataDxfId="55" dataCellStyle="Normal_Sheet1"/>
    <tableColumn id="11" name="2nd Test Result" dataDxfId="54" dataCellStyle="Normal_Sheet1"/>
    <tableColumn id="12" name="2nd Test Date" dataDxfId="53" dataCellStyle="Normal_Sheet1"/>
    <tableColumn id="13" name="2nd Test Name" dataDxfId="52" dataCellStyle="Normal_Sheet1"/>
    <tableColumn id="14" name="Note" dataDxfId="51"/>
  </tableColumns>
  <tableStyleInfo name="TableStyleMedium9" showFirstColumn="0" showLastColumn="0" showRowStripes="1" showColumnStripes="0"/>
</table>
</file>

<file path=xl/tables/table8.xml><?xml version="1.0" encoding="utf-8"?>
<table xmlns="http://schemas.openxmlformats.org/spreadsheetml/2006/main" id="11" name="Function3101112" displayName="Function3101112" ref="A15:N39" totalsRowShown="0" headerRowDxfId="50" dataDxfId="49" tableBorderDxfId="48" headerRowCellStyle="Normal_Sheet1" dataCellStyle="Normal_Sheet1">
  <autoFilter ref="A15:N39"/>
  <tableColumns count="14">
    <tableColumn id="1" name="#" dataDxfId="47" dataCellStyle="Normal_Sheet1"/>
    <tableColumn id="2" name="Type" dataDxfId="46" dataCellStyle="Normal_Sheet1"/>
    <tableColumn id="3" name="Scope" dataDxfId="45" dataCellStyle="Normal_Sheet1"/>
    <tableColumn id="4" name="Test Case Description" dataDxfId="44"/>
    <tableColumn id="5" name="Pre-Condition" dataDxfId="43"/>
    <tableColumn id="6" name="How to test" dataDxfId="42"/>
    <tableColumn id="7" name="Expected Output" dataDxfId="41"/>
    <tableColumn id="8" name="1st Test Result" dataDxfId="40" dataCellStyle="Normal_Sheet1"/>
    <tableColumn id="9" name="1st Test Date" dataDxfId="39" dataCellStyle="Normal_Sheet1"/>
    <tableColumn id="10" name="1st Test Name" dataDxfId="38" dataCellStyle="Normal_Sheet1"/>
    <tableColumn id="11" name="2nd Test Result" dataDxfId="37" dataCellStyle="Normal_Sheet1"/>
    <tableColumn id="12" name="2nd Test Date" dataDxfId="36" dataCellStyle="Normal_Sheet1"/>
    <tableColumn id="13" name="2nd Test Name" dataDxfId="35" dataCellStyle="Normal_Sheet1"/>
    <tableColumn id="14" name="Note" dataDxfId="34"/>
  </tableColumns>
  <tableStyleInfo name="TableStyleMedium9" showFirstColumn="0" showLastColumn="0" showRowStripes="1" showColumnStripes="0"/>
</table>
</file>

<file path=xl/tables/table9.xml><?xml version="1.0" encoding="utf-8"?>
<table xmlns="http://schemas.openxmlformats.org/spreadsheetml/2006/main" id="12" name="Function310111213" displayName="Function310111213" ref="A15:N39" totalsRowShown="0" headerRowDxfId="33" dataDxfId="32" tableBorderDxfId="31" headerRowCellStyle="Normal_Sheet1" dataCellStyle="Normal_Sheet1">
  <autoFilter ref="A15:N39"/>
  <tableColumns count="14">
    <tableColumn id="1" name="#" dataDxfId="30" dataCellStyle="Normal_Sheet1"/>
    <tableColumn id="2" name="Type" dataDxfId="29" dataCellStyle="Normal_Sheet1"/>
    <tableColumn id="3" name="Scope" dataDxfId="28" dataCellStyle="Normal_Sheet1"/>
    <tableColumn id="4" name="Test Case Description" dataDxfId="27"/>
    <tableColumn id="5" name="Pre-Condition" dataDxfId="26"/>
    <tableColumn id="6" name="How to test" dataDxfId="25"/>
    <tableColumn id="7" name="Expected Output" dataDxfId="24"/>
    <tableColumn id="8" name="1st Test Result" dataDxfId="23" dataCellStyle="Normal_Sheet1"/>
    <tableColumn id="9" name="1st Test Date" dataDxfId="22" dataCellStyle="Normal_Sheet1"/>
    <tableColumn id="10" name="1st Test Name" dataDxfId="21" dataCellStyle="Normal_Sheet1"/>
    <tableColumn id="11" name="2nd Test Result" dataDxfId="20" dataCellStyle="Normal_Sheet1"/>
    <tableColumn id="12" name="2nd Test Date" dataDxfId="19" dataCellStyle="Normal_Sheet1"/>
    <tableColumn id="13" name="2nd Test Name" dataDxfId="18" dataCellStyle="Normal_Sheet1"/>
    <tableColumn id="14" name="Note" dataDxfId="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Modul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7500"/>
                <a:satMod val="137000"/>
              </a:schemeClr>
            </a:gs>
            <a:gs pos="55000">
              <a:schemeClr val="phClr">
                <a:shade val="69000"/>
                <a:satMod val="137000"/>
              </a:schemeClr>
            </a:gs>
            <a:gs pos="100000">
              <a:schemeClr val="phClr">
                <a:shade val="98000"/>
                <a:satMod val="137000"/>
              </a:schemeClr>
            </a:gs>
          </a:gsLst>
          <a:lin ang="16200000" scaled="0"/>
        </a:gradFill>
      </a:fillStyleLst>
      <a:lnStyleLst>
        <a:ln w="6350" cap="rnd" cmpd="sng" algn="ctr">
          <a:solidFill>
            <a:schemeClr val="phClr">
              <a:shade val="95000"/>
              <a:satMod val="105000"/>
            </a:schemeClr>
          </a:solidFill>
          <a:prstDash val="solid"/>
        </a:ln>
        <a:ln w="48000" cap="flat" cmpd="thickThin" algn="ctr">
          <a:solidFill>
            <a:schemeClr val="phClr"/>
          </a:solidFill>
          <a:prstDash val="solid"/>
        </a:ln>
        <a:ln w="48500" cap="flat" cmpd="thickThin" algn="ctr">
          <a:solidFill>
            <a:schemeClr val="phClr"/>
          </a:solidFill>
          <a:prstDash val="solid"/>
        </a:ln>
      </a:lnStyleLst>
      <a:effectStyleLst>
        <a:effectStyle>
          <a:effectLst>
            <a:outerShdw blurRad="45000" dist="25000" dir="5400000" rotWithShape="0">
              <a:srgbClr val="000000">
                <a:alpha val="38000"/>
              </a:srgbClr>
            </a:outerShdw>
          </a:effectLst>
        </a:effectStyle>
        <a:effectStyle>
          <a:effectLst>
            <a:outerShdw blurRad="39000" dist="25400" dir="5400000" rotWithShape="0">
              <a:srgbClr val="000000">
                <a:alpha val="38000"/>
              </a:srgbClr>
            </a:outerShdw>
          </a:effectLst>
        </a:effectStyle>
        <a:effectStyle>
          <a:effectLst>
            <a:outerShdw blurRad="39000" dist="25400" dir="5400000" rotWithShape="0">
              <a:srgbClr val="000000">
                <a:alpha val="38000"/>
              </a:srgbClr>
            </a:outerShdw>
          </a:effectLst>
          <a:scene3d>
            <a:camera prst="orthographicFront" fov="0">
              <a:rot lat="0" lon="0" rev="0"/>
            </a:camera>
            <a:lightRig rig="threePt" dir="t">
              <a:rot lat="0" lon="0" rev="1800000"/>
            </a:lightRig>
          </a:scene3d>
          <a:sp3d prstMaterial="matte">
            <a:bevelT h="200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showGridLines="0" zoomScaleNormal="100" zoomScaleSheetLayoutView="160" workbookViewId="0">
      <selection activeCell="C4" sqref="C4:E4"/>
    </sheetView>
  </sheetViews>
  <sheetFormatPr defaultRowHeight="12.75"/>
  <cols>
    <col min="1" max="1" width="2.25" style="1" customWidth="1"/>
    <col min="2" max="2" width="19.625" style="2" customWidth="1"/>
    <col min="3" max="3" width="9.25" style="1" customWidth="1"/>
    <col min="4" max="4" width="13.5" style="1" bestFit="1" customWidth="1"/>
    <col min="5" max="5" width="22.625" style="1" bestFit="1" customWidth="1"/>
    <col min="6" max="6" width="18.25" style="1" customWidth="1"/>
    <col min="7" max="7" width="20.25" style="1" customWidth="1"/>
    <col min="8" max="8" width="3" style="1" customWidth="1"/>
    <col min="9" max="16384" width="9" style="1"/>
  </cols>
  <sheetData>
    <row r="1" spans="1:8" s="4" customFormat="1" ht="105" customHeight="1">
      <c r="A1" s="3"/>
      <c r="B1" s="37"/>
      <c r="C1" s="127" t="s">
        <v>5</v>
      </c>
      <c r="D1" s="127"/>
      <c r="E1" s="127"/>
      <c r="F1" s="127"/>
      <c r="G1" s="127"/>
      <c r="H1" s="37"/>
    </row>
    <row r="2" spans="1:8">
      <c r="B2" s="5"/>
      <c r="C2" s="6"/>
      <c r="F2" s="7"/>
    </row>
    <row r="3" spans="1:8" ht="14.25" customHeight="1">
      <c r="B3" s="8" t="s">
        <v>6</v>
      </c>
      <c r="C3" s="126" t="s">
        <v>29</v>
      </c>
      <c r="D3" s="126"/>
      <c r="E3" s="126"/>
      <c r="F3" s="8" t="s">
        <v>7</v>
      </c>
      <c r="G3" s="1" t="s">
        <v>131</v>
      </c>
      <c r="H3" s="10"/>
    </row>
    <row r="4" spans="1:8" ht="14.25" customHeight="1">
      <c r="B4" s="8" t="s">
        <v>8</v>
      </c>
      <c r="C4" s="126" t="s">
        <v>141</v>
      </c>
      <c r="D4" s="126"/>
      <c r="E4" s="126"/>
      <c r="F4" s="8" t="s">
        <v>10</v>
      </c>
      <c r="G4" s="97">
        <v>43061</v>
      </c>
      <c r="H4" s="10"/>
    </row>
    <row r="5" spans="1:8" ht="15.75" customHeight="1">
      <c r="B5" s="46" t="s">
        <v>9</v>
      </c>
      <c r="C5" s="128" t="s">
        <v>31</v>
      </c>
      <c r="D5" s="129"/>
      <c r="E5" s="130"/>
      <c r="F5" s="8" t="s">
        <v>11</v>
      </c>
      <c r="G5" s="79">
        <v>1</v>
      </c>
      <c r="H5" s="9"/>
    </row>
    <row r="6" spans="1:8" ht="25.5">
      <c r="B6" s="47" t="s">
        <v>32</v>
      </c>
      <c r="C6" s="128" t="s">
        <v>95</v>
      </c>
      <c r="D6" s="129"/>
      <c r="E6" s="130"/>
      <c r="F6" s="48" t="s">
        <v>94</v>
      </c>
      <c r="G6" s="98" t="s">
        <v>138</v>
      </c>
      <c r="H6" s="9"/>
    </row>
    <row r="7" spans="1:8">
      <c r="B7" s="1"/>
    </row>
    <row r="8" spans="1:8">
      <c r="B8" s="11" t="s">
        <v>12</v>
      </c>
    </row>
    <row r="9" spans="1:8" s="12" customFormat="1">
      <c r="B9" s="49" t="s">
        <v>13</v>
      </c>
      <c r="C9" s="50" t="s">
        <v>11</v>
      </c>
      <c r="D9" s="50" t="s">
        <v>14</v>
      </c>
      <c r="E9" s="50" t="s">
        <v>20</v>
      </c>
      <c r="F9" s="50" t="s">
        <v>33</v>
      </c>
      <c r="G9" s="51" t="s">
        <v>15</v>
      </c>
      <c r="H9" s="38"/>
    </row>
    <row r="10" spans="1:8" s="13" customFormat="1">
      <c r="B10" s="52" t="s">
        <v>139</v>
      </c>
      <c r="C10" s="99">
        <v>1</v>
      </c>
      <c r="D10" s="100" t="s">
        <v>97</v>
      </c>
      <c r="E10" s="101" t="s">
        <v>37</v>
      </c>
      <c r="F10" s="102" t="s">
        <v>4</v>
      </c>
      <c r="G10" s="53" t="s">
        <v>31</v>
      </c>
      <c r="H10" s="35"/>
    </row>
    <row r="11" spans="1:8" s="13" customFormat="1" ht="25.5">
      <c r="B11" s="60" t="s">
        <v>36</v>
      </c>
      <c r="C11" s="103">
        <v>1.1000000000000001</v>
      </c>
      <c r="D11" s="104" t="s">
        <v>99</v>
      </c>
      <c r="E11" s="105" t="s">
        <v>38</v>
      </c>
      <c r="F11" s="106" t="s">
        <v>100</v>
      </c>
      <c r="G11" s="59"/>
      <c r="H11" s="34"/>
    </row>
    <row r="12" spans="1:8" s="13" customFormat="1">
      <c r="B12" s="60" t="s">
        <v>36</v>
      </c>
      <c r="C12" s="103">
        <v>1.2</v>
      </c>
      <c r="D12" s="104" t="s">
        <v>98</v>
      </c>
      <c r="E12" s="107"/>
      <c r="F12" s="106" t="s">
        <v>100</v>
      </c>
      <c r="G12" s="59"/>
      <c r="H12" s="34"/>
    </row>
    <row r="13" spans="1:8" s="13" customFormat="1">
      <c r="B13" s="60" t="s">
        <v>39</v>
      </c>
      <c r="C13" s="103">
        <v>1.3</v>
      </c>
      <c r="D13" s="104" t="s">
        <v>96</v>
      </c>
      <c r="E13" s="107"/>
      <c r="F13" s="106" t="s">
        <v>4</v>
      </c>
      <c r="G13" s="59"/>
      <c r="H13" s="34"/>
    </row>
    <row r="14" spans="1:8" s="13" customFormat="1">
      <c r="B14" s="60"/>
      <c r="C14" s="55"/>
      <c r="D14" s="61"/>
      <c r="E14" s="57"/>
      <c r="F14" s="58"/>
      <c r="G14" s="59"/>
      <c r="H14" s="34"/>
    </row>
    <row r="15" spans="1:8" s="13" customFormat="1">
      <c r="B15" s="60"/>
      <c r="C15" s="55"/>
      <c r="D15" s="61"/>
      <c r="E15" s="57"/>
      <c r="F15" s="58"/>
      <c r="G15" s="59"/>
      <c r="H15" s="34"/>
    </row>
    <row r="16" spans="1:8">
      <c r="B16" s="60"/>
      <c r="C16" s="55"/>
      <c r="D16" s="61"/>
      <c r="E16" s="57"/>
      <c r="F16" s="58"/>
      <c r="G16" s="59"/>
    </row>
    <row r="17" spans="2:7">
      <c r="B17" s="54"/>
      <c r="C17" s="62"/>
      <c r="D17" s="56"/>
      <c r="E17" s="57"/>
      <c r="F17" s="58"/>
      <c r="G17" s="59"/>
    </row>
    <row r="18" spans="2:7">
      <c r="B18" s="54"/>
      <c r="C18" s="55"/>
      <c r="D18" s="56"/>
      <c r="E18" s="57"/>
      <c r="F18" s="58"/>
      <c r="G18" s="59"/>
    </row>
    <row r="19" spans="2:7">
      <c r="B19" s="54"/>
      <c r="C19" s="118"/>
      <c r="D19" s="119"/>
      <c r="E19" s="120"/>
      <c r="F19" s="119"/>
      <c r="G19" s="59"/>
    </row>
    <row r="20" spans="2:7">
      <c r="B20" s="54"/>
      <c r="C20" s="118"/>
      <c r="D20" s="119"/>
      <c r="E20" s="120"/>
      <c r="F20" s="119"/>
      <c r="G20" s="59"/>
    </row>
    <row r="21" spans="2:7">
      <c r="B21" s="54"/>
      <c r="C21" s="118"/>
      <c r="D21" s="119"/>
      <c r="E21" s="120"/>
      <c r="F21" s="119"/>
      <c r="G21" s="59"/>
    </row>
    <row r="22" spans="2:7">
      <c r="B22" s="54"/>
      <c r="C22" s="118"/>
      <c r="D22" s="119"/>
      <c r="E22" s="120"/>
      <c r="F22" s="119"/>
      <c r="G22" s="59"/>
    </row>
    <row r="23" spans="2:7">
      <c r="B23" s="54"/>
      <c r="C23" s="118"/>
      <c r="D23" s="119"/>
      <c r="E23" s="120"/>
      <c r="F23" s="119"/>
      <c r="G23" s="59"/>
    </row>
    <row r="24" spans="2:7">
      <c r="B24" s="54"/>
      <c r="C24" s="118"/>
      <c r="D24" s="119"/>
      <c r="E24" s="120"/>
      <c r="F24" s="119"/>
      <c r="G24" s="59"/>
    </row>
    <row r="25" spans="2:7">
      <c r="B25" s="54"/>
      <c r="C25" s="118"/>
      <c r="D25" s="119"/>
      <c r="E25" s="120"/>
      <c r="F25" s="119"/>
      <c r="G25" s="59"/>
    </row>
    <row r="26" spans="2:7">
      <c r="B26" s="54"/>
      <c r="C26" s="118"/>
      <c r="D26" s="119"/>
      <c r="E26" s="120"/>
      <c r="F26" s="119"/>
      <c r="G26" s="59"/>
    </row>
    <row r="27" spans="2:7">
      <c r="B27" s="54"/>
      <c r="C27" s="118"/>
      <c r="D27" s="119"/>
      <c r="E27" s="120"/>
      <c r="F27" s="119"/>
      <c r="G27" s="59"/>
    </row>
    <row r="28" spans="2:7">
      <c r="B28" s="54"/>
      <c r="C28" s="118"/>
      <c r="D28" s="119"/>
      <c r="E28" s="120"/>
      <c r="F28" s="119"/>
      <c r="G28" s="59"/>
    </row>
    <row r="29" spans="2:7">
      <c r="B29" s="54"/>
      <c r="C29" s="118"/>
      <c r="D29" s="119"/>
      <c r="E29" s="120"/>
      <c r="F29" s="119"/>
      <c r="G29" s="59"/>
    </row>
    <row r="30" spans="2:7">
      <c r="B30" s="54"/>
      <c r="C30" s="118"/>
      <c r="D30" s="119"/>
      <c r="E30" s="120"/>
      <c r="F30" s="119"/>
      <c r="G30" s="59"/>
    </row>
    <row r="31" spans="2:7">
      <c r="B31" s="54"/>
      <c r="C31" s="118"/>
      <c r="D31" s="119"/>
      <c r="E31" s="120"/>
      <c r="F31" s="119"/>
      <c r="G31" s="59"/>
    </row>
    <row r="32" spans="2:7">
      <c r="B32" s="54"/>
      <c r="C32" s="118"/>
      <c r="D32" s="119"/>
      <c r="E32" s="120"/>
      <c r="F32" s="119"/>
      <c r="G32" s="59"/>
    </row>
    <row r="33" spans="2:7">
      <c r="B33" s="54"/>
      <c r="C33" s="118"/>
      <c r="D33" s="119"/>
      <c r="E33" s="120"/>
      <c r="F33" s="119"/>
      <c r="G33" s="59"/>
    </row>
    <row r="34" spans="2:7">
      <c r="B34" s="54"/>
      <c r="C34" s="118"/>
      <c r="D34" s="119"/>
      <c r="E34" s="120"/>
      <c r="F34" s="119"/>
      <c r="G34" s="59"/>
    </row>
    <row r="35" spans="2:7">
      <c r="B35" s="54"/>
      <c r="C35" s="118"/>
      <c r="D35" s="119"/>
      <c r="E35" s="120"/>
      <c r="F35" s="119"/>
      <c r="G35" s="59"/>
    </row>
    <row r="36" spans="2:7">
      <c r="B36" s="54"/>
      <c r="C36" s="118"/>
      <c r="D36" s="119"/>
      <c r="E36" s="120"/>
      <c r="F36" s="119"/>
      <c r="G36" s="59"/>
    </row>
    <row r="37" spans="2:7">
      <c r="B37" s="54"/>
      <c r="C37" s="118"/>
      <c r="D37" s="119"/>
      <c r="E37" s="120"/>
      <c r="F37" s="119"/>
      <c r="G37" s="59"/>
    </row>
    <row r="38" spans="2:7">
      <c r="B38" s="54"/>
      <c r="C38" s="118"/>
      <c r="D38" s="119"/>
      <c r="E38" s="120"/>
      <c r="F38" s="119"/>
      <c r="G38" s="59"/>
    </row>
    <row r="39" spans="2:7">
      <c r="B39" s="54"/>
      <c r="C39" s="118"/>
      <c r="D39" s="119"/>
      <c r="E39" s="120"/>
      <c r="F39" s="119"/>
      <c r="G39" s="59"/>
    </row>
    <row r="40" spans="2:7">
      <c r="B40" s="54"/>
      <c r="C40" s="118"/>
      <c r="D40" s="119"/>
      <c r="E40" s="120"/>
      <c r="F40" s="119"/>
      <c r="G40" s="59"/>
    </row>
    <row r="41" spans="2:7">
      <c r="B41" s="54"/>
      <c r="C41" s="118"/>
      <c r="D41" s="119"/>
      <c r="E41" s="120"/>
      <c r="F41" s="119"/>
      <c r="G41" s="59"/>
    </row>
    <row r="42" spans="2:7">
      <c r="B42" s="121"/>
      <c r="C42" s="122"/>
      <c r="D42" s="123"/>
      <c r="E42" s="124"/>
      <c r="F42" s="123"/>
      <c r="G42" s="125"/>
    </row>
  </sheetData>
  <mergeCells count="5">
    <mergeCell ref="C3:E3"/>
    <mergeCell ref="C4:E4"/>
    <mergeCell ref="C1:G1"/>
    <mergeCell ref="C6:E6"/>
    <mergeCell ref="C5:E5"/>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Info!$B$3:$B$6</xm:f>
          </x14:formula1>
          <xm:sqref>F10:F42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showGridLines="0" tabSelected="1" zoomScaleNormal="100" zoomScaleSheetLayoutView="80" workbookViewId="0">
      <selection activeCell="E5" sqref="E5"/>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80" t="s">
        <v>56</v>
      </c>
      <c r="C1" s="80"/>
      <c r="D1" s="80"/>
      <c r="E1" s="80"/>
      <c r="F1" s="19"/>
      <c r="G1" s="19"/>
    </row>
    <row r="2" spans="1:14">
      <c r="A2" s="78"/>
      <c r="B2" s="74" t="s">
        <v>60</v>
      </c>
      <c r="C2" s="94" t="e">
        <f>TEXT('Test case List'!#REF!,"")</f>
        <v>#REF!</v>
      </c>
      <c r="D2" s="74" t="s">
        <v>63</v>
      </c>
      <c r="E2" s="95" t="s">
        <v>30</v>
      </c>
      <c r="F2" s="19"/>
      <c r="G2" s="19"/>
      <c r="H2" s="19"/>
    </row>
    <row r="3" spans="1:14" ht="12.75" customHeight="1">
      <c r="A3" s="78"/>
      <c r="B3" s="137" t="s">
        <v>20</v>
      </c>
      <c r="C3" s="139" t="e">
        <f>TEXT('Test case List'!#REF!,"")</f>
        <v>#REF!</v>
      </c>
      <c r="D3" s="74" t="s">
        <v>62</v>
      </c>
      <c r="E3" s="96">
        <v>43034</v>
      </c>
      <c r="F3" s="19"/>
      <c r="G3" s="19"/>
      <c r="H3" s="19"/>
    </row>
    <row r="4" spans="1:14">
      <c r="A4" s="78"/>
      <c r="B4" s="138"/>
      <c r="C4" s="140"/>
      <c r="D4" s="74" t="s">
        <v>64</v>
      </c>
      <c r="E4" s="95" t="s">
        <v>30</v>
      </c>
      <c r="F4" s="19"/>
      <c r="G4" s="19"/>
      <c r="H4" s="19"/>
    </row>
    <row r="5" spans="1:14">
      <c r="A5" s="78"/>
      <c r="B5" s="75" t="s">
        <v>61</v>
      </c>
      <c r="C5" s="73" t="str">
        <f>IF(C11+C12+C13=0,"READY TO START",IF(OR(C9=C11+C12+C13,AND(E9&gt;0,E9=E11+E12+E13)),"DONE",IF(C9&lt;&gt;C11+C12+C13,"IN PROGRESS",)))</f>
        <v>READY TO START</v>
      </c>
      <c r="D5" s="74" t="s">
        <v>65</v>
      </c>
      <c r="E5" s="96">
        <v>43036</v>
      </c>
      <c r="F5" s="19"/>
      <c r="G5" s="19"/>
      <c r="H5" s="19"/>
    </row>
    <row r="6" spans="1:14">
      <c r="A6" s="25"/>
      <c r="B6" s="36"/>
      <c r="C6" s="36"/>
      <c r="D6" s="36"/>
      <c r="E6" s="36"/>
      <c r="F6" s="19"/>
      <c r="G6" s="19"/>
    </row>
    <row r="7" spans="1:14">
      <c r="A7" s="25"/>
      <c r="B7" s="80" t="s">
        <v>57</v>
      </c>
      <c r="C7" s="80"/>
      <c r="D7" s="80"/>
      <c r="E7" s="80"/>
      <c r="F7" s="19"/>
      <c r="G7" s="19"/>
    </row>
    <row r="8" spans="1:14">
      <c r="A8" s="25"/>
      <c r="B8" s="141" t="s">
        <v>58</v>
      </c>
      <c r="C8" s="141"/>
      <c r="D8" s="142" t="s">
        <v>59</v>
      </c>
      <c r="E8" s="143"/>
      <c r="F8" s="19"/>
      <c r="G8" s="19"/>
    </row>
    <row r="9" spans="1:14" ht="12.75" customHeight="1">
      <c r="A9" s="78"/>
      <c r="B9" s="77" t="s">
        <v>66</v>
      </c>
      <c r="C9" s="72">
        <f>COUNTA(Function31011121314['#])</f>
        <v>0</v>
      </c>
      <c r="D9" s="77" t="s">
        <v>66</v>
      </c>
      <c r="E9" s="72">
        <f>COUNTA(Function31011121314['#])</f>
        <v>0</v>
      </c>
      <c r="F9" s="19"/>
      <c r="G9" s="19"/>
    </row>
    <row r="10" spans="1:14">
      <c r="A10" s="78"/>
      <c r="B10" s="77" t="s">
        <v>67</v>
      </c>
      <c r="C10" s="76">
        <f>COUNTIF(Function31011121314[1st Test Result],Info!$F$4)</f>
        <v>0</v>
      </c>
      <c r="D10" s="77" t="s">
        <v>67</v>
      </c>
      <c r="E10" s="76">
        <f>COUNTIF(Function31011121314[2nd Test Result],OR(Info!$F$4,""))</f>
        <v>0</v>
      </c>
      <c r="F10" s="19"/>
      <c r="G10" s="19"/>
    </row>
    <row r="11" spans="1:14">
      <c r="A11" s="78"/>
      <c r="B11" s="77" t="s">
        <v>68</v>
      </c>
      <c r="C11" s="76">
        <f>COUNTIF(Function31011121314[1st Test Result],Info!$F$3)</f>
        <v>0</v>
      </c>
      <c r="D11" s="77" t="s">
        <v>68</v>
      </c>
      <c r="E11" s="76">
        <f>COUNTIF(Function31011121314[2nd Test Result],Info!$F$3)</f>
        <v>0</v>
      </c>
      <c r="F11" s="19"/>
      <c r="G11" s="19"/>
    </row>
    <row r="12" spans="1:14">
      <c r="A12" s="78"/>
      <c r="B12" s="77" t="s">
        <v>69</v>
      </c>
      <c r="C12" s="76">
        <f>COUNTIF(Function31011121314[1st Test Result],Info!$F$5)</f>
        <v>0</v>
      </c>
      <c r="D12" s="77" t="s">
        <v>69</v>
      </c>
      <c r="E12" s="76">
        <f>COUNTIF(Function31011121314[2nd Test Result],Info!$F$5)</f>
        <v>0</v>
      </c>
      <c r="F12" s="19"/>
      <c r="G12" s="19"/>
    </row>
    <row r="13" spans="1:14">
      <c r="A13" s="78"/>
      <c r="B13" s="77" t="s">
        <v>70</v>
      </c>
      <c r="C13" s="76">
        <f>COUNTIF(Function31011121314[1st Test Result],Info!$F$6)</f>
        <v>0</v>
      </c>
      <c r="D13" s="77" t="s">
        <v>70</v>
      </c>
      <c r="E13" s="76">
        <f>COUNTIF(Function31011121314[2nd Test Result],Info!$F$6)</f>
        <v>0</v>
      </c>
      <c r="F13" s="19"/>
      <c r="G13" s="19"/>
    </row>
    <row r="14" spans="1:14" s="20" customFormat="1" ht="15" customHeight="1">
      <c r="D14" s="22"/>
      <c r="E14" s="22"/>
      <c r="F14" s="22"/>
      <c r="G14" s="22"/>
      <c r="H14" s="21"/>
      <c r="I14" s="21"/>
      <c r="J14" s="21"/>
      <c r="K14" s="21"/>
      <c r="L14" s="21"/>
      <c r="M14" s="21"/>
    </row>
    <row r="15" spans="1:14" s="20" customFormat="1" ht="15">
      <c r="A15" s="87" t="s">
        <v>54</v>
      </c>
      <c r="B15" s="88" t="s">
        <v>2</v>
      </c>
      <c r="C15" s="88" t="s">
        <v>74</v>
      </c>
      <c r="D15" s="88" t="s">
        <v>26</v>
      </c>
      <c r="E15" s="88" t="s">
        <v>21</v>
      </c>
      <c r="F15" s="88" t="s">
        <v>76</v>
      </c>
      <c r="G15" s="88" t="s">
        <v>0</v>
      </c>
      <c r="H15" s="89" t="s">
        <v>81</v>
      </c>
      <c r="I15" s="89" t="s">
        <v>83</v>
      </c>
      <c r="J15" s="89" t="s">
        <v>82</v>
      </c>
      <c r="K15" s="89" t="s">
        <v>84</v>
      </c>
      <c r="L15" s="89" t="s">
        <v>85</v>
      </c>
      <c r="M15" s="89" t="s">
        <v>86</v>
      </c>
      <c r="N15" s="90" t="s">
        <v>1</v>
      </c>
    </row>
    <row r="16" spans="1:14" s="39" customFormat="1" ht="15">
      <c r="A16" s="85"/>
      <c r="B16" s="40"/>
      <c r="C16" s="40"/>
      <c r="D16" s="41"/>
      <c r="E16" s="41"/>
      <c r="F16" s="42"/>
      <c r="G16" s="81"/>
      <c r="H16" s="45"/>
      <c r="I16" s="82"/>
      <c r="J16" s="82"/>
      <c r="K16" s="45"/>
      <c r="L16" s="82"/>
      <c r="M16" s="82"/>
      <c r="N16" s="83"/>
    </row>
    <row r="17" spans="1:14" s="23" customFormat="1" ht="15">
      <c r="A17" s="86"/>
      <c r="B17" s="40"/>
      <c r="C17" s="40"/>
      <c r="D17" s="43"/>
      <c r="E17" s="43"/>
      <c r="F17" s="44"/>
      <c r="G17" s="44"/>
      <c r="H17" s="45"/>
      <c r="I17" s="82"/>
      <c r="J17" s="82"/>
      <c r="K17" s="45"/>
      <c r="L17" s="82"/>
      <c r="M17" s="82"/>
      <c r="N17" s="84"/>
    </row>
    <row r="18" spans="1:14" s="23" customFormat="1" ht="15">
      <c r="A18" s="86"/>
      <c r="B18" s="40"/>
      <c r="C18" s="40"/>
      <c r="D18" s="43"/>
      <c r="E18" s="43"/>
      <c r="F18" s="44"/>
      <c r="G18" s="44"/>
      <c r="H18" s="45"/>
      <c r="I18" s="82"/>
      <c r="J18" s="82"/>
      <c r="K18" s="45"/>
      <c r="L18" s="82"/>
      <c r="M18" s="82"/>
      <c r="N18" s="84"/>
    </row>
    <row r="19" spans="1:14" s="23" customFormat="1" ht="15">
      <c r="A19" s="86"/>
      <c r="B19" s="40"/>
      <c r="C19" s="40"/>
      <c r="D19" s="43"/>
      <c r="E19" s="43"/>
      <c r="F19" s="44"/>
      <c r="G19" s="44"/>
      <c r="H19" s="45"/>
      <c r="I19" s="82"/>
      <c r="J19" s="82"/>
      <c r="K19" s="45"/>
      <c r="L19" s="82"/>
      <c r="M19" s="82"/>
      <c r="N19" s="84"/>
    </row>
    <row r="20" spans="1:14" ht="15">
      <c r="A20" s="86"/>
      <c r="B20" s="40"/>
      <c r="C20" s="40"/>
      <c r="D20" s="43"/>
      <c r="E20" s="43"/>
      <c r="F20" s="44"/>
      <c r="G20" s="44"/>
      <c r="H20" s="45"/>
      <c r="I20" s="82"/>
      <c r="J20" s="82"/>
      <c r="K20" s="45"/>
      <c r="L20" s="82"/>
      <c r="M20" s="82"/>
      <c r="N20" s="84"/>
    </row>
    <row r="21" spans="1:14" ht="15">
      <c r="A21" s="86"/>
      <c r="B21" s="40"/>
      <c r="C21" s="40"/>
      <c r="D21" s="43"/>
      <c r="E21" s="43"/>
      <c r="F21" s="44"/>
      <c r="G21" s="44"/>
      <c r="H21" s="45"/>
      <c r="I21" s="82"/>
      <c r="J21" s="82"/>
      <c r="K21" s="45"/>
      <c r="L21" s="82"/>
      <c r="M21" s="82"/>
      <c r="N21" s="84"/>
    </row>
    <row r="22" spans="1:14" ht="15">
      <c r="A22" s="86"/>
      <c r="B22" s="40"/>
      <c r="C22" s="40"/>
      <c r="D22" s="43"/>
      <c r="E22" s="43"/>
      <c r="F22" s="44"/>
      <c r="G22" s="44"/>
      <c r="H22" s="45"/>
      <c r="I22" s="82"/>
      <c r="J22" s="82"/>
      <c r="K22" s="45"/>
      <c r="L22" s="82"/>
      <c r="M22" s="82"/>
      <c r="N22" s="84"/>
    </row>
    <row r="23" spans="1:14" ht="15">
      <c r="A23" s="86"/>
      <c r="B23" s="40"/>
      <c r="C23" s="40"/>
      <c r="D23" s="43"/>
      <c r="E23" s="43"/>
      <c r="F23" s="44"/>
      <c r="G23" s="44"/>
      <c r="H23" s="45"/>
      <c r="I23" s="82"/>
      <c r="J23" s="82"/>
      <c r="K23" s="45"/>
      <c r="L23" s="82"/>
      <c r="M23" s="82"/>
      <c r="N23" s="84"/>
    </row>
    <row r="24" spans="1:14" ht="15">
      <c r="A24" s="86"/>
      <c r="B24" s="40"/>
      <c r="C24" s="40"/>
      <c r="D24" s="43"/>
      <c r="E24" s="43"/>
      <c r="F24" s="44"/>
      <c r="G24" s="44"/>
      <c r="H24" s="45"/>
      <c r="I24" s="82"/>
      <c r="J24" s="82"/>
      <c r="K24" s="45"/>
      <c r="L24" s="82"/>
      <c r="M24" s="82"/>
      <c r="N24" s="84"/>
    </row>
    <row r="25" spans="1:14" ht="15">
      <c r="A25" s="86"/>
      <c r="B25" s="40"/>
      <c r="C25" s="40"/>
      <c r="D25" s="43"/>
      <c r="E25" s="43"/>
      <c r="F25" s="44"/>
      <c r="G25" s="44"/>
      <c r="H25" s="45"/>
      <c r="I25" s="82"/>
      <c r="J25" s="82"/>
      <c r="K25" s="45"/>
      <c r="L25" s="82"/>
      <c r="M25" s="82"/>
      <c r="N25" s="84"/>
    </row>
    <row r="26" spans="1:14" ht="15">
      <c r="A26" s="86"/>
      <c r="B26" s="40"/>
      <c r="C26" s="40"/>
      <c r="D26" s="43"/>
      <c r="E26" s="43"/>
      <c r="F26" s="44"/>
      <c r="G26" s="44"/>
      <c r="H26" s="45"/>
      <c r="I26" s="82"/>
      <c r="J26" s="82"/>
      <c r="K26" s="45"/>
      <c r="L26" s="82"/>
      <c r="M26" s="82"/>
      <c r="N26" s="84"/>
    </row>
    <row r="27" spans="1:14" ht="15">
      <c r="A27" s="86"/>
      <c r="B27" s="40"/>
      <c r="C27" s="40"/>
      <c r="D27" s="43"/>
      <c r="E27" s="43"/>
      <c r="F27" s="44"/>
      <c r="G27" s="44"/>
      <c r="H27" s="45"/>
      <c r="I27" s="82"/>
      <c r="J27" s="82"/>
      <c r="K27" s="45"/>
      <c r="L27" s="82"/>
      <c r="M27" s="82"/>
      <c r="N27" s="84"/>
    </row>
    <row r="28" spans="1:14" ht="15">
      <c r="A28" s="86"/>
      <c r="B28" s="40"/>
      <c r="C28" s="40"/>
      <c r="D28" s="43"/>
      <c r="E28" s="43"/>
      <c r="F28" s="44"/>
      <c r="G28" s="44"/>
      <c r="H28" s="45"/>
      <c r="I28" s="82"/>
      <c r="J28" s="82"/>
      <c r="K28" s="45"/>
      <c r="L28" s="82"/>
      <c r="M28" s="82"/>
      <c r="N28" s="84"/>
    </row>
    <row r="29" spans="1:14" ht="15">
      <c r="A29" s="86"/>
      <c r="B29" s="40"/>
      <c r="C29" s="40"/>
      <c r="D29" s="43"/>
      <c r="E29" s="43"/>
      <c r="F29" s="44"/>
      <c r="G29" s="44"/>
      <c r="H29" s="45"/>
      <c r="I29" s="82"/>
      <c r="J29" s="82"/>
      <c r="K29" s="45"/>
      <c r="L29" s="82"/>
      <c r="M29" s="82"/>
      <c r="N29" s="84"/>
    </row>
    <row r="30" spans="1:14" ht="15">
      <c r="A30" s="86"/>
      <c r="B30" s="40"/>
      <c r="C30" s="40"/>
      <c r="D30" s="43"/>
      <c r="E30" s="43"/>
      <c r="F30" s="44"/>
      <c r="G30" s="44"/>
      <c r="H30" s="45"/>
      <c r="I30" s="82"/>
      <c r="J30" s="82"/>
      <c r="K30" s="45"/>
      <c r="L30" s="82"/>
      <c r="M30" s="82"/>
      <c r="N30" s="84"/>
    </row>
    <row r="31" spans="1:14" ht="15">
      <c r="A31" s="86"/>
      <c r="B31" s="40"/>
      <c r="C31" s="40"/>
      <c r="D31" s="43"/>
      <c r="E31" s="43"/>
      <c r="F31" s="44"/>
      <c r="G31" s="44"/>
      <c r="H31" s="45"/>
      <c r="I31" s="82"/>
      <c r="J31" s="82"/>
      <c r="K31" s="45"/>
      <c r="L31" s="82"/>
      <c r="M31" s="82"/>
      <c r="N31" s="84"/>
    </row>
    <row r="32" spans="1:14" ht="15">
      <c r="A32" s="86"/>
      <c r="B32" s="40"/>
      <c r="C32" s="40"/>
      <c r="D32" s="43"/>
      <c r="E32" s="43"/>
      <c r="F32" s="44"/>
      <c r="G32" s="44"/>
      <c r="H32" s="45"/>
      <c r="I32" s="82"/>
      <c r="J32" s="82"/>
      <c r="K32" s="45"/>
      <c r="L32" s="82"/>
      <c r="M32" s="82"/>
      <c r="N32" s="84"/>
    </row>
    <row r="33" spans="1:14" ht="15">
      <c r="A33" s="86"/>
      <c r="B33" s="40"/>
      <c r="C33" s="40"/>
      <c r="D33" s="43"/>
      <c r="E33" s="43"/>
      <c r="F33" s="44"/>
      <c r="G33" s="44"/>
      <c r="H33" s="45"/>
      <c r="I33" s="82"/>
      <c r="J33" s="82"/>
      <c r="K33" s="45"/>
      <c r="L33" s="82"/>
      <c r="M33" s="82"/>
      <c r="N33" s="84"/>
    </row>
    <row r="34" spans="1:14" ht="15">
      <c r="A34" s="86"/>
      <c r="B34" s="40"/>
      <c r="C34" s="40"/>
      <c r="D34" s="43"/>
      <c r="E34" s="43"/>
      <c r="F34" s="44"/>
      <c r="G34" s="44"/>
      <c r="H34" s="45"/>
      <c r="I34" s="82"/>
      <c r="J34" s="82"/>
      <c r="K34" s="45"/>
      <c r="L34" s="82"/>
      <c r="M34" s="82"/>
      <c r="N34" s="84"/>
    </row>
    <row r="35" spans="1:14" ht="15">
      <c r="A35" s="86"/>
      <c r="B35" s="40"/>
      <c r="C35" s="40"/>
      <c r="D35" s="43"/>
      <c r="E35" s="43"/>
      <c r="F35" s="44"/>
      <c r="G35" s="44"/>
      <c r="H35" s="45"/>
      <c r="I35" s="82"/>
      <c r="J35" s="82"/>
      <c r="K35" s="45"/>
      <c r="L35" s="82"/>
      <c r="M35" s="82"/>
      <c r="N35" s="84"/>
    </row>
    <row r="36" spans="1:14" ht="15">
      <c r="A36" s="86"/>
      <c r="B36" s="40"/>
      <c r="C36" s="40"/>
      <c r="D36" s="43"/>
      <c r="E36" s="43"/>
      <c r="F36" s="44"/>
      <c r="G36" s="44"/>
      <c r="H36" s="45"/>
      <c r="I36" s="82"/>
      <c r="J36" s="82"/>
      <c r="K36" s="45"/>
      <c r="L36" s="82"/>
      <c r="M36" s="82"/>
      <c r="N36" s="84"/>
    </row>
    <row r="37" spans="1:14" ht="15">
      <c r="A37" s="86"/>
      <c r="B37" s="40"/>
      <c r="C37" s="40"/>
      <c r="D37" s="43"/>
      <c r="E37" s="43"/>
      <c r="F37" s="44"/>
      <c r="G37" s="44"/>
      <c r="H37" s="45"/>
      <c r="I37" s="82"/>
      <c r="J37" s="82"/>
      <c r="K37" s="45"/>
      <c r="L37" s="82"/>
      <c r="M37" s="82"/>
      <c r="N37" s="84"/>
    </row>
    <row r="38" spans="1:14" ht="15">
      <c r="A38" s="86"/>
      <c r="B38" s="40"/>
      <c r="C38" s="40"/>
      <c r="D38" s="43"/>
      <c r="E38" s="43"/>
      <c r="F38" s="44"/>
      <c r="G38" s="44"/>
      <c r="H38" s="45"/>
      <c r="I38" s="82"/>
      <c r="J38" s="82"/>
      <c r="K38" s="45"/>
      <c r="L38" s="82"/>
      <c r="M38" s="82"/>
      <c r="N38" s="84"/>
    </row>
    <row r="39" spans="1:14" ht="15">
      <c r="A39" s="86"/>
      <c r="B39" s="40"/>
      <c r="C39" s="40"/>
      <c r="D39" s="43"/>
      <c r="E39" s="43"/>
      <c r="F39" s="44"/>
      <c r="G39" s="44"/>
      <c r="H39" s="45"/>
      <c r="I39" s="82"/>
      <c r="J39" s="82"/>
      <c r="K39" s="45"/>
      <c r="L39" s="82"/>
      <c r="M39" s="82"/>
      <c r="N39" s="84"/>
    </row>
    <row r="54" spans="4:4">
      <c r="D54" s="24"/>
    </row>
    <row r="55" spans="4:4">
      <c r="D55" s="24"/>
    </row>
    <row r="56" spans="4:4">
      <c r="D56" s="24"/>
    </row>
    <row r="57" spans="4:4">
      <c r="D57" s="24"/>
    </row>
    <row r="58" spans="4:4">
      <c r="D58" s="24"/>
    </row>
    <row r="59" spans="4:4">
      <c r="D59" s="24"/>
    </row>
    <row r="60" spans="4:4">
      <c r="D60" s="24"/>
    </row>
    <row r="61" spans="4:4">
      <c r="D61" s="24"/>
    </row>
    <row r="62" spans="4:4">
      <c r="D62" s="24"/>
    </row>
    <row r="63" spans="4:4">
      <c r="D63" s="24"/>
    </row>
    <row r="64" spans="4:4">
      <c r="D64" s="24"/>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{B007AEE1-B410-4F3E-8142-4C8BF36224BF}</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07AEE1-B410-4F3E-8142-4C8BF36224BF}">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14:formula1>
            <xm:f>Info!$F$3:$F$6</xm:f>
          </x14:formula1>
          <xm:sqref>K16:K39 H16:H39</xm:sqref>
        </x14:dataValidation>
        <x14:dataValidation type="list" allowBlank="1" showInputMessage="1" showErrorMessage="1">
          <x14:formula1>
            <xm:f>Info!$D$3:$D$7</xm:f>
          </x14:formula1>
          <xm:sqref>B16:B39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D7" sqref="D7"/>
    </sheetView>
  </sheetViews>
  <sheetFormatPr defaultRowHeight="13.5"/>
  <cols>
    <col min="6" max="6" width="13.375" customWidth="1"/>
  </cols>
  <sheetData>
    <row r="2" spans="2:6">
      <c r="B2" t="s">
        <v>33</v>
      </c>
      <c r="D2" t="s">
        <v>2</v>
      </c>
      <c r="F2" t="s">
        <v>55</v>
      </c>
    </row>
    <row r="3" spans="2:6">
      <c r="B3" t="s">
        <v>4</v>
      </c>
      <c r="D3" t="s">
        <v>71</v>
      </c>
      <c r="F3" t="s">
        <v>22</v>
      </c>
    </row>
    <row r="4" spans="2:6">
      <c r="B4" t="s">
        <v>28</v>
      </c>
      <c r="D4" t="s">
        <v>3</v>
      </c>
      <c r="F4" t="s">
        <v>24</v>
      </c>
    </row>
    <row r="5" spans="2:6">
      <c r="B5" t="s">
        <v>34</v>
      </c>
      <c r="D5" t="s">
        <v>72</v>
      </c>
      <c r="F5" t="s">
        <v>23</v>
      </c>
    </row>
    <row r="6" spans="2:6">
      <c r="B6" t="s">
        <v>35</v>
      </c>
      <c r="D6" t="s">
        <v>91</v>
      </c>
      <c r="F6" t="s">
        <v>25</v>
      </c>
    </row>
    <row r="7" spans="2:6">
      <c r="D7" t="s">
        <v>73</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13"/>
  <sheetViews>
    <sheetView topLeftCell="A7" zoomScaleNormal="100" zoomScaleSheetLayoutView="100" workbookViewId="0">
      <selection activeCell="D4" sqref="D4:E4"/>
    </sheetView>
  </sheetViews>
  <sheetFormatPr defaultRowHeight="12.75"/>
  <cols>
    <col min="1" max="1" width="5.125" style="7" customWidth="1"/>
    <col min="2" max="2" width="7.875" style="14" bestFit="1" customWidth="1"/>
    <col min="3" max="3" width="18.75" style="15" customWidth="1"/>
    <col min="4" max="4" width="28.75" style="15" customWidth="1"/>
    <col min="5" max="5" width="56.625" style="15" customWidth="1"/>
    <col min="6" max="6" width="13.75" style="7" bestFit="1" customWidth="1"/>
    <col min="7" max="16384" width="9" style="7"/>
  </cols>
  <sheetData>
    <row r="1" spans="2:6" s="33" customFormat="1" ht="75.75" customHeight="1">
      <c r="B1" s="131" t="s">
        <v>16</v>
      </c>
      <c r="C1" s="131"/>
      <c r="D1" s="131"/>
      <c r="E1" s="131"/>
    </row>
    <row r="2" spans="2:6" ht="13.5" customHeight="1">
      <c r="B2" s="26"/>
      <c r="C2" s="27"/>
      <c r="D2" s="28"/>
      <c r="E2" s="28"/>
    </row>
    <row r="3" spans="2:6">
      <c r="B3" s="133" t="s">
        <v>6</v>
      </c>
      <c r="C3" s="133"/>
      <c r="D3" s="134" t="str">
        <f>Cover!C3</f>
        <v>Assignment</v>
      </c>
      <c r="E3" s="134"/>
    </row>
    <row r="4" spans="2:6">
      <c r="B4" s="133" t="s">
        <v>8</v>
      </c>
      <c r="C4" s="133"/>
      <c r="D4" s="134" t="s">
        <v>141</v>
      </c>
      <c r="E4" s="134"/>
    </row>
    <row r="5" spans="2:6" s="16" customFormat="1" ht="93.75" customHeight="1">
      <c r="B5" s="132" t="s">
        <v>17</v>
      </c>
      <c r="C5" s="132"/>
      <c r="D5" s="135" t="s">
        <v>140</v>
      </c>
      <c r="E5" s="136"/>
    </row>
    <row r="6" spans="2:6">
      <c r="B6" s="29"/>
      <c r="C6" s="30"/>
      <c r="D6" s="30"/>
      <c r="E6" s="30"/>
    </row>
    <row r="7" spans="2:6" s="17" customFormat="1">
      <c r="B7" s="31"/>
      <c r="C7" s="32"/>
      <c r="D7" s="32"/>
      <c r="E7" s="32"/>
    </row>
    <row r="8" spans="2:6" s="18" customFormat="1" ht="21" customHeight="1">
      <c r="B8" s="63" t="s">
        <v>18</v>
      </c>
      <c r="C8" s="64" t="s">
        <v>27</v>
      </c>
      <c r="D8" s="64" t="s">
        <v>19</v>
      </c>
      <c r="E8" s="65" t="s">
        <v>20</v>
      </c>
      <c r="F8" s="91" t="s">
        <v>92</v>
      </c>
    </row>
    <row r="9" spans="2:6" ht="15">
      <c r="B9" s="66">
        <v>1</v>
      </c>
      <c r="C9" s="67" t="s">
        <v>40</v>
      </c>
      <c r="D9" s="68" t="s">
        <v>45</v>
      </c>
      <c r="E9" s="68" t="s">
        <v>46</v>
      </c>
      <c r="F9" s="92"/>
    </row>
    <row r="10" spans="2:6" ht="15">
      <c r="B10" s="66">
        <v>2</v>
      </c>
      <c r="C10" s="70" t="s">
        <v>41</v>
      </c>
      <c r="D10" s="68" t="s">
        <v>47</v>
      </c>
      <c r="E10" s="71" t="s">
        <v>48</v>
      </c>
      <c r="F10" s="93"/>
    </row>
    <row r="11" spans="2:6" ht="15">
      <c r="B11" s="66">
        <v>3</v>
      </c>
      <c r="C11" s="67" t="s">
        <v>42</v>
      </c>
      <c r="D11" s="68" t="s">
        <v>49</v>
      </c>
      <c r="E11" s="69" t="s">
        <v>50</v>
      </c>
      <c r="F11" s="93"/>
    </row>
    <row r="12" spans="2:6" ht="75">
      <c r="B12" s="66">
        <v>4</v>
      </c>
      <c r="C12" s="70" t="s">
        <v>43</v>
      </c>
      <c r="D12" s="69" t="s">
        <v>51</v>
      </c>
      <c r="E12" s="71" t="s">
        <v>93</v>
      </c>
      <c r="F12" s="93"/>
    </row>
    <row r="13" spans="2:6" ht="30">
      <c r="B13" s="66">
        <v>5</v>
      </c>
      <c r="C13" s="70" t="s">
        <v>44</v>
      </c>
      <c r="D13" s="69" t="s">
        <v>52</v>
      </c>
      <c r="E13" s="71" t="s">
        <v>53</v>
      </c>
      <c r="F13" s="93"/>
    </row>
  </sheetData>
  <mergeCells count="7">
    <mergeCell ref="B1:E1"/>
    <mergeCell ref="B5:C5"/>
    <mergeCell ref="B3:C3"/>
    <mergeCell ref="D3:E3"/>
    <mergeCell ref="B4:C4"/>
    <mergeCell ref="D4:E4"/>
    <mergeCell ref="D5:E5"/>
  </mergeCells>
  <phoneticPr fontId="0" type="noConversion"/>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topLeftCell="C1" zoomScaleNormal="100" zoomScaleSheetLayoutView="80" workbookViewId="0">
      <selection activeCell="J20" sqref="J20"/>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80" t="s">
        <v>56</v>
      </c>
      <c r="C1" s="80"/>
      <c r="D1" s="80"/>
      <c r="E1" s="80"/>
      <c r="F1" s="19"/>
      <c r="G1" s="19"/>
    </row>
    <row r="2" spans="1:14">
      <c r="A2" s="78"/>
      <c r="B2" s="74" t="s">
        <v>60</v>
      </c>
      <c r="C2" s="94" t="str">
        <f>TEXT('Test case List'!C9,"")</f>
        <v>Chức năng 1</v>
      </c>
      <c r="D2" s="74" t="s">
        <v>63</v>
      </c>
      <c r="E2" s="95" t="s">
        <v>131</v>
      </c>
      <c r="F2" s="19"/>
      <c r="G2" s="19"/>
      <c r="H2" s="19"/>
    </row>
    <row r="3" spans="1:14">
      <c r="A3" s="78"/>
      <c r="B3" s="137" t="s">
        <v>20</v>
      </c>
      <c r="C3" s="139" t="str">
        <f>TEXT('Test case List'!E9,"")</f>
        <v>Xây dựng chức năng Login và Logout trong trang Web</v>
      </c>
      <c r="D3" s="74" t="s">
        <v>62</v>
      </c>
      <c r="E3" s="96">
        <v>43040</v>
      </c>
      <c r="F3" s="19"/>
      <c r="G3" s="19"/>
      <c r="H3" s="19"/>
    </row>
    <row r="4" spans="1:14">
      <c r="A4" s="78"/>
      <c r="B4" s="138"/>
      <c r="C4" s="140"/>
      <c r="D4" s="74" t="s">
        <v>64</v>
      </c>
      <c r="E4" s="95" t="s">
        <v>131</v>
      </c>
      <c r="F4" s="19"/>
      <c r="G4" s="19"/>
      <c r="H4" s="19"/>
    </row>
    <row r="5" spans="1:14">
      <c r="A5" s="78"/>
      <c r="B5" s="75" t="s">
        <v>61</v>
      </c>
      <c r="C5" s="73" t="str">
        <f>IF(C11+C12+C13=0,"READY TO START",IF(OR(C9=C11+C12+C13,AND(E9&gt;0,E9=E11+E12+E13)),"DONE",IF(C9&lt;&gt;C11+C12+C13,"IN PROGRESS",)))</f>
        <v>IN PROGRESS</v>
      </c>
      <c r="D5" s="74" t="s">
        <v>65</v>
      </c>
      <c r="E5" s="96">
        <v>43041</v>
      </c>
      <c r="F5" s="19"/>
      <c r="G5" s="19"/>
      <c r="H5" s="19"/>
    </row>
    <row r="6" spans="1:14">
      <c r="A6" s="25"/>
      <c r="B6" s="36"/>
      <c r="C6" s="36"/>
      <c r="D6" s="36"/>
      <c r="E6" s="36"/>
      <c r="F6" s="19"/>
      <c r="G6" s="19"/>
    </row>
    <row r="7" spans="1:14">
      <c r="A7" s="25"/>
      <c r="B7" s="80" t="s">
        <v>57</v>
      </c>
      <c r="C7" s="80"/>
      <c r="D7" s="80"/>
      <c r="E7" s="80"/>
      <c r="F7" s="19"/>
      <c r="G7" s="19"/>
    </row>
    <row r="8" spans="1:14">
      <c r="A8" s="25"/>
      <c r="B8" s="141" t="s">
        <v>58</v>
      </c>
      <c r="C8" s="141"/>
      <c r="D8" s="142" t="s">
        <v>59</v>
      </c>
      <c r="E8" s="143"/>
      <c r="F8" s="19"/>
      <c r="G8" s="19"/>
    </row>
    <row r="9" spans="1:14" ht="12.75" customHeight="1">
      <c r="A9" s="78"/>
      <c r="B9" s="77" t="s">
        <v>66</v>
      </c>
      <c r="C9" s="72">
        <v>5</v>
      </c>
      <c r="D9" s="77" t="s">
        <v>66</v>
      </c>
      <c r="E9" s="72">
        <v>5</v>
      </c>
      <c r="F9" s="19"/>
      <c r="G9" s="19"/>
    </row>
    <row r="10" spans="1:14">
      <c r="A10" s="78"/>
      <c r="B10" s="77" t="s">
        <v>67</v>
      </c>
      <c r="C10" s="76">
        <v>1</v>
      </c>
      <c r="D10" s="77" t="s">
        <v>67</v>
      </c>
      <c r="E10" s="76">
        <v>1</v>
      </c>
      <c r="F10" s="19"/>
      <c r="G10" s="19"/>
    </row>
    <row r="11" spans="1:14">
      <c r="A11" s="78"/>
      <c r="B11" s="77" t="s">
        <v>68</v>
      </c>
      <c r="C11" s="76">
        <v>0</v>
      </c>
      <c r="D11" s="77" t="s">
        <v>68</v>
      </c>
      <c r="E11" s="76">
        <v>4</v>
      </c>
      <c r="F11" s="19"/>
      <c r="G11" s="19"/>
    </row>
    <row r="12" spans="1:14">
      <c r="A12" s="78"/>
      <c r="B12" s="77" t="s">
        <v>69</v>
      </c>
      <c r="C12" s="76">
        <f>COUNTIF(Function1[1st Test Result],Info!$F$5)</f>
        <v>4</v>
      </c>
      <c r="D12" s="77" t="s">
        <v>69</v>
      </c>
      <c r="E12" s="76">
        <f>COUNTIF(Function1[2nd Test Result],Info!$F$5)</f>
        <v>0</v>
      </c>
      <c r="F12" s="19"/>
      <c r="G12" s="19"/>
    </row>
    <row r="13" spans="1:14">
      <c r="A13" s="78"/>
      <c r="B13" s="77" t="s">
        <v>70</v>
      </c>
      <c r="C13" s="76">
        <f>COUNTIF(Function1[1st Test Result],Info!$F$6)</f>
        <v>0</v>
      </c>
      <c r="D13" s="77" t="s">
        <v>70</v>
      </c>
      <c r="E13" s="76">
        <f>COUNTIF(Function1[2nd Test Result],Info!$F$6)</f>
        <v>0</v>
      </c>
      <c r="F13" s="19"/>
      <c r="G13" s="19"/>
    </row>
    <row r="14" spans="1:14" s="20" customFormat="1" ht="15" customHeight="1">
      <c r="D14" s="22"/>
      <c r="E14" s="22"/>
      <c r="F14" s="22"/>
      <c r="G14" s="22"/>
      <c r="H14" s="21"/>
      <c r="I14" s="21"/>
      <c r="J14" s="21"/>
      <c r="K14" s="21"/>
      <c r="L14" s="21"/>
      <c r="M14" s="21"/>
    </row>
    <row r="15" spans="1:14" s="20" customFormat="1" ht="15">
      <c r="A15" s="87" t="s">
        <v>54</v>
      </c>
      <c r="B15" s="88" t="s">
        <v>2</v>
      </c>
      <c r="C15" s="88" t="s">
        <v>74</v>
      </c>
      <c r="D15" s="88" t="s">
        <v>26</v>
      </c>
      <c r="E15" s="88" t="s">
        <v>21</v>
      </c>
      <c r="F15" s="88" t="s">
        <v>76</v>
      </c>
      <c r="G15" s="88" t="s">
        <v>0</v>
      </c>
      <c r="H15" s="89" t="s">
        <v>81</v>
      </c>
      <c r="I15" s="89" t="s">
        <v>83</v>
      </c>
      <c r="J15" s="89" t="s">
        <v>82</v>
      </c>
      <c r="K15" s="89" t="s">
        <v>84</v>
      </c>
      <c r="L15" s="89" t="s">
        <v>85</v>
      </c>
      <c r="M15" s="89" t="s">
        <v>86</v>
      </c>
      <c r="N15" s="90" t="s">
        <v>1</v>
      </c>
    </row>
    <row r="16" spans="1:14" s="39" customFormat="1" ht="120.95" customHeight="1">
      <c r="A16" s="85">
        <v>1</v>
      </c>
      <c r="B16" s="108" t="s">
        <v>3</v>
      </c>
      <c r="C16" s="108" t="s">
        <v>75</v>
      </c>
      <c r="D16" s="109" t="s">
        <v>78</v>
      </c>
      <c r="E16" s="109"/>
      <c r="F16" s="110" t="s">
        <v>77</v>
      </c>
      <c r="G16" s="111"/>
      <c r="H16" s="112" t="s">
        <v>23</v>
      </c>
      <c r="I16" s="113">
        <v>43042</v>
      </c>
      <c r="J16" s="113" t="s">
        <v>131</v>
      </c>
      <c r="K16" s="112" t="s">
        <v>24</v>
      </c>
      <c r="L16" s="113">
        <v>43044</v>
      </c>
      <c r="M16" s="113" t="s">
        <v>131</v>
      </c>
      <c r="N16" s="114"/>
    </row>
    <row r="17" spans="1:14" s="23" customFormat="1" ht="120.95" customHeight="1">
      <c r="A17" s="86">
        <v>2</v>
      </c>
      <c r="B17" s="108" t="s">
        <v>3</v>
      </c>
      <c r="C17" s="108" t="s">
        <v>75</v>
      </c>
      <c r="D17" s="115" t="s">
        <v>88</v>
      </c>
      <c r="E17" s="115" t="s">
        <v>132</v>
      </c>
      <c r="F17" s="116" t="s">
        <v>79</v>
      </c>
      <c r="G17" s="116" t="s">
        <v>80</v>
      </c>
      <c r="H17" s="112" t="s">
        <v>23</v>
      </c>
      <c r="I17" s="113">
        <v>43042</v>
      </c>
      <c r="J17" s="113" t="s">
        <v>131</v>
      </c>
      <c r="K17" s="112" t="s">
        <v>22</v>
      </c>
      <c r="L17" s="113">
        <v>43044</v>
      </c>
      <c r="M17" s="113" t="s">
        <v>131</v>
      </c>
      <c r="N17" s="117"/>
    </row>
    <row r="18" spans="1:14" s="23" customFormat="1" ht="120.95" customHeight="1">
      <c r="A18" s="86">
        <v>3</v>
      </c>
      <c r="B18" s="108" t="s">
        <v>3</v>
      </c>
      <c r="C18" s="108" t="s">
        <v>75</v>
      </c>
      <c r="D18" s="115" t="s">
        <v>87</v>
      </c>
      <c r="E18" s="115" t="s">
        <v>133</v>
      </c>
      <c r="F18" s="116" t="s">
        <v>79</v>
      </c>
      <c r="G18" s="116" t="s">
        <v>101</v>
      </c>
      <c r="H18" s="112" t="s">
        <v>24</v>
      </c>
      <c r="I18" s="113">
        <v>43042</v>
      </c>
      <c r="J18" s="113" t="s">
        <v>131</v>
      </c>
      <c r="K18" s="112" t="s">
        <v>22</v>
      </c>
      <c r="L18" s="113">
        <v>43044</v>
      </c>
      <c r="M18" s="113" t="s">
        <v>131</v>
      </c>
      <c r="N18" s="117"/>
    </row>
    <row r="19" spans="1:14" s="23" customFormat="1" ht="120.95" customHeight="1">
      <c r="A19" s="86">
        <v>4</v>
      </c>
      <c r="B19" s="108" t="s">
        <v>3</v>
      </c>
      <c r="C19" s="108" t="s">
        <v>75</v>
      </c>
      <c r="D19" s="115" t="s">
        <v>89</v>
      </c>
      <c r="E19" s="115" t="s">
        <v>134</v>
      </c>
      <c r="F19" s="116" t="s">
        <v>130</v>
      </c>
      <c r="G19" s="116" t="s">
        <v>90</v>
      </c>
      <c r="H19" s="112" t="s">
        <v>23</v>
      </c>
      <c r="I19" s="113">
        <v>43040</v>
      </c>
      <c r="J19" s="113" t="s">
        <v>131</v>
      </c>
      <c r="K19" s="112" t="s">
        <v>22</v>
      </c>
      <c r="L19" s="113">
        <v>43042</v>
      </c>
      <c r="M19" s="113" t="s">
        <v>131</v>
      </c>
      <c r="N19" s="117"/>
    </row>
    <row r="20" spans="1:14" ht="45">
      <c r="A20" s="86">
        <v>5</v>
      </c>
      <c r="B20" s="40" t="s">
        <v>128</v>
      </c>
      <c r="C20" s="40" t="s">
        <v>129</v>
      </c>
      <c r="D20" s="43"/>
      <c r="E20" s="43"/>
      <c r="F20" s="44" t="s">
        <v>135</v>
      </c>
      <c r="G20" s="44"/>
      <c r="H20" s="45" t="s">
        <v>23</v>
      </c>
      <c r="I20" s="82">
        <v>43040</v>
      </c>
      <c r="J20" s="82" t="s">
        <v>136</v>
      </c>
      <c r="K20" s="45" t="s">
        <v>22</v>
      </c>
      <c r="L20" s="82">
        <v>43042</v>
      </c>
      <c r="M20" s="82" t="s">
        <v>136</v>
      </c>
      <c r="N20" s="84"/>
    </row>
    <row r="21" spans="1:14" ht="15">
      <c r="A21" s="86"/>
      <c r="B21" s="40"/>
      <c r="C21" s="40"/>
      <c r="D21" s="43"/>
      <c r="E21" s="43"/>
      <c r="F21" s="44"/>
      <c r="G21" s="44"/>
      <c r="H21" s="45"/>
      <c r="I21" s="82"/>
      <c r="J21" s="82"/>
      <c r="K21" s="45"/>
      <c r="L21" s="82"/>
      <c r="M21" s="82"/>
      <c r="N21" s="84"/>
    </row>
    <row r="22" spans="1:14" ht="15">
      <c r="A22" s="86"/>
      <c r="B22" s="40"/>
      <c r="C22" s="40"/>
      <c r="D22" s="43"/>
      <c r="E22" s="43"/>
      <c r="F22" s="44"/>
      <c r="G22" s="44"/>
      <c r="H22" s="45"/>
      <c r="I22" s="82"/>
      <c r="J22" s="82"/>
      <c r="K22" s="45"/>
      <c r="L22" s="82"/>
      <c r="M22" s="82"/>
      <c r="N22" s="84"/>
    </row>
    <row r="23" spans="1:14" ht="15">
      <c r="A23" s="86"/>
      <c r="B23" s="40"/>
      <c r="C23" s="40"/>
      <c r="D23" s="43"/>
      <c r="E23" s="43"/>
      <c r="F23" s="44"/>
      <c r="G23" s="44"/>
      <c r="H23" s="45"/>
      <c r="I23" s="82"/>
      <c r="J23" s="82"/>
      <c r="K23" s="45"/>
      <c r="L23" s="82"/>
      <c r="M23" s="82"/>
      <c r="N23" s="84"/>
    </row>
    <row r="24" spans="1:14" ht="15">
      <c r="A24" s="86"/>
      <c r="B24" s="40"/>
      <c r="C24" s="40"/>
      <c r="D24" s="43"/>
      <c r="E24" s="43"/>
      <c r="F24" s="44"/>
      <c r="G24" s="44"/>
      <c r="H24" s="45"/>
      <c r="I24" s="82"/>
      <c r="J24" s="82"/>
      <c r="K24" s="45"/>
      <c r="L24" s="82"/>
      <c r="M24" s="82"/>
      <c r="N24" s="84"/>
    </row>
    <row r="25" spans="1:14" ht="15">
      <c r="A25" s="86"/>
      <c r="B25" s="40"/>
      <c r="C25" s="40"/>
      <c r="D25" s="43"/>
      <c r="E25" s="43"/>
      <c r="F25" s="44"/>
      <c r="G25" s="44"/>
      <c r="H25" s="45"/>
      <c r="I25" s="82"/>
      <c r="J25" s="82"/>
      <c r="K25" s="45"/>
      <c r="L25" s="82"/>
      <c r="M25" s="82"/>
      <c r="N25" s="84"/>
    </row>
    <row r="26" spans="1:14" ht="15">
      <c r="A26" s="86"/>
      <c r="B26" s="40"/>
      <c r="C26" s="40"/>
      <c r="D26" s="43"/>
      <c r="E26" s="43"/>
      <c r="F26" s="44"/>
      <c r="G26" s="44"/>
      <c r="H26" s="45"/>
      <c r="I26" s="82"/>
      <c r="J26" s="82"/>
      <c r="K26" s="45"/>
      <c r="L26" s="82"/>
      <c r="M26" s="82"/>
      <c r="N26" s="84"/>
    </row>
    <row r="27" spans="1:14" ht="15">
      <c r="A27" s="86"/>
      <c r="B27" s="40"/>
      <c r="C27" s="40"/>
      <c r="D27" s="43"/>
      <c r="E27" s="43"/>
      <c r="F27" s="44"/>
      <c r="G27" s="44"/>
      <c r="H27" s="45"/>
      <c r="I27" s="82"/>
      <c r="J27" s="82"/>
      <c r="K27" s="45"/>
      <c r="L27" s="82"/>
      <c r="M27" s="82"/>
      <c r="N27" s="84"/>
    </row>
    <row r="28" spans="1:14" ht="15">
      <c r="A28" s="86"/>
      <c r="B28" s="40"/>
      <c r="C28" s="40"/>
      <c r="D28" s="43"/>
      <c r="E28" s="43"/>
      <c r="F28" s="44"/>
      <c r="G28" s="44"/>
      <c r="H28" s="45"/>
      <c r="I28" s="82"/>
      <c r="J28" s="82"/>
      <c r="K28" s="45"/>
      <c r="L28" s="82"/>
      <c r="M28" s="82"/>
      <c r="N28" s="84"/>
    </row>
    <row r="29" spans="1:14" ht="15">
      <c r="A29" s="86"/>
      <c r="B29" s="40"/>
      <c r="C29" s="40"/>
      <c r="D29" s="43"/>
      <c r="E29" s="43"/>
      <c r="F29" s="44"/>
      <c r="G29" s="44"/>
      <c r="H29" s="45"/>
      <c r="I29" s="82"/>
      <c r="J29" s="82"/>
      <c r="K29" s="45"/>
      <c r="L29" s="82"/>
      <c r="M29" s="82"/>
      <c r="N29" s="84"/>
    </row>
    <row r="30" spans="1:14" ht="15">
      <c r="A30" s="86"/>
      <c r="B30" s="40"/>
      <c r="C30" s="40"/>
      <c r="D30" s="43"/>
      <c r="E30" s="43"/>
      <c r="F30" s="44"/>
      <c r="G30" s="44"/>
      <c r="H30" s="45"/>
      <c r="I30" s="82"/>
      <c r="J30" s="82"/>
      <c r="K30" s="45"/>
      <c r="L30" s="82"/>
      <c r="M30" s="82"/>
      <c r="N30" s="84"/>
    </row>
    <row r="31" spans="1:14" ht="15">
      <c r="A31" s="86"/>
      <c r="B31" s="40"/>
      <c r="C31" s="40"/>
      <c r="D31" s="43"/>
      <c r="E31" s="43"/>
      <c r="F31" s="44"/>
      <c r="G31" s="44"/>
      <c r="H31" s="45"/>
      <c r="I31" s="82"/>
      <c r="J31" s="82"/>
      <c r="K31" s="45"/>
      <c r="L31" s="82"/>
      <c r="M31" s="82"/>
      <c r="N31" s="84"/>
    </row>
    <row r="32" spans="1:14" ht="15">
      <c r="A32" s="86"/>
      <c r="B32" s="40"/>
      <c r="C32" s="40"/>
      <c r="D32" s="43"/>
      <c r="E32" s="43"/>
      <c r="F32" s="44"/>
      <c r="G32" s="44"/>
      <c r="H32" s="45"/>
      <c r="I32" s="82"/>
      <c r="J32" s="82"/>
      <c r="K32" s="45"/>
      <c r="L32" s="82"/>
      <c r="M32" s="82"/>
      <c r="N32" s="84"/>
    </row>
    <row r="33" spans="1:14" ht="15">
      <c r="A33" s="86"/>
      <c r="B33" s="40"/>
      <c r="C33" s="40"/>
      <c r="D33" s="43"/>
      <c r="E33" s="43"/>
      <c r="F33" s="44"/>
      <c r="G33" s="44"/>
      <c r="H33" s="45"/>
      <c r="I33" s="82"/>
      <c r="J33" s="82"/>
      <c r="K33" s="45"/>
      <c r="L33" s="82"/>
      <c r="M33" s="82"/>
      <c r="N33" s="84"/>
    </row>
    <row r="34" spans="1:14" ht="15">
      <c r="A34" s="86"/>
      <c r="B34" s="40"/>
      <c r="C34" s="40"/>
      <c r="D34" s="43"/>
      <c r="E34" s="43"/>
      <c r="F34" s="44"/>
      <c r="G34" s="44"/>
      <c r="H34" s="45"/>
      <c r="I34" s="82"/>
      <c r="J34" s="82"/>
      <c r="K34" s="45"/>
      <c r="L34" s="82"/>
      <c r="M34" s="82"/>
      <c r="N34" s="84"/>
    </row>
    <row r="35" spans="1:14" ht="15">
      <c r="A35" s="86"/>
      <c r="B35" s="40"/>
      <c r="C35" s="40"/>
      <c r="D35" s="43"/>
      <c r="E35" s="43"/>
      <c r="F35" s="44"/>
      <c r="G35" s="44"/>
      <c r="H35" s="45"/>
      <c r="I35" s="82"/>
      <c r="J35" s="82"/>
      <c r="K35" s="45"/>
      <c r="L35" s="82"/>
      <c r="M35" s="82"/>
      <c r="N35" s="84"/>
    </row>
    <row r="36" spans="1:14" ht="15">
      <c r="A36" s="86"/>
      <c r="B36" s="40"/>
      <c r="C36" s="40"/>
      <c r="D36" s="43"/>
      <c r="E36" s="43"/>
      <c r="F36" s="44"/>
      <c r="G36" s="44"/>
      <c r="H36" s="45"/>
      <c r="I36" s="82"/>
      <c r="J36" s="82"/>
      <c r="K36" s="45"/>
      <c r="L36" s="82"/>
      <c r="M36" s="82"/>
      <c r="N36" s="84"/>
    </row>
    <row r="37" spans="1:14" ht="15">
      <c r="A37" s="86"/>
      <c r="B37" s="40"/>
      <c r="C37" s="40"/>
      <c r="D37" s="43"/>
      <c r="E37" s="43"/>
      <c r="F37" s="44"/>
      <c r="G37" s="44"/>
      <c r="H37" s="45"/>
      <c r="I37" s="82"/>
      <c r="J37" s="82"/>
      <c r="K37" s="45"/>
      <c r="L37" s="82"/>
      <c r="M37" s="82"/>
      <c r="N37" s="84"/>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{412ED884-BB92-4C52-B200-70E2129CDF22}</x14:id>
        </ext>
      </extLst>
    </cfRule>
  </conditionalFormatting>
  <dataValidations count="1">
    <dataValidation type="list" allowBlank="1" showErrorMessage="1" sqref="H38:H144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12ED884-BB92-4C52-B200-70E2129CDF22}">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Info!$D$3:$D$7</xm:f>
          </x14:formula1>
          <xm:sqref>B16:B37</xm:sqref>
        </x14:dataValidation>
        <x14:dataValidation type="list" showInputMessage="1" showErrorMessage="1">
          <x14:formula1>
            <xm:f>Info!$F$3:$F$6</xm:f>
          </x14:formula1>
          <xm:sqref>H16:H37 K16:K37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topLeftCell="G1" zoomScaleNormal="100" zoomScaleSheetLayoutView="80" workbookViewId="0">
      <selection activeCell="J18" sqref="J18"/>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80" t="s">
        <v>56</v>
      </c>
      <c r="C1" s="80"/>
      <c r="D1" s="80"/>
      <c r="E1" s="80"/>
      <c r="F1" s="19"/>
      <c r="G1" s="19"/>
    </row>
    <row r="2" spans="1:14">
      <c r="A2" s="78"/>
      <c r="B2" s="74" t="s">
        <v>60</v>
      </c>
      <c r="C2" s="94" t="str">
        <f>TEXT('Test case List'!C10,"")</f>
        <v>Chức năng 2</v>
      </c>
      <c r="D2" s="74" t="s">
        <v>63</v>
      </c>
      <c r="E2" s="95" t="s">
        <v>136</v>
      </c>
      <c r="F2" s="19"/>
      <c r="G2" s="19"/>
      <c r="H2" s="19"/>
    </row>
    <row r="3" spans="1:14">
      <c r="A3" s="78"/>
      <c r="B3" s="137" t="s">
        <v>20</v>
      </c>
      <c r="C3" s="139" t="str">
        <f>TEXT('Test case List'!E10,"")</f>
        <v>Trang chủ cho quyền quản trị admin và member</v>
      </c>
      <c r="D3" s="74" t="s">
        <v>62</v>
      </c>
      <c r="E3" s="96">
        <v>43040</v>
      </c>
      <c r="F3" s="19"/>
      <c r="G3" s="19"/>
      <c r="H3" s="19"/>
    </row>
    <row r="4" spans="1:14">
      <c r="A4" s="78"/>
      <c r="B4" s="138"/>
      <c r="C4" s="140"/>
      <c r="D4" s="74" t="s">
        <v>64</v>
      </c>
      <c r="E4" s="95" t="s">
        <v>137</v>
      </c>
      <c r="F4" s="19"/>
      <c r="G4" s="19"/>
      <c r="H4" s="19"/>
    </row>
    <row r="5" spans="1:14">
      <c r="A5" s="78"/>
      <c r="B5" s="75" t="s">
        <v>61</v>
      </c>
      <c r="C5" s="73" t="str">
        <f>IF(C11+C12+C13=0,"READY TO START",IF(OR(C9=C11+C12+C13,AND(E9&gt;0,E9=E11+E12+E13)),"DONE",IF(C9&lt;&gt;C11+C12+C13,"IN PROGRESS",)))</f>
        <v>IN PROGRESS</v>
      </c>
      <c r="D5" s="74" t="s">
        <v>65</v>
      </c>
      <c r="E5" s="96">
        <v>43041</v>
      </c>
      <c r="F5" s="19"/>
      <c r="G5" s="19"/>
      <c r="H5" s="19"/>
    </row>
    <row r="6" spans="1:14">
      <c r="A6" s="25"/>
      <c r="B6" s="36"/>
      <c r="C6" s="36"/>
      <c r="D6" s="36"/>
      <c r="E6" s="36"/>
      <c r="F6" s="19"/>
      <c r="G6" s="19"/>
    </row>
    <row r="7" spans="1:14">
      <c r="A7" s="25"/>
      <c r="B7" s="80" t="s">
        <v>57</v>
      </c>
      <c r="C7" s="80"/>
      <c r="D7" s="80"/>
      <c r="E7" s="80"/>
      <c r="F7" s="19"/>
      <c r="G7" s="19"/>
    </row>
    <row r="8" spans="1:14">
      <c r="A8" s="25"/>
      <c r="B8" s="141" t="s">
        <v>58</v>
      </c>
      <c r="C8" s="141"/>
      <c r="D8" s="142" t="s">
        <v>59</v>
      </c>
      <c r="E8" s="143"/>
      <c r="F8" s="19"/>
      <c r="G8" s="19"/>
    </row>
    <row r="9" spans="1:14" ht="12.75" customHeight="1">
      <c r="A9" s="78"/>
      <c r="B9" s="77" t="s">
        <v>66</v>
      </c>
      <c r="C9" s="72">
        <v>3</v>
      </c>
      <c r="D9" s="77" t="s">
        <v>66</v>
      </c>
      <c r="E9" s="72">
        <v>0</v>
      </c>
      <c r="F9" s="19"/>
      <c r="G9" s="19"/>
    </row>
    <row r="10" spans="1:14">
      <c r="A10" s="78"/>
      <c r="B10" s="77" t="s">
        <v>67</v>
      </c>
      <c r="C10" s="76">
        <v>1</v>
      </c>
      <c r="D10" s="77" t="s">
        <v>67</v>
      </c>
      <c r="E10" s="76">
        <f>COUNTIF(Function2[2nd Test Result],OR(Info!$F$4,""))</f>
        <v>0</v>
      </c>
      <c r="F10" s="19"/>
      <c r="G10" s="19"/>
    </row>
    <row r="11" spans="1:14">
      <c r="A11" s="78"/>
      <c r="B11" s="77" t="s">
        <v>68</v>
      </c>
      <c r="C11" s="76">
        <v>2</v>
      </c>
      <c r="D11" s="77" t="s">
        <v>68</v>
      </c>
      <c r="E11" s="76">
        <v>0</v>
      </c>
      <c r="F11" s="19"/>
      <c r="G11" s="19"/>
    </row>
    <row r="12" spans="1:14">
      <c r="A12" s="78"/>
      <c r="B12" s="77" t="s">
        <v>69</v>
      </c>
      <c r="C12" s="76">
        <v>0</v>
      </c>
      <c r="D12" s="77" t="s">
        <v>69</v>
      </c>
      <c r="E12" s="76">
        <f>COUNTIF(Function2[2nd Test Result],Info!$F$5)</f>
        <v>0</v>
      </c>
      <c r="F12" s="19"/>
      <c r="G12" s="19"/>
    </row>
    <row r="13" spans="1:14">
      <c r="A13" s="78"/>
      <c r="B13" s="77" t="s">
        <v>70</v>
      </c>
      <c r="C13" s="76">
        <f>COUNTIF(Function2[1st Test Result],Info!$F$6)</f>
        <v>0</v>
      </c>
      <c r="D13" s="77" t="s">
        <v>70</v>
      </c>
      <c r="E13" s="76">
        <f>COUNTIF(Function2[2nd Test Result],Info!$F$6)</f>
        <v>0</v>
      </c>
      <c r="F13" s="19"/>
      <c r="G13" s="19"/>
    </row>
    <row r="14" spans="1:14" s="20" customFormat="1" ht="15" customHeight="1">
      <c r="D14" s="22"/>
      <c r="E14" s="22"/>
      <c r="F14" s="22"/>
      <c r="G14" s="22"/>
      <c r="H14" s="21"/>
      <c r="I14" s="21"/>
      <c r="J14" s="21"/>
      <c r="K14" s="21"/>
      <c r="L14" s="21"/>
      <c r="M14" s="21"/>
    </row>
    <row r="15" spans="1:14" s="20" customFormat="1" ht="15">
      <c r="A15" s="87" t="s">
        <v>54</v>
      </c>
      <c r="B15" s="88" t="s">
        <v>2</v>
      </c>
      <c r="C15" s="88" t="s">
        <v>74</v>
      </c>
      <c r="D15" s="88" t="s">
        <v>26</v>
      </c>
      <c r="E15" s="88" t="s">
        <v>21</v>
      </c>
      <c r="F15" s="88" t="s">
        <v>76</v>
      </c>
      <c r="G15" s="88" t="s">
        <v>0</v>
      </c>
      <c r="H15" s="89" t="s">
        <v>81</v>
      </c>
      <c r="I15" s="89" t="s">
        <v>83</v>
      </c>
      <c r="J15" s="89" t="s">
        <v>82</v>
      </c>
      <c r="K15" s="89" t="s">
        <v>84</v>
      </c>
      <c r="L15" s="89" t="s">
        <v>85</v>
      </c>
      <c r="M15" s="89" t="s">
        <v>86</v>
      </c>
      <c r="N15" s="90" t="s">
        <v>1</v>
      </c>
    </row>
    <row r="16" spans="1:14" s="39" customFormat="1" ht="30">
      <c r="A16" s="85"/>
      <c r="B16" s="40"/>
      <c r="C16" s="40" t="s">
        <v>107</v>
      </c>
      <c r="D16" s="41" t="s">
        <v>108</v>
      </c>
      <c r="E16" s="41"/>
      <c r="F16" s="42" t="s">
        <v>109</v>
      </c>
      <c r="G16" s="81"/>
      <c r="H16" s="45" t="s">
        <v>105</v>
      </c>
      <c r="I16" s="82">
        <v>43041</v>
      </c>
      <c r="J16" s="82" t="s">
        <v>137</v>
      </c>
      <c r="K16" s="45"/>
      <c r="L16" s="82"/>
      <c r="M16" s="82"/>
      <c r="N16" s="83"/>
    </row>
    <row r="17" spans="1:14" s="23" customFormat="1" ht="45">
      <c r="A17" s="86"/>
      <c r="B17" s="40"/>
      <c r="C17" s="40" t="s">
        <v>107</v>
      </c>
      <c r="D17" s="43" t="s">
        <v>110</v>
      </c>
      <c r="E17" s="43" t="s">
        <v>111</v>
      </c>
      <c r="F17" s="44" t="s">
        <v>112</v>
      </c>
      <c r="G17" s="44"/>
      <c r="H17" s="45" t="s">
        <v>113</v>
      </c>
      <c r="I17" s="82">
        <v>43041</v>
      </c>
      <c r="J17" s="82" t="s">
        <v>137</v>
      </c>
      <c r="K17" s="45"/>
      <c r="L17" s="82"/>
      <c r="M17" s="82"/>
      <c r="N17" s="84"/>
    </row>
    <row r="18" spans="1:14" s="23" customFormat="1" ht="15" customHeight="1">
      <c r="A18" s="86"/>
      <c r="B18" s="40"/>
      <c r="C18" s="40" t="s">
        <v>107</v>
      </c>
      <c r="D18" s="43" t="s">
        <v>114</v>
      </c>
      <c r="E18" s="43" t="s">
        <v>111</v>
      </c>
      <c r="F18" s="44" t="s">
        <v>115</v>
      </c>
      <c r="G18" s="44"/>
      <c r="H18" s="45" t="s">
        <v>22</v>
      </c>
      <c r="I18" s="82">
        <v>43041</v>
      </c>
      <c r="J18" s="82" t="s">
        <v>137</v>
      </c>
      <c r="K18" s="45"/>
      <c r="L18" s="82"/>
      <c r="M18" s="82"/>
      <c r="N18" s="84"/>
    </row>
    <row r="19" spans="1:14" s="23" customFormat="1" ht="15">
      <c r="A19" s="86"/>
      <c r="B19" s="40"/>
      <c r="C19" s="40"/>
      <c r="D19" s="43"/>
      <c r="E19" s="43"/>
      <c r="F19" s="44"/>
      <c r="G19" s="44"/>
      <c r="H19" s="45"/>
      <c r="I19" s="82"/>
      <c r="J19" s="82"/>
      <c r="K19" s="45"/>
      <c r="L19" s="82"/>
      <c r="M19" s="82"/>
      <c r="N19" s="84"/>
    </row>
    <row r="20" spans="1:14" ht="15">
      <c r="A20" s="86"/>
      <c r="B20" s="40"/>
      <c r="C20" s="40"/>
      <c r="D20" s="43"/>
      <c r="E20" s="43"/>
      <c r="F20" s="44"/>
      <c r="G20" s="44"/>
      <c r="H20" s="45"/>
      <c r="I20" s="82"/>
      <c r="J20" s="82"/>
      <c r="K20" s="45"/>
      <c r="L20" s="82"/>
      <c r="M20" s="82"/>
      <c r="N20" s="84"/>
    </row>
    <row r="21" spans="1:14" ht="15">
      <c r="A21" s="86"/>
      <c r="B21" s="40"/>
      <c r="C21" s="40"/>
      <c r="D21" s="43"/>
      <c r="E21" s="43"/>
      <c r="F21" s="44"/>
      <c r="G21" s="44"/>
      <c r="H21" s="45"/>
      <c r="I21" s="82"/>
      <c r="J21" s="82"/>
      <c r="K21" s="45"/>
      <c r="L21" s="82"/>
      <c r="M21" s="82"/>
      <c r="N21" s="84"/>
    </row>
    <row r="22" spans="1:14" ht="15">
      <c r="A22" s="86"/>
      <c r="B22" s="40"/>
      <c r="C22" s="40"/>
      <c r="D22" s="43"/>
      <c r="E22" s="43"/>
      <c r="F22" s="44"/>
      <c r="G22" s="44"/>
      <c r="H22" s="45"/>
      <c r="I22" s="82"/>
      <c r="J22" s="82"/>
      <c r="K22" s="45"/>
      <c r="L22" s="82"/>
      <c r="M22" s="82"/>
      <c r="N22" s="84"/>
    </row>
    <row r="23" spans="1:14" ht="15">
      <c r="A23" s="86"/>
      <c r="B23" s="40"/>
      <c r="C23" s="40"/>
      <c r="D23" s="43"/>
      <c r="E23" s="43"/>
      <c r="F23" s="44"/>
      <c r="G23" s="44"/>
      <c r="H23" s="45"/>
      <c r="I23" s="82"/>
      <c r="J23" s="82"/>
      <c r="K23" s="45"/>
      <c r="L23" s="82"/>
      <c r="M23" s="82"/>
      <c r="N23" s="84"/>
    </row>
    <row r="24" spans="1:14" ht="15">
      <c r="A24" s="86"/>
      <c r="B24" s="40"/>
      <c r="C24" s="40"/>
      <c r="D24" s="43"/>
      <c r="E24" s="43"/>
      <c r="F24" s="44"/>
      <c r="G24" s="44"/>
      <c r="H24" s="45"/>
      <c r="I24" s="82"/>
      <c r="J24" s="82"/>
      <c r="K24" s="45"/>
      <c r="L24" s="82"/>
      <c r="M24" s="82"/>
      <c r="N24" s="84"/>
    </row>
    <row r="25" spans="1:14" ht="15">
      <c r="A25" s="86"/>
      <c r="B25" s="40"/>
      <c r="C25" s="40"/>
      <c r="D25" s="43"/>
      <c r="E25" s="43"/>
      <c r="F25" s="44"/>
      <c r="G25" s="44"/>
      <c r="H25" s="45"/>
      <c r="I25" s="82"/>
      <c r="J25" s="82"/>
      <c r="K25" s="45"/>
      <c r="L25" s="82"/>
      <c r="M25" s="82"/>
      <c r="N25" s="84"/>
    </row>
    <row r="26" spans="1:14" ht="15">
      <c r="A26" s="86"/>
      <c r="B26" s="40"/>
      <c r="C26" s="40"/>
      <c r="D26" s="43"/>
      <c r="E26" s="43"/>
      <c r="F26" s="44"/>
      <c r="G26" s="44"/>
      <c r="H26" s="45"/>
      <c r="I26" s="82"/>
      <c r="J26" s="82"/>
      <c r="K26" s="45"/>
      <c r="L26" s="82"/>
      <c r="M26" s="82"/>
      <c r="N26" s="84"/>
    </row>
    <row r="27" spans="1:14" ht="15">
      <c r="A27" s="86"/>
      <c r="B27" s="40"/>
      <c r="C27" s="40"/>
      <c r="D27" s="43"/>
      <c r="E27" s="43"/>
      <c r="F27" s="44"/>
      <c r="G27" s="44"/>
      <c r="H27" s="45"/>
      <c r="I27" s="82"/>
      <c r="J27" s="82"/>
      <c r="K27" s="45"/>
      <c r="L27" s="82"/>
      <c r="M27" s="82"/>
      <c r="N27" s="84"/>
    </row>
    <row r="28" spans="1:14" ht="15">
      <c r="A28" s="86"/>
      <c r="B28" s="40"/>
      <c r="C28" s="40"/>
      <c r="D28" s="43"/>
      <c r="E28" s="43"/>
      <c r="F28" s="44"/>
      <c r="G28" s="44"/>
      <c r="H28" s="45"/>
      <c r="I28" s="82"/>
      <c r="J28" s="82"/>
      <c r="K28" s="45"/>
      <c r="L28" s="82"/>
      <c r="M28" s="82"/>
      <c r="N28" s="84"/>
    </row>
    <row r="29" spans="1:14" ht="15">
      <c r="A29" s="86"/>
      <c r="B29" s="40"/>
      <c r="C29" s="40"/>
      <c r="D29" s="43"/>
      <c r="E29" s="43"/>
      <c r="F29" s="44"/>
      <c r="G29" s="44"/>
      <c r="H29" s="45"/>
      <c r="I29" s="82"/>
      <c r="J29" s="82"/>
      <c r="K29" s="45"/>
      <c r="L29" s="82"/>
      <c r="M29" s="82"/>
      <c r="N29" s="84"/>
    </row>
    <row r="30" spans="1:14" ht="15">
      <c r="A30" s="86"/>
      <c r="B30" s="40"/>
      <c r="C30" s="40"/>
      <c r="D30" s="43"/>
      <c r="E30" s="43"/>
      <c r="F30" s="44"/>
      <c r="G30" s="44"/>
      <c r="H30" s="45"/>
      <c r="I30" s="82"/>
      <c r="J30" s="82"/>
      <c r="K30" s="45"/>
      <c r="L30" s="82"/>
      <c r="M30" s="82"/>
      <c r="N30" s="84"/>
    </row>
    <row r="31" spans="1:14" ht="15">
      <c r="A31" s="86"/>
      <c r="B31" s="40"/>
      <c r="C31" s="40"/>
      <c r="D31" s="43"/>
      <c r="E31" s="43"/>
      <c r="F31" s="44"/>
      <c r="G31" s="44"/>
      <c r="H31" s="45"/>
      <c r="I31" s="82"/>
      <c r="J31" s="82"/>
      <c r="K31" s="45"/>
      <c r="L31" s="82"/>
      <c r="M31" s="82"/>
      <c r="N31" s="84"/>
    </row>
    <row r="32" spans="1:14" ht="15">
      <c r="A32" s="86"/>
      <c r="B32" s="40"/>
      <c r="C32" s="40"/>
      <c r="D32" s="43"/>
      <c r="E32" s="43"/>
      <c r="F32" s="44"/>
      <c r="G32" s="44"/>
      <c r="H32" s="45"/>
      <c r="I32" s="82"/>
      <c r="J32" s="82"/>
      <c r="K32" s="45"/>
      <c r="L32" s="82"/>
      <c r="M32" s="82"/>
      <c r="N32" s="84"/>
    </row>
    <row r="33" spans="1:14" ht="15">
      <c r="A33" s="86"/>
      <c r="B33" s="40"/>
      <c r="C33" s="40"/>
      <c r="D33" s="43"/>
      <c r="E33" s="43"/>
      <c r="F33" s="44"/>
      <c r="G33" s="44"/>
      <c r="H33" s="45"/>
      <c r="I33" s="82"/>
      <c r="J33" s="82"/>
      <c r="K33" s="45"/>
      <c r="L33" s="82"/>
      <c r="M33" s="82"/>
      <c r="N33" s="84"/>
    </row>
    <row r="34" spans="1:14" ht="15">
      <c r="A34" s="86"/>
      <c r="B34" s="40"/>
      <c r="C34" s="40"/>
      <c r="D34" s="43"/>
      <c r="E34" s="43"/>
      <c r="F34" s="44"/>
      <c r="G34" s="44"/>
      <c r="H34" s="45"/>
      <c r="I34" s="82"/>
      <c r="J34" s="82"/>
      <c r="K34" s="45"/>
      <c r="L34" s="82"/>
      <c r="M34" s="82"/>
      <c r="N34" s="84"/>
    </row>
    <row r="35" spans="1:14" ht="15">
      <c r="A35" s="86"/>
      <c r="B35" s="40"/>
      <c r="C35" s="40"/>
      <c r="D35" s="43"/>
      <c r="E35" s="43"/>
      <c r="F35" s="44"/>
      <c r="G35" s="44"/>
      <c r="H35" s="45"/>
      <c r="I35" s="82"/>
      <c r="J35" s="82"/>
      <c r="K35" s="45"/>
      <c r="L35" s="82"/>
      <c r="M35" s="82"/>
      <c r="N35" s="84"/>
    </row>
    <row r="36" spans="1:14" ht="15">
      <c r="A36" s="86"/>
      <c r="B36" s="40"/>
      <c r="C36" s="40"/>
      <c r="D36" s="43"/>
      <c r="E36" s="43"/>
      <c r="F36" s="44"/>
      <c r="G36" s="44"/>
      <c r="H36" s="45"/>
      <c r="I36" s="82"/>
      <c r="J36" s="82"/>
      <c r="K36" s="45"/>
      <c r="L36" s="82"/>
      <c r="M36" s="82"/>
      <c r="N36" s="84"/>
    </row>
    <row r="37" spans="1:14" ht="15">
      <c r="A37" s="86"/>
      <c r="B37" s="40"/>
      <c r="C37" s="40"/>
      <c r="D37" s="43"/>
      <c r="E37" s="43"/>
      <c r="F37" s="44"/>
      <c r="G37" s="44"/>
      <c r="H37" s="45"/>
      <c r="I37" s="82"/>
      <c r="J37" s="82"/>
      <c r="K37" s="45"/>
      <c r="L37" s="82"/>
      <c r="M37" s="82"/>
      <c r="N37" s="84"/>
    </row>
    <row r="38" spans="1:14" ht="15">
      <c r="A38" s="86"/>
      <c r="B38" s="40"/>
      <c r="C38" s="40"/>
      <c r="D38" s="43"/>
      <c r="E38" s="43"/>
      <c r="F38" s="44"/>
      <c r="G38" s="44"/>
      <c r="H38" s="45"/>
      <c r="I38" s="82"/>
      <c r="J38" s="82"/>
      <c r="K38" s="45"/>
      <c r="L38" s="82"/>
      <c r="M38" s="82"/>
      <c r="N38" s="84"/>
    </row>
    <row r="39" spans="1:14" ht="15">
      <c r="A39" s="86"/>
      <c r="B39" s="40"/>
      <c r="C39" s="40"/>
      <c r="D39" s="43"/>
      <c r="E39" s="43"/>
      <c r="F39" s="44"/>
      <c r="G39" s="44"/>
      <c r="H39" s="45"/>
      <c r="I39" s="82"/>
      <c r="J39" s="82"/>
      <c r="K39" s="45"/>
      <c r="L39" s="82"/>
      <c r="M39" s="82"/>
      <c r="N39" s="84"/>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{8E387B2E-C557-483E-A0E8-DD764F63CBBB}</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E387B2E-C557-483E-A0E8-DD764F63CBBB}">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14:formula1>
            <xm:f>Info!$F$3:$F$6</xm:f>
          </x14:formula1>
          <xm:sqref>K16:K39 H16:H39</xm:sqref>
        </x14:dataValidation>
        <x14:dataValidation type="list" allowBlank="1" showInputMessage="1" showErrorMessage="1">
          <x14:formula1>
            <xm:f>Info!$D$3:$D$7</xm:f>
          </x14:formula1>
          <xm:sqref>B16:B39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topLeftCell="G4" zoomScaleNormal="100" zoomScaleSheetLayoutView="80" workbookViewId="0">
      <selection activeCell="L18" sqref="L18"/>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80" t="s">
        <v>56</v>
      </c>
      <c r="C1" s="80"/>
      <c r="D1" s="80"/>
      <c r="E1" s="80"/>
      <c r="F1" s="19"/>
      <c r="G1" s="19"/>
    </row>
    <row r="2" spans="1:14">
      <c r="A2" s="78"/>
      <c r="B2" s="74" t="s">
        <v>60</v>
      </c>
      <c r="C2" s="94" t="str">
        <f>TEXT('Test case List'!C11,"")</f>
        <v>Chức năng 3</v>
      </c>
      <c r="D2" s="74" t="s">
        <v>63</v>
      </c>
      <c r="E2" s="95" t="s">
        <v>136</v>
      </c>
      <c r="F2" s="19"/>
      <c r="G2" s="19"/>
      <c r="H2" s="19"/>
    </row>
    <row r="3" spans="1:14" ht="12.75" customHeight="1">
      <c r="A3" s="78"/>
      <c r="B3" s="137" t="s">
        <v>20</v>
      </c>
      <c r="C3" s="139" t="str">
        <f>TEXT('Test case List'!E11,"")</f>
        <v>Xây dựng trang thêm người sử dụng cho quyền quản trị admin</v>
      </c>
      <c r="D3" s="74" t="s">
        <v>62</v>
      </c>
      <c r="E3" s="96">
        <v>43047</v>
      </c>
      <c r="F3" s="19"/>
      <c r="G3" s="19"/>
      <c r="H3" s="19"/>
    </row>
    <row r="4" spans="1:14">
      <c r="A4" s="78"/>
      <c r="B4" s="138"/>
      <c r="C4" s="140"/>
      <c r="D4" s="74" t="s">
        <v>64</v>
      </c>
      <c r="E4" s="95" t="s">
        <v>136</v>
      </c>
      <c r="F4" s="19"/>
      <c r="G4" s="19"/>
      <c r="H4" s="19"/>
    </row>
    <row r="5" spans="1:14">
      <c r="A5" s="78"/>
      <c r="B5" s="75" t="s">
        <v>61</v>
      </c>
      <c r="C5" s="73" t="str">
        <f>IF(C11+C12+C13=0,"READY TO START",IF(OR(C9=C11+C12+C13,AND(E9&gt;0,E9=E11+E12+E13)),"DONE",IF(C9&lt;&gt;C11+C12+C13,"IN PROGRESS",)))</f>
        <v>IN PROGRESS</v>
      </c>
      <c r="D5" s="74" t="s">
        <v>65</v>
      </c>
      <c r="E5" s="96">
        <v>43049</v>
      </c>
      <c r="F5" s="19"/>
      <c r="G5" s="19"/>
      <c r="H5" s="19"/>
    </row>
    <row r="6" spans="1:14">
      <c r="A6" s="25"/>
      <c r="B6" s="36"/>
      <c r="C6" s="36"/>
      <c r="D6" s="36"/>
      <c r="E6" s="36"/>
      <c r="F6" s="19"/>
      <c r="G6" s="19"/>
    </row>
    <row r="7" spans="1:14">
      <c r="A7" s="25"/>
      <c r="B7" s="80" t="s">
        <v>57</v>
      </c>
      <c r="C7" s="80"/>
      <c r="D7" s="80"/>
      <c r="E7" s="80"/>
      <c r="F7" s="19"/>
      <c r="G7" s="19"/>
    </row>
    <row r="8" spans="1:14">
      <c r="A8" s="25"/>
      <c r="B8" s="141" t="s">
        <v>58</v>
      </c>
      <c r="C8" s="141"/>
      <c r="D8" s="142" t="s">
        <v>59</v>
      </c>
      <c r="E8" s="143"/>
      <c r="F8" s="19"/>
      <c r="G8" s="19"/>
    </row>
    <row r="9" spans="1:14" ht="12.75" customHeight="1">
      <c r="A9" s="78"/>
      <c r="B9" s="77" t="s">
        <v>66</v>
      </c>
      <c r="C9" s="72">
        <v>3</v>
      </c>
      <c r="D9" s="77" t="s">
        <v>66</v>
      </c>
      <c r="E9" s="72">
        <v>3</v>
      </c>
      <c r="F9" s="19"/>
      <c r="G9" s="19"/>
    </row>
    <row r="10" spans="1:14">
      <c r="A10" s="78"/>
      <c r="B10" s="77" t="s">
        <v>67</v>
      </c>
      <c r="C10" s="76">
        <v>1</v>
      </c>
      <c r="D10" s="77" t="s">
        <v>67</v>
      </c>
      <c r="E10" s="76">
        <v>1</v>
      </c>
      <c r="F10" s="19"/>
      <c r="G10" s="19"/>
    </row>
    <row r="11" spans="1:14">
      <c r="A11" s="78"/>
      <c r="B11" s="77" t="s">
        <v>68</v>
      </c>
      <c r="C11" s="76">
        <f>COUNTIF(Function3[1st Test Result],Info!$F$3)</f>
        <v>0</v>
      </c>
      <c r="D11" s="77" t="s">
        <v>68</v>
      </c>
      <c r="E11" s="76">
        <v>2</v>
      </c>
      <c r="F11" s="19"/>
      <c r="G11" s="19"/>
    </row>
    <row r="12" spans="1:14">
      <c r="A12" s="78"/>
      <c r="B12" s="77" t="s">
        <v>69</v>
      </c>
      <c r="C12" s="76">
        <v>2</v>
      </c>
      <c r="D12" s="77" t="s">
        <v>69</v>
      </c>
      <c r="E12" s="76">
        <f>COUNTIF(Function3[2nd Test Result],Info!$F$5)</f>
        <v>0</v>
      </c>
      <c r="F12" s="19"/>
      <c r="G12" s="19"/>
    </row>
    <row r="13" spans="1:14">
      <c r="A13" s="78"/>
      <c r="B13" s="77" t="s">
        <v>70</v>
      </c>
      <c r="C13" s="76">
        <f>COUNTIF(Function3[1st Test Result],Info!$F$6)</f>
        <v>0</v>
      </c>
      <c r="D13" s="77" t="s">
        <v>70</v>
      </c>
      <c r="E13" s="76">
        <f>COUNTIF(Function3[2nd Test Result],Info!$F$6)</f>
        <v>0</v>
      </c>
      <c r="F13" s="19"/>
      <c r="G13" s="19"/>
    </row>
    <row r="14" spans="1:14" s="20" customFormat="1" ht="15" customHeight="1">
      <c r="D14" s="22"/>
      <c r="E14" s="22"/>
      <c r="F14" s="22"/>
      <c r="G14" s="22"/>
      <c r="H14" s="21"/>
      <c r="I14" s="21"/>
      <c r="J14" s="21"/>
      <c r="K14" s="21"/>
      <c r="L14" s="21"/>
      <c r="M14" s="21"/>
    </row>
    <row r="15" spans="1:14" s="20" customFormat="1" ht="15">
      <c r="A15" s="87" t="s">
        <v>54</v>
      </c>
      <c r="B15" s="88" t="s">
        <v>2</v>
      </c>
      <c r="C15" s="88" t="s">
        <v>74</v>
      </c>
      <c r="D15" s="88" t="s">
        <v>26</v>
      </c>
      <c r="E15" s="88" t="s">
        <v>21</v>
      </c>
      <c r="F15" s="88" t="s">
        <v>76</v>
      </c>
      <c r="G15" s="88" t="s">
        <v>0</v>
      </c>
      <c r="H15" s="89" t="s">
        <v>81</v>
      </c>
      <c r="I15" s="89" t="s">
        <v>83</v>
      </c>
      <c r="J15" s="89" t="s">
        <v>82</v>
      </c>
      <c r="K15" s="89" t="s">
        <v>84</v>
      </c>
      <c r="L15" s="89" t="s">
        <v>85</v>
      </c>
      <c r="M15" s="89" t="s">
        <v>86</v>
      </c>
      <c r="N15" s="90" t="s">
        <v>1</v>
      </c>
    </row>
    <row r="16" spans="1:14" s="39" customFormat="1" ht="30">
      <c r="A16" s="85"/>
      <c r="B16" s="40" t="s">
        <v>3</v>
      </c>
      <c r="C16" s="40" t="s">
        <v>102</v>
      </c>
      <c r="D16" s="41" t="s">
        <v>103</v>
      </c>
      <c r="E16" s="41"/>
      <c r="F16" s="42" t="s">
        <v>104</v>
      </c>
      <c r="G16" s="81"/>
      <c r="H16" s="45" t="s">
        <v>23</v>
      </c>
      <c r="I16" s="82">
        <v>43047</v>
      </c>
      <c r="J16" s="82" t="s">
        <v>136</v>
      </c>
      <c r="K16" s="45" t="s">
        <v>105</v>
      </c>
      <c r="L16" s="82">
        <v>43049</v>
      </c>
      <c r="M16" s="82" t="s">
        <v>136</v>
      </c>
      <c r="N16" s="83"/>
    </row>
    <row r="17" spans="1:14" s="23" customFormat="1" ht="45">
      <c r="A17" s="86"/>
      <c r="B17" s="40" t="s">
        <v>3</v>
      </c>
      <c r="C17" s="40" t="s">
        <v>102</v>
      </c>
      <c r="D17" s="43" t="s">
        <v>103</v>
      </c>
      <c r="E17" s="43" t="s">
        <v>142</v>
      </c>
      <c r="F17" s="44" t="s">
        <v>106</v>
      </c>
      <c r="G17" s="44"/>
      <c r="H17" s="45" t="s">
        <v>23</v>
      </c>
      <c r="I17" s="82">
        <v>43047</v>
      </c>
      <c r="J17" s="82" t="s">
        <v>136</v>
      </c>
      <c r="K17" s="45" t="s">
        <v>22</v>
      </c>
      <c r="L17" s="82">
        <v>43049</v>
      </c>
      <c r="M17" s="82" t="s">
        <v>136</v>
      </c>
      <c r="N17" s="84"/>
    </row>
    <row r="18" spans="1:14" s="23" customFormat="1" ht="45">
      <c r="A18" s="86"/>
      <c r="B18" s="40" t="s">
        <v>3</v>
      </c>
      <c r="C18" s="40" t="s">
        <v>102</v>
      </c>
      <c r="D18" s="43" t="s">
        <v>103</v>
      </c>
      <c r="E18" s="43" t="s">
        <v>143</v>
      </c>
      <c r="F18" s="44" t="s">
        <v>106</v>
      </c>
      <c r="G18" s="44"/>
      <c r="H18" s="45" t="s">
        <v>105</v>
      </c>
      <c r="I18" s="82">
        <v>43047</v>
      </c>
      <c r="J18" s="82" t="s">
        <v>136</v>
      </c>
      <c r="K18" s="45" t="s">
        <v>22</v>
      </c>
      <c r="L18" s="82" t="s">
        <v>148</v>
      </c>
      <c r="M18" s="82" t="s">
        <v>136</v>
      </c>
      <c r="N18" s="84"/>
    </row>
    <row r="19" spans="1:14" s="23" customFormat="1" ht="15">
      <c r="A19" s="86"/>
      <c r="B19" s="40"/>
      <c r="C19" s="40"/>
      <c r="D19" s="43"/>
      <c r="E19" s="43"/>
      <c r="F19" s="44"/>
      <c r="G19" s="44"/>
      <c r="H19" s="45"/>
      <c r="I19" s="82"/>
      <c r="J19" s="82"/>
      <c r="K19" s="45"/>
      <c r="L19" s="82"/>
      <c r="M19" s="82"/>
      <c r="N19" s="84"/>
    </row>
    <row r="20" spans="1:14" ht="15">
      <c r="A20" s="86"/>
      <c r="B20" s="40"/>
      <c r="C20" s="40"/>
      <c r="D20" s="43"/>
      <c r="E20" s="43"/>
      <c r="F20" s="44"/>
      <c r="G20" s="44"/>
      <c r="H20" s="45"/>
      <c r="I20" s="82"/>
      <c r="J20" s="82"/>
      <c r="K20" s="45"/>
      <c r="L20" s="82"/>
      <c r="M20" s="82"/>
      <c r="N20" s="84"/>
    </row>
    <row r="21" spans="1:14" ht="15">
      <c r="A21" s="86"/>
      <c r="B21" s="40"/>
      <c r="C21" s="40"/>
      <c r="D21" s="43"/>
      <c r="E21" s="43"/>
      <c r="F21" s="44"/>
      <c r="G21" s="44"/>
      <c r="H21" s="45"/>
      <c r="I21" s="82"/>
      <c r="J21" s="82"/>
      <c r="K21" s="45"/>
      <c r="L21" s="82"/>
      <c r="M21" s="82"/>
      <c r="N21" s="84"/>
    </row>
    <row r="22" spans="1:14" ht="15">
      <c r="A22" s="86"/>
      <c r="B22" s="40"/>
      <c r="C22" s="40"/>
      <c r="D22" s="43"/>
      <c r="E22" s="43"/>
      <c r="F22" s="44"/>
      <c r="G22" s="44"/>
      <c r="H22" s="45"/>
      <c r="I22" s="82"/>
      <c r="J22" s="82"/>
      <c r="K22" s="45"/>
      <c r="L22" s="82"/>
      <c r="M22" s="82"/>
      <c r="N22" s="84"/>
    </row>
    <row r="23" spans="1:14" ht="15">
      <c r="A23" s="86"/>
      <c r="B23" s="40"/>
      <c r="C23" s="40"/>
      <c r="D23" s="43"/>
      <c r="E23" s="43"/>
      <c r="F23" s="44"/>
      <c r="G23" s="44"/>
      <c r="H23" s="45"/>
      <c r="I23" s="82"/>
      <c r="J23" s="82"/>
      <c r="K23" s="45"/>
      <c r="L23" s="82"/>
      <c r="M23" s="82"/>
      <c r="N23" s="84"/>
    </row>
    <row r="24" spans="1:14" ht="15">
      <c r="A24" s="86"/>
      <c r="B24" s="40"/>
      <c r="C24" s="40"/>
      <c r="D24" s="43"/>
      <c r="E24" s="43"/>
      <c r="F24" s="44"/>
      <c r="G24" s="44"/>
      <c r="H24" s="45"/>
      <c r="I24" s="82"/>
      <c r="J24" s="82"/>
      <c r="K24" s="45"/>
      <c r="L24" s="82"/>
      <c r="M24" s="82"/>
      <c r="N24" s="84"/>
    </row>
    <row r="25" spans="1:14" ht="15">
      <c r="A25" s="86"/>
      <c r="B25" s="40"/>
      <c r="C25" s="40"/>
      <c r="D25" s="43"/>
      <c r="E25" s="43"/>
      <c r="F25" s="44"/>
      <c r="G25" s="44"/>
      <c r="H25" s="45"/>
      <c r="I25" s="82"/>
      <c r="J25" s="82"/>
      <c r="K25" s="45"/>
      <c r="L25" s="82"/>
      <c r="M25" s="82"/>
      <c r="N25" s="84"/>
    </row>
    <row r="26" spans="1:14" ht="15">
      <c r="A26" s="86"/>
      <c r="B26" s="40"/>
      <c r="C26" s="40"/>
      <c r="D26" s="43"/>
      <c r="E26" s="43"/>
      <c r="F26" s="44"/>
      <c r="G26" s="44"/>
      <c r="H26" s="45"/>
      <c r="I26" s="82"/>
      <c r="J26" s="82"/>
      <c r="K26" s="45"/>
      <c r="L26" s="82"/>
      <c r="M26" s="82"/>
      <c r="N26" s="84"/>
    </row>
    <row r="27" spans="1:14" ht="15">
      <c r="A27" s="86"/>
      <c r="B27" s="40"/>
      <c r="C27" s="40"/>
      <c r="D27" s="43"/>
      <c r="E27" s="43"/>
      <c r="F27" s="44"/>
      <c r="G27" s="44"/>
      <c r="H27" s="45"/>
      <c r="I27" s="82"/>
      <c r="J27" s="82"/>
      <c r="K27" s="45"/>
      <c r="L27" s="82"/>
      <c r="M27" s="82"/>
      <c r="N27" s="84"/>
    </row>
    <row r="28" spans="1:14" ht="15">
      <c r="A28" s="86"/>
      <c r="B28" s="40"/>
      <c r="C28" s="40"/>
      <c r="D28" s="43"/>
      <c r="E28" s="43"/>
      <c r="F28" s="44"/>
      <c r="G28" s="44"/>
      <c r="H28" s="45"/>
      <c r="I28" s="82"/>
      <c r="J28" s="82"/>
      <c r="K28" s="45"/>
      <c r="L28" s="82"/>
      <c r="M28" s="82"/>
      <c r="N28" s="84"/>
    </row>
    <row r="29" spans="1:14" ht="15">
      <c r="A29" s="86"/>
      <c r="B29" s="40"/>
      <c r="C29" s="40"/>
      <c r="D29" s="43"/>
      <c r="E29" s="43"/>
      <c r="F29" s="44"/>
      <c r="G29" s="44"/>
      <c r="H29" s="45"/>
      <c r="I29" s="82"/>
      <c r="J29" s="82"/>
      <c r="K29" s="45"/>
      <c r="L29" s="82"/>
      <c r="M29" s="82"/>
      <c r="N29" s="84"/>
    </row>
    <row r="30" spans="1:14" ht="15">
      <c r="A30" s="86"/>
      <c r="B30" s="40"/>
      <c r="C30" s="40"/>
      <c r="D30" s="43"/>
      <c r="E30" s="43"/>
      <c r="F30" s="44"/>
      <c r="G30" s="44"/>
      <c r="H30" s="45"/>
      <c r="I30" s="82"/>
      <c r="J30" s="82"/>
      <c r="K30" s="45"/>
      <c r="L30" s="82"/>
      <c r="M30" s="82"/>
      <c r="N30" s="84"/>
    </row>
    <row r="31" spans="1:14" ht="15">
      <c r="A31" s="86"/>
      <c r="B31" s="40"/>
      <c r="C31" s="40"/>
      <c r="D31" s="43"/>
      <c r="E31" s="43"/>
      <c r="F31" s="44"/>
      <c r="G31" s="44"/>
      <c r="H31" s="45"/>
      <c r="I31" s="82"/>
      <c r="J31" s="82"/>
      <c r="K31" s="45"/>
      <c r="L31" s="82"/>
      <c r="M31" s="82"/>
      <c r="N31" s="84"/>
    </row>
    <row r="32" spans="1:14" ht="15">
      <c r="A32" s="86"/>
      <c r="B32" s="40"/>
      <c r="C32" s="40"/>
      <c r="D32" s="43"/>
      <c r="E32" s="43"/>
      <c r="F32" s="44"/>
      <c r="G32" s="44"/>
      <c r="H32" s="45"/>
      <c r="I32" s="82"/>
      <c r="J32" s="82"/>
      <c r="K32" s="45"/>
      <c r="L32" s="82"/>
      <c r="M32" s="82"/>
      <c r="N32" s="84"/>
    </row>
    <row r="33" spans="1:14" ht="15">
      <c r="A33" s="86"/>
      <c r="B33" s="40"/>
      <c r="C33" s="40"/>
      <c r="D33" s="43"/>
      <c r="E33" s="43"/>
      <c r="F33" s="44"/>
      <c r="G33" s="44"/>
      <c r="H33" s="45"/>
      <c r="I33" s="82"/>
      <c r="J33" s="82"/>
      <c r="K33" s="45"/>
      <c r="L33" s="82"/>
      <c r="M33" s="82"/>
      <c r="N33" s="84"/>
    </row>
    <row r="34" spans="1:14" ht="15">
      <c r="A34" s="86"/>
      <c r="B34" s="40"/>
      <c r="C34" s="40"/>
      <c r="D34" s="43"/>
      <c r="E34" s="43"/>
      <c r="F34" s="44"/>
      <c r="G34" s="44"/>
      <c r="H34" s="45"/>
      <c r="I34" s="82"/>
      <c r="J34" s="82"/>
      <c r="K34" s="45"/>
      <c r="L34" s="82"/>
      <c r="M34" s="82"/>
      <c r="N34" s="84"/>
    </row>
    <row r="35" spans="1:14" ht="15">
      <c r="A35" s="86"/>
      <c r="B35" s="40"/>
      <c r="C35" s="40"/>
      <c r="D35" s="43"/>
      <c r="E35" s="43"/>
      <c r="F35" s="44"/>
      <c r="G35" s="44"/>
      <c r="H35" s="45"/>
      <c r="I35" s="82"/>
      <c r="J35" s="82"/>
      <c r="K35" s="45"/>
      <c r="L35" s="82"/>
      <c r="M35" s="82"/>
      <c r="N35" s="84"/>
    </row>
    <row r="36" spans="1:14" ht="15">
      <c r="A36" s="86"/>
      <c r="B36" s="40"/>
      <c r="C36" s="40"/>
      <c r="D36" s="43"/>
      <c r="E36" s="43"/>
      <c r="F36" s="44"/>
      <c r="G36" s="44"/>
      <c r="H36" s="45"/>
      <c r="I36" s="82"/>
      <c r="J36" s="82"/>
      <c r="K36" s="45"/>
      <c r="L36" s="82"/>
      <c r="M36" s="82"/>
      <c r="N36" s="84"/>
    </row>
    <row r="37" spans="1:14" ht="15">
      <c r="A37" s="86"/>
      <c r="B37" s="40"/>
      <c r="C37" s="40"/>
      <c r="D37" s="43"/>
      <c r="E37" s="43"/>
      <c r="F37" s="44"/>
      <c r="G37" s="44"/>
      <c r="H37" s="45"/>
      <c r="I37" s="82"/>
      <c r="J37" s="82"/>
      <c r="K37" s="45"/>
      <c r="L37" s="82"/>
      <c r="M37" s="82"/>
      <c r="N37" s="84"/>
    </row>
    <row r="38" spans="1:14" ht="15">
      <c r="A38" s="86"/>
      <c r="B38" s="40"/>
      <c r="C38" s="40"/>
      <c r="D38" s="43"/>
      <c r="E38" s="43"/>
      <c r="F38" s="44"/>
      <c r="G38" s="44"/>
      <c r="H38" s="45"/>
      <c r="I38" s="82"/>
      <c r="J38" s="82"/>
      <c r="K38" s="45"/>
      <c r="L38" s="82"/>
      <c r="M38" s="82"/>
      <c r="N38" s="84"/>
    </row>
    <row r="39" spans="1:14" ht="15">
      <c r="A39" s="86"/>
      <c r="B39" s="40"/>
      <c r="C39" s="40"/>
      <c r="D39" s="43"/>
      <c r="E39" s="43"/>
      <c r="F39" s="44"/>
      <c r="G39" s="44"/>
      <c r="H39" s="45"/>
      <c r="I39" s="82"/>
      <c r="J39" s="82"/>
      <c r="K39" s="45"/>
      <c r="L39" s="82"/>
      <c r="M39" s="82"/>
      <c r="N39" s="84"/>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{D0A7AF43-D756-46AF-B0C5-432FD7EA4159}</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0A7AF43-D756-46AF-B0C5-432FD7EA4159}">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Info!$D$3:$D$7</xm:f>
          </x14:formula1>
          <xm:sqref>B16:B39</xm:sqref>
        </x14:dataValidation>
        <x14:dataValidation type="list" showInputMessage="1" showErrorMessage="1">
          <x14:formula1>
            <xm:f>Info!$F$3:$F$6</xm:f>
          </x14:formula1>
          <xm:sqref>K16:K39 H16:H39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topLeftCell="H7" zoomScaleNormal="100" zoomScaleSheetLayoutView="80" workbookViewId="0">
      <selection activeCell="M20" sqref="M20"/>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80" t="s">
        <v>56</v>
      </c>
      <c r="C1" s="80"/>
      <c r="D1" s="80"/>
      <c r="E1" s="80"/>
      <c r="F1" s="19"/>
      <c r="G1" s="19"/>
    </row>
    <row r="2" spans="1:14">
      <c r="A2" s="78"/>
      <c r="B2" s="74" t="s">
        <v>60</v>
      </c>
      <c r="C2" s="94" t="str">
        <f>TEXT('Test case List'!C12,"")</f>
        <v>Chức năng 4</v>
      </c>
      <c r="D2" s="74" t="s">
        <v>63</v>
      </c>
      <c r="E2" s="95" t="s">
        <v>144</v>
      </c>
      <c r="F2" s="19"/>
      <c r="G2" s="19"/>
      <c r="H2" s="19"/>
    </row>
    <row r="3" spans="1:14">
      <c r="A3" s="78"/>
      <c r="B3" s="137" t="s">
        <v>20</v>
      </c>
      <c r="C3" s="139" t="str">
        <f>TEXT('Test case List'!E12,"")</f>
        <v>Xây dựng trang sửa và xóa người dùng cho người sử dụng có quyền quản trị admin. Trong trang sửa cũng được phép thay đổi quyền của người sử dụng có quyền member lên quyền  quản  trị  admin.  Người dùng có quyền member không được phép truy cập trang này</v>
      </c>
      <c r="D3" s="74" t="s">
        <v>62</v>
      </c>
      <c r="E3" s="96">
        <v>43049</v>
      </c>
      <c r="F3" s="19"/>
      <c r="G3" s="19"/>
      <c r="H3" s="19"/>
    </row>
    <row r="4" spans="1:14" ht="85.5" customHeight="1">
      <c r="A4" s="78"/>
      <c r="B4" s="138"/>
      <c r="C4" s="140"/>
      <c r="D4" s="74" t="s">
        <v>64</v>
      </c>
      <c r="E4" s="95" t="s">
        <v>144</v>
      </c>
      <c r="F4" s="19"/>
      <c r="G4" s="19"/>
      <c r="H4" s="19"/>
    </row>
    <row r="5" spans="1:14">
      <c r="A5" s="78"/>
      <c r="B5" s="75" t="s">
        <v>61</v>
      </c>
      <c r="C5" s="73" t="str">
        <f>IF(C11+C12+C13=0,"READY TO START",IF(OR(C9=C11+C12+C13,AND(E9&gt;0,E9=E11+E12+E13)),"DONE",IF(C9&lt;&gt;C11+C12+C13,"IN PROGRESS",)))</f>
        <v>DONE</v>
      </c>
      <c r="D5" s="74" t="s">
        <v>65</v>
      </c>
      <c r="E5" s="96">
        <v>43051</v>
      </c>
      <c r="F5" s="19"/>
      <c r="G5" s="19"/>
      <c r="H5" s="19"/>
    </row>
    <row r="6" spans="1:14">
      <c r="A6" s="25"/>
      <c r="B6" s="36"/>
      <c r="C6" s="36"/>
      <c r="D6" s="36"/>
      <c r="E6" s="36"/>
      <c r="F6" s="19"/>
      <c r="G6" s="19"/>
    </row>
    <row r="7" spans="1:14">
      <c r="A7" s="25"/>
      <c r="B7" s="80" t="s">
        <v>57</v>
      </c>
      <c r="C7" s="80"/>
      <c r="D7" s="80"/>
      <c r="E7" s="80"/>
      <c r="F7" s="19"/>
      <c r="G7" s="19"/>
    </row>
    <row r="8" spans="1:14">
      <c r="A8" s="25"/>
      <c r="B8" s="141" t="s">
        <v>58</v>
      </c>
      <c r="C8" s="141"/>
      <c r="D8" s="142" t="s">
        <v>59</v>
      </c>
      <c r="E8" s="143"/>
      <c r="F8" s="19"/>
      <c r="G8" s="19"/>
    </row>
    <row r="9" spans="1:14" ht="12.75" customHeight="1">
      <c r="A9" s="78"/>
      <c r="B9" s="77" t="s">
        <v>66</v>
      </c>
      <c r="C9" s="72">
        <v>4</v>
      </c>
      <c r="D9" s="77" t="s">
        <v>66</v>
      </c>
      <c r="E9" s="72">
        <v>4</v>
      </c>
      <c r="F9" s="19"/>
      <c r="G9" s="19"/>
    </row>
    <row r="10" spans="1:14">
      <c r="A10" s="78"/>
      <c r="B10" s="77" t="s">
        <v>67</v>
      </c>
      <c r="C10" s="76">
        <v>1</v>
      </c>
      <c r="D10" s="77" t="s">
        <v>67</v>
      </c>
      <c r="E10" s="76">
        <f>COUNTIF(Function310[2nd Test Result],OR(Info!$F$4,""))</f>
        <v>0</v>
      </c>
      <c r="F10" s="19"/>
      <c r="G10" s="19"/>
    </row>
    <row r="11" spans="1:14">
      <c r="A11" s="78"/>
      <c r="B11" s="77" t="s">
        <v>68</v>
      </c>
      <c r="C11" s="76">
        <f>COUNTIF(Function310[1st Test Result],Info!$F$3)</f>
        <v>0</v>
      </c>
      <c r="D11" s="77" t="s">
        <v>68</v>
      </c>
      <c r="E11" s="76">
        <v>4</v>
      </c>
      <c r="F11" s="19"/>
      <c r="G11" s="19"/>
    </row>
    <row r="12" spans="1:14">
      <c r="A12" s="78"/>
      <c r="B12" s="77" t="s">
        <v>69</v>
      </c>
      <c r="C12" s="76">
        <v>3</v>
      </c>
      <c r="D12" s="77" t="s">
        <v>69</v>
      </c>
      <c r="E12" s="76">
        <f>COUNTIF(Function310[2nd Test Result],Info!$F$5)</f>
        <v>0</v>
      </c>
      <c r="F12" s="19"/>
      <c r="G12" s="19"/>
    </row>
    <row r="13" spans="1:14">
      <c r="A13" s="78"/>
      <c r="B13" s="77" t="s">
        <v>70</v>
      </c>
      <c r="C13" s="76">
        <f>COUNTIF(Function310[1st Test Result],Info!$F$6)</f>
        <v>0</v>
      </c>
      <c r="D13" s="77" t="s">
        <v>70</v>
      </c>
      <c r="E13" s="76">
        <f>COUNTIF(Function310[2nd Test Result],Info!$F$6)</f>
        <v>0</v>
      </c>
      <c r="F13" s="19"/>
      <c r="G13" s="19"/>
    </row>
    <row r="14" spans="1:14" s="20" customFormat="1" ht="15" customHeight="1">
      <c r="D14" s="22"/>
      <c r="E14" s="22"/>
      <c r="F14" s="22"/>
      <c r="G14" s="22"/>
      <c r="H14" s="21"/>
      <c r="I14" s="21"/>
      <c r="J14" s="21"/>
      <c r="K14" s="21"/>
      <c r="L14" s="21"/>
      <c r="M14" s="21"/>
    </row>
    <row r="15" spans="1:14" s="20" customFormat="1" ht="15">
      <c r="A15" s="87" t="s">
        <v>54</v>
      </c>
      <c r="B15" s="88" t="s">
        <v>2</v>
      </c>
      <c r="C15" s="88" t="s">
        <v>74</v>
      </c>
      <c r="D15" s="88" t="s">
        <v>26</v>
      </c>
      <c r="E15" s="88" t="s">
        <v>21</v>
      </c>
      <c r="F15" s="88" t="s">
        <v>76</v>
      </c>
      <c r="G15" s="88" t="s">
        <v>0</v>
      </c>
      <c r="H15" s="89" t="s">
        <v>81</v>
      </c>
      <c r="I15" s="89" t="s">
        <v>83</v>
      </c>
      <c r="J15" s="89" t="s">
        <v>82</v>
      </c>
      <c r="K15" s="89" t="s">
        <v>84</v>
      </c>
      <c r="L15" s="89" t="s">
        <v>85</v>
      </c>
      <c r="M15" s="89" t="s">
        <v>86</v>
      </c>
      <c r="N15" s="90" t="s">
        <v>1</v>
      </c>
    </row>
    <row r="16" spans="1:14" s="39" customFormat="1" ht="30">
      <c r="A16" s="85"/>
      <c r="B16" s="40" t="s">
        <v>3</v>
      </c>
      <c r="C16" s="40" t="s">
        <v>116</v>
      </c>
      <c r="D16" s="41"/>
      <c r="E16" s="41"/>
      <c r="F16" s="42" t="s">
        <v>117</v>
      </c>
      <c r="G16" s="81"/>
      <c r="H16" s="45" t="s">
        <v>105</v>
      </c>
      <c r="I16" s="82">
        <v>43049</v>
      </c>
      <c r="J16" s="82" t="s">
        <v>136</v>
      </c>
      <c r="K16" s="45" t="s">
        <v>113</v>
      </c>
      <c r="L16" s="82">
        <v>43051</v>
      </c>
      <c r="M16" s="82" t="s">
        <v>136</v>
      </c>
      <c r="N16" s="83"/>
    </row>
    <row r="17" spans="1:14" s="23" customFormat="1" ht="45">
      <c r="A17" s="86"/>
      <c r="B17" s="40"/>
      <c r="C17" s="40" t="s">
        <v>116</v>
      </c>
      <c r="D17" s="43" t="s">
        <v>118</v>
      </c>
      <c r="E17" s="43" t="s">
        <v>145</v>
      </c>
      <c r="F17" s="44" t="s">
        <v>119</v>
      </c>
      <c r="G17" s="44"/>
      <c r="H17" s="45" t="s">
        <v>120</v>
      </c>
      <c r="I17" s="82">
        <v>43049</v>
      </c>
      <c r="J17" s="82" t="s">
        <v>136</v>
      </c>
      <c r="K17" s="45" t="s">
        <v>113</v>
      </c>
      <c r="L17" s="82">
        <v>43051</v>
      </c>
      <c r="M17" s="82" t="s">
        <v>136</v>
      </c>
      <c r="N17" s="84"/>
    </row>
    <row r="18" spans="1:14" s="23" customFormat="1" ht="30">
      <c r="A18" s="86"/>
      <c r="B18" s="40"/>
      <c r="C18" s="40" t="s">
        <v>121</v>
      </c>
      <c r="D18" s="43" t="s">
        <v>122</v>
      </c>
      <c r="E18" s="43"/>
      <c r="F18" s="44" t="s">
        <v>123</v>
      </c>
      <c r="G18" s="44"/>
      <c r="H18" s="45" t="s">
        <v>120</v>
      </c>
      <c r="I18" s="82">
        <v>43049</v>
      </c>
      <c r="J18" s="82" t="s">
        <v>131</v>
      </c>
      <c r="K18" s="45" t="s">
        <v>22</v>
      </c>
      <c r="L18" s="82">
        <v>43051</v>
      </c>
      <c r="M18" s="82" t="s">
        <v>131</v>
      </c>
      <c r="N18" s="84"/>
    </row>
    <row r="19" spans="1:14" s="23" customFormat="1" ht="45">
      <c r="A19" s="86"/>
      <c r="B19" s="40"/>
      <c r="C19" s="40" t="s">
        <v>121</v>
      </c>
      <c r="D19" s="43" t="s">
        <v>122</v>
      </c>
      <c r="E19" s="43" t="s">
        <v>145</v>
      </c>
      <c r="F19" s="44" t="s">
        <v>124</v>
      </c>
      <c r="G19" s="44"/>
      <c r="H19" s="45" t="s">
        <v>120</v>
      </c>
      <c r="I19" s="82">
        <v>43049</v>
      </c>
      <c r="J19" s="82" t="s">
        <v>131</v>
      </c>
      <c r="K19" s="45" t="s">
        <v>22</v>
      </c>
      <c r="L19" s="82">
        <v>43051</v>
      </c>
      <c r="M19" s="82" t="s">
        <v>131</v>
      </c>
      <c r="N19" s="84"/>
    </row>
    <row r="20" spans="1:14" ht="15">
      <c r="A20" s="86"/>
      <c r="B20" s="40"/>
      <c r="C20" s="40"/>
      <c r="D20" s="43"/>
      <c r="E20" s="43"/>
      <c r="F20" s="44"/>
      <c r="G20" s="44"/>
      <c r="H20" s="45"/>
      <c r="I20" s="82"/>
      <c r="J20" s="82"/>
      <c r="K20" s="45"/>
      <c r="L20" s="82"/>
      <c r="M20" s="82"/>
      <c r="N20" s="84"/>
    </row>
    <row r="21" spans="1:14" ht="15">
      <c r="A21" s="86"/>
      <c r="B21" s="40"/>
      <c r="C21" s="40"/>
      <c r="D21" s="43"/>
      <c r="E21" s="43"/>
      <c r="F21" s="44"/>
      <c r="G21" s="44"/>
      <c r="H21" s="45"/>
      <c r="I21" s="82"/>
      <c r="J21" s="82"/>
      <c r="K21" s="45"/>
      <c r="L21" s="82"/>
      <c r="M21" s="82"/>
      <c r="N21" s="84"/>
    </row>
    <row r="22" spans="1:14" ht="15">
      <c r="A22" s="86"/>
      <c r="B22" s="40"/>
      <c r="C22" s="40"/>
      <c r="D22" s="43"/>
      <c r="E22" s="43"/>
      <c r="F22" s="44"/>
      <c r="G22" s="44"/>
      <c r="H22" s="45"/>
      <c r="I22" s="82"/>
      <c r="J22" s="82"/>
      <c r="K22" s="45"/>
      <c r="L22" s="82"/>
      <c r="M22" s="82"/>
      <c r="N22" s="84"/>
    </row>
    <row r="23" spans="1:14" ht="15">
      <c r="A23" s="86"/>
      <c r="B23" s="40"/>
      <c r="C23" s="40"/>
      <c r="D23" s="43"/>
      <c r="E23" s="43"/>
      <c r="F23" s="44"/>
      <c r="G23" s="44"/>
      <c r="H23" s="45"/>
      <c r="I23" s="82"/>
      <c r="J23" s="82"/>
      <c r="K23" s="45"/>
      <c r="L23" s="82"/>
      <c r="M23" s="82"/>
      <c r="N23" s="84"/>
    </row>
    <row r="24" spans="1:14" ht="15">
      <c r="A24" s="86"/>
      <c r="B24" s="40"/>
      <c r="C24" s="40"/>
      <c r="D24" s="43"/>
      <c r="E24" s="43"/>
      <c r="F24" s="44"/>
      <c r="G24" s="44"/>
      <c r="H24" s="45"/>
      <c r="I24" s="82"/>
      <c r="J24" s="82"/>
      <c r="K24" s="45"/>
      <c r="L24" s="82"/>
      <c r="M24" s="82"/>
      <c r="N24" s="84"/>
    </row>
    <row r="25" spans="1:14" ht="15">
      <c r="A25" s="86"/>
      <c r="B25" s="40"/>
      <c r="C25" s="40"/>
      <c r="D25" s="43"/>
      <c r="E25" s="43"/>
      <c r="F25" s="44"/>
      <c r="G25" s="44"/>
      <c r="H25" s="45"/>
      <c r="I25" s="82"/>
      <c r="J25" s="82"/>
      <c r="K25" s="45"/>
      <c r="L25" s="82"/>
      <c r="M25" s="82"/>
      <c r="N25" s="84"/>
    </row>
    <row r="26" spans="1:14" ht="15">
      <c r="A26" s="86"/>
      <c r="B26" s="40"/>
      <c r="C26" s="40"/>
      <c r="D26" s="43"/>
      <c r="E26" s="43"/>
      <c r="F26" s="44"/>
      <c r="G26" s="44"/>
      <c r="H26" s="45"/>
      <c r="I26" s="82"/>
      <c r="J26" s="82"/>
      <c r="K26" s="45"/>
      <c r="L26" s="82"/>
      <c r="M26" s="82"/>
      <c r="N26" s="84"/>
    </row>
    <row r="27" spans="1:14" ht="15">
      <c r="A27" s="86"/>
      <c r="B27" s="40"/>
      <c r="C27" s="40"/>
      <c r="D27" s="43"/>
      <c r="E27" s="43"/>
      <c r="F27" s="44"/>
      <c r="G27" s="44"/>
      <c r="H27" s="45"/>
      <c r="I27" s="82"/>
      <c r="J27" s="82"/>
      <c r="K27" s="45"/>
      <c r="L27" s="82"/>
      <c r="M27" s="82"/>
      <c r="N27" s="84"/>
    </row>
    <row r="28" spans="1:14" ht="15">
      <c r="A28" s="86"/>
      <c r="B28" s="40"/>
      <c r="C28" s="40"/>
      <c r="D28" s="43"/>
      <c r="E28" s="43"/>
      <c r="F28" s="44"/>
      <c r="G28" s="44"/>
      <c r="H28" s="45"/>
      <c r="I28" s="82"/>
      <c r="J28" s="82"/>
      <c r="K28" s="45"/>
      <c r="L28" s="82"/>
      <c r="M28" s="82"/>
      <c r="N28" s="84"/>
    </row>
    <row r="29" spans="1:14" ht="15">
      <c r="A29" s="86"/>
      <c r="B29" s="40"/>
      <c r="C29" s="40"/>
      <c r="D29" s="43"/>
      <c r="E29" s="43"/>
      <c r="F29" s="44"/>
      <c r="G29" s="44"/>
      <c r="H29" s="45"/>
      <c r="I29" s="82"/>
      <c r="J29" s="82"/>
      <c r="K29" s="45"/>
      <c r="L29" s="82"/>
      <c r="M29" s="82"/>
      <c r="N29" s="84"/>
    </row>
    <row r="30" spans="1:14" ht="15">
      <c r="A30" s="86"/>
      <c r="B30" s="40"/>
      <c r="C30" s="40"/>
      <c r="D30" s="43"/>
      <c r="E30" s="43"/>
      <c r="F30" s="44"/>
      <c r="G30" s="44"/>
      <c r="H30" s="45"/>
      <c r="I30" s="82"/>
      <c r="J30" s="82"/>
      <c r="K30" s="45"/>
      <c r="L30" s="82"/>
      <c r="M30" s="82"/>
      <c r="N30" s="84"/>
    </row>
    <row r="31" spans="1:14" ht="15">
      <c r="A31" s="86"/>
      <c r="B31" s="40"/>
      <c r="C31" s="40"/>
      <c r="D31" s="43"/>
      <c r="E31" s="43"/>
      <c r="F31" s="44"/>
      <c r="G31" s="44"/>
      <c r="H31" s="45"/>
      <c r="I31" s="82"/>
      <c r="J31" s="82"/>
      <c r="K31" s="45"/>
      <c r="L31" s="82"/>
      <c r="M31" s="82"/>
      <c r="N31" s="84"/>
    </row>
    <row r="32" spans="1:14" ht="15">
      <c r="A32" s="86"/>
      <c r="B32" s="40"/>
      <c r="C32" s="40"/>
      <c r="D32" s="43"/>
      <c r="E32" s="43"/>
      <c r="F32" s="44"/>
      <c r="G32" s="44"/>
      <c r="H32" s="45"/>
      <c r="I32" s="82"/>
      <c r="J32" s="82"/>
      <c r="K32" s="45"/>
      <c r="L32" s="82"/>
      <c r="M32" s="82"/>
      <c r="N32" s="84"/>
    </row>
    <row r="33" spans="1:14" ht="15">
      <c r="A33" s="86"/>
      <c r="B33" s="40"/>
      <c r="C33" s="40"/>
      <c r="D33" s="43"/>
      <c r="E33" s="43"/>
      <c r="F33" s="44"/>
      <c r="G33" s="44"/>
      <c r="H33" s="45"/>
      <c r="I33" s="82"/>
      <c r="J33" s="82"/>
      <c r="K33" s="45"/>
      <c r="L33" s="82"/>
      <c r="M33" s="82"/>
      <c r="N33" s="84"/>
    </row>
    <row r="34" spans="1:14" ht="15">
      <c r="A34" s="86"/>
      <c r="B34" s="40"/>
      <c r="C34" s="40"/>
      <c r="D34" s="43"/>
      <c r="E34" s="43"/>
      <c r="F34" s="44"/>
      <c r="G34" s="44"/>
      <c r="H34" s="45"/>
      <c r="I34" s="82"/>
      <c r="J34" s="82"/>
      <c r="K34" s="45"/>
      <c r="L34" s="82"/>
      <c r="M34" s="82"/>
      <c r="N34" s="84"/>
    </row>
    <row r="35" spans="1:14" ht="15">
      <c r="A35" s="86"/>
      <c r="B35" s="40"/>
      <c r="C35" s="40"/>
      <c r="D35" s="43"/>
      <c r="E35" s="43"/>
      <c r="F35" s="44"/>
      <c r="G35" s="44"/>
      <c r="H35" s="45"/>
      <c r="I35" s="82"/>
      <c r="J35" s="82"/>
      <c r="K35" s="45"/>
      <c r="L35" s="82"/>
      <c r="M35" s="82"/>
      <c r="N35" s="84"/>
    </row>
    <row r="36" spans="1:14" ht="15">
      <c r="A36" s="86"/>
      <c r="B36" s="40"/>
      <c r="C36" s="40"/>
      <c r="D36" s="43"/>
      <c r="E36" s="43"/>
      <c r="F36" s="44"/>
      <c r="G36" s="44"/>
      <c r="H36" s="45"/>
      <c r="I36" s="82"/>
      <c r="J36" s="82"/>
      <c r="K36" s="45"/>
      <c r="L36" s="82"/>
      <c r="M36" s="82"/>
      <c r="N36" s="84"/>
    </row>
    <row r="37" spans="1:14" ht="15">
      <c r="A37" s="86"/>
      <c r="B37" s="40"/>
      <c r="C37" s="40"/>
      <c r="D37" s="43"/>
      <c r="E37" s="43"/>
      <c r="F37" s="44"/>
      <c r="G37" s="44"/>
      <c r="H37" s="45"/>
      <c r="I37" s="82"/>
      <c r="J37" s="82"/>
      <c r="K37" s="45"/>
      <c r="L37" s="82"/>
      <c r="M37" s="82"/>
      <c r="N37" s="84"/>
    </row>
    <row r="38" spans="1:14" ht="15">
      <c r="A38" s="86"/>
      <c r="B38" s="40"/>
      <c r="C38" s="40"/>
      <c r="D38" s="43"/>
      <c r="E38" s="43"/>
      <c r="F38" s="44"/>
      <c r="G38" s="44"/>
      <c r="H38" s="45"/>
      <c r="I38" s="82"/>
      <c r="J38" s="82"/>
      <c r="K38" s="45"/>
      <c r="L38" s="82"/>
      <c r="M38" s="82"/>
      <c r="N38" s="84"/>
    </row>
    <row r="39" spans="1:14" ht="15">
      <c r="A39" s="86"/>
      <c r="B39" s="40"/>
      <c r="C39" s="40"/>
      <c r="D39" s="43"/>
      <c r="E39" s="43"/>
      <c r="F39" s="44"/>
      <c r="G39" s="44"/>
      <c r="H39" s="45"/>
      <c r="I39" s="82"/>
      <c r="J39" s="82"/>
      <c r="K39" s="45"/>
      <c r="L39" s="82"/>
      <c r="M39" s="82"/>
      <c r="N39" s="84"/>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{26B663B3-4989-4749-8BA1-3CE0DFF5533D}</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6B663B3-4989-4749-8BA1-3CE0DFF5533D}">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14:formula1>
            <xm:f>Info!$F$3:$F$6</xm:f>
          </x14:formula1>
          <xm:sqref>K16:K39 H16:H39</xm:sqref>
        </x14:dataValidation>
        <x14:dataValidation type="list" allowBlank="1" showInputMessage="1" showErrorMessage="1">
          <x14:formula1>
            <xm:f>Info!$D$3:$D$7</xm:f>
          </x14:formula1>
          <xm:sqref>B16:B39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zoomScaleNormal="100" zoomScaleSheetLayoutView="80" workbookViewId="0">
      <selection activeCell="E5" sqref="E5"/>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80" t="s">
        <v>56</v>
      </c>
      <c r="C1" s="80"/>
      <c r="D1" s="80"/>
      <c r="E1" s="80"/>
      <c r="F1" s="19"/>
      <c r="G1" s="19"/>
    </row>
    <row r="2" spans="1:14">
      <c r="A2" s="78"/>
      <c r="B2" s="74" t="s">
        <v>60</v>
      </c>
      <c r="C2" s="94" t="e">
        <f>TEXT('Test case List'!#REF!,"")</f>
        <v>#REF!</v>
      </c>
      <c r="D2" s="74" t="s">
        <v>63</v>
      </c>
      <c r="E2" s="95" t="s">
        <v>30</v>
      </c>
      <c r="F2" s="19"/>
      <c r="G2" s="19"/>
      <c r="H2" s="19"/>
    </row>
    <row r="3" spans="1:14">
      <c r="A3" s="78"/>
      <c r="B3" s="137" t="s">
        <v>20</v>
      </c>
      <c r="C3" s="139" t="e">
        <f>TEXT('Test case List'!#REF!,"")</f>
        <v>#REF!</v>
      </c>
      <c r="D3" s="74" t="s">
        <v>62</v>
      </c>
      <c r="E3" s="96">
        <v>43034</v>
      </c>
      <c r="F3" s="19"/>
      <c r="G3" s="19"/>
      <c r="H3" s="19"/>
    </row>
    <row r="4" spans="1:14" ht="42" customHeight="1">
      <c r="A4" s="78"/>
      <c r="B4" s="138"/>
      <c r="C4" s="140"/>
      <c r="D4" s="74" t="s">
        <v>64</v>
      </c>
      <c r="E4" s="95" t="s">
        <v>30</v>
      </c>
      <c r="F4" s="19"/>
      <c r="G4" s="19"/>
      <c r="H4" s="19"/>
    </row>
    <row r="5" spans="1:14">
      <c r="A5" s="78"/>
      <c r="B5" s="75" t="s">
        <v>61</v>
      </c>
      <c r="C5" s="73" t="str">
        <f>IF(C11+C12+C13=0,"READY TO START",IF(OR(C9=C11+C12+C13,AND(E9&gt;0,E9=E11+E12+E13)),"DONE",IF(C9&lt;&gt;C11+C12+C13,"IN PROGRESS",)))</f>
        <v>READY TO START</v>
      </c>
      <c r="D5" s="74" t="s">
        <v>65</v>
      </c>
      <c r="E5" s="96">
        <v>43036</v>
      </c>
      <c r="F5" s="19"/>
      <c r="G5" s="19"/>
      <c r="H5" s="19"/>
    </row>
    <row r="6" spans="1:14">
      <c r="A6" s="25"/>
      <c r="B6" s="36"/>
      <c r="C6" s="36"/>
      <c r="D6" s="36"/>
      <c r="E6" s="36"/>
      <c r="F6" s="19"/>
      <c r="G6" s="19"/>
    </row>
    <row r="7" spans="1:14">
      <c r="A7" s="25"/>
      <c r="B7" s="80" t="s">
        <v>57</v>
      </c>
      <c r="C7" s="80"/>
      <c r="D7" s="80"/>
      <c r="E7" s="80"/>
      <c r="F7" s="19"/>
      <c r="G7" s="19"/>
    </row>
    <row r="8" spans="1:14">
      <c r="A8" s="25"/>
      <c r="B8" s="141" t="s">
        <v>58</v>
      </c>
      <c r="C8" s="141"/>
      <c r="D8" s="142" t="s">
        <v>59</v>
      </c>
      <c r="E8" s="143"/>
      <c r="F8" s="19"/>
      <c r="G8" s="19"/>
    </row>
    <row r="9" spans="1:14" ht="12.75" customHeight="1">
      <c r="A9" s="78"/>
      <c r="B9" s="77" t="s">
        <v>66</v>
      </c>
      <c r="C9" s="72">
        <f>COUNTA(Function31011['#])</f>
        <v>0</v>
      </c>
      <c r="D9" s="77" t="s">
        <v>66</v>
      </c>
      <c r="E9" s="72">
        <f>COUNTA(Function31011['#])</f>
        <v>0</v>
      </c>
      <c r="F9" s="19"/>
      <c r="G9" s="19"/>
    </row>
    <row r="10" spans="1:14">
      <c r="A10" s="78"/>
      <c r="B10" s="77" t="s">
        <v>67</v>
      </c>
      <c r="C10" s="76">
        <f>COUNTIF(Function31011[1st Test Result],Info!$F$4)</f>
        <v>0</v>
      </c>
      <c r="D10" s="77" t="s">
        <v>67</v>
      </c>
      <c r="E10" s="76">
        <f>COUNTIF(Function31011[2nd Test Result],OR(Info!$F$4,""))</f>
        <v>0</v>
      </c>
      <c r="F10" s="19"/>
      <c r="G10" s="19"/>
    </row>
    <row r="11" spans="1:14">
      <c r="A11" s="78"/>
      <c r="B11" s="77" t="s">
        <v>68</v>
      </c>
      <c r="C11" s="76">
        <f>COUNTIF(Function31011[1st Test Result],Info!$F$3)</f>
        <v>0</v>
      </c>
      <c r="D11" s="77" t="s">
        <v>68</v>
      </c>
      <c r="E11" s="76">
        <f>COUNTIF(Function31011[2nd Test Result],Info!$F$3)</f>
        <v>0</v>
      </c>
      <c r="F11" s="19"/>
      <c r="G11" s="19"/>
    </row>
    <row r="12" spans="1:14">
      <c r="A12" s="78"/>
      <c r="B12" s="77" t="s">
        <v>69</v>
      </c>
      <c r="C12" s="76">
        <f>COUNTIF(Function31011[1st Test Result],Info!$F$5)</f>
        <v>0</v>
      </c>
      <c r="D12" s="77" t="s">
        <v>69</v>
      </c>
      <c r="E12" s="76">
        <f>COUNTIF(Function31011[2nd Test Result],Info!$F$5)</f>
        <v>0</v>
      </c>
      <c r="F12" s="19"/>
      <c r="G12" s="19"/>
    </row>
    <row r="13" spans="1:14">
      <c r="A13" s="78"/>
      <c r="B13" s="77" t="s">
        <v>70</v>
      </c>
      <c r="C13" s="76">
        <f>COUNTIF(Function31011[1st Test Result],Info!$F$6)</f>
        <v>0</v>
      </c>
      <c r="D13" s="77" t="s">
        <v>70</v>
      </c>
      <c r="E13" s="76">
        <f>COUNTIF(Function31011[2nd Test Result],Info!$F$6)</f>
        <v>0</v>
      </c>
      <c r="F13" s="19"/>
      <c r="G13" s="19"/>
    </row>
    <row r="14" spans="1:14" s="20" customFormat="1" ht="15" customHeight="1">
      <c r="D14" s="22"/>
      <c r="E14" s="22"/>
      <c r="F14" s="22"/>
      <c r="G14" s="22"/>
      <c r="H14" s="21"/>
      <c r="I14" s="21"/>
      <c r="J14" s="21"/>
      <c r="K14" s="21"/>
      <c r="L14" s="21"/>
      <c r="M14" s="21"/>
    </row>
    <row r="15" spans="1:14" s="20" customFormat="1" ht="15">
      <c r="A15" s="87" t="s">
        <v>54</v>
      </c>
      <c r="B15" s="88" t="s">
        <v>2</v>
      </c>
      <c r="C15" s="88" t="s">
        <v>74</v>
      </c>
      <c r="D15" s="88" t="s">
        <v>26</v>
      </c>
      <c r="E15" s="88" t="s">
        <v>21</v>
      </c>
      <c r="F15" s="88" t="s">
        <v>76</v>
      </c>
      <c r="G15" s="88" t="s">
        <v>0</v>
      </c>
      <c r="H15" s="89" t="s">
        <v>81</v>
      </c>
      <c r="I15" s="89" t="s">
        <v>83</v>
      </c>
      <c r="J15" s="89" t="s">
        <v>82</v>
      </c>
      <c r="K15" s="89" t="s">
        <v>84</v>
      </c>
      <c r="L15" s="89" t="s">
        <v>85</v>
      </c>
      <c r="M15" s="89" t="s">
        <v>86</v>
      </c>
      <c r="N15" s="90" t="s">
        <v>1</v>
      </c>
    </row>
    <row r="16" spans="1:14" s="39" customFormat="1" ht="15">
      <c r="A16" s="85"/>
      <c r="B16" s="40"/>
      <c r="C16" s="40"/>
      <c r="D16" s="41"/>
      <c r="E16" s="41"/>
      <c r="F16" s="42"/>
      <c r="G16" s="81"/>
      <c r="H16" s="45"/>
      <c r="I16" s="82"/>
      <c r="J16" s="82"/>
      <c r="K16" s="45"/>
      <c r="L16" s="82"/>
      <c r="M16" s="82"/>
      <c r="N16" s="83"/>
    </row>
    <row r="17" spans="1:14" s="23" customFormat="1" ht="15">
      <c r="A17" s="86"/>
      <c r="B17" s="40"/>
      <c r="C17" s="40"/>
      <c r="D17" s="43"/>
      <c r="E17" s="43"/>
      <c r="F17" s="44"/>
      <c r="G17" s="44"/>
      <c r="H17" s="45"/>
      <c r="I17" s="82"/>
      <c r="J17" s="82"/>
      <c r="K17" s="45"/>
      <c r="L17" s="82"/>
      <c r="M17" s="82"/>
      <c r="N17" s="84"/>
    </row>
    <row r="18" spans="1:14" s="23" customFormat="1" ht="15">
      <c r="A18" s="86"/>
      <c r="B18" s="40"/>
      <c r="C18" s="40"/>
      <c r="D18" s="43"/>
      <c r="E18" s="43"/>
      <c r="F18" s="44"/>
      <c r="G18" s="44"/>
      <c r="H18" s="45"/>
      <c r="I18" s="82"/>
      <c r="J18" s="82"/>
      <c r="K18" s="45"/>
      <c r="L18" s="82"/>
      <c r="M18" s="82"/>
      <c r="N18" s="84"/>
    </row>
    <row r="19" spans="1:14" s="23" customFormat="1" ht="15">
      <c r="A19" s="86"/>
      <c r="B19" s="40"/>
      <c r="C19" s="40"/>
      <c r="D19" s="43"/>
      <c r="E19" s="43"/>
      <c r="F19" s="44"/>
      <c r="G19" s="44"/>
      <c r="H19" s="45"/>
      <c r="I19" s="82"/>
      <c r="J19" s="82"/>
      <c r="K19" s="45"/>
      <c r="L19" s="82"/>
      <c r="M19" s="82"/>
      <c r="N19" s="84"/>
    </row>
    <row r="20" spans="1:14" ht="15">
      <c r="A20" s="86"/>
      <c r="B20" s="40"/>
      <c r="C20" s="40"/>
      <c r="D20" s="43"/>
      <c r="E20" s="43"/>
      <c r="F20" s="44"/>
      <c r="G20" s="44"/>
      <c r="H20" s="45"/>
      <c r="I20" s="82"/>
      <c r="J20" s="82"/>
      <c r="K20" s="45"/>
      <c r="L20" s="82"/>
      <c r="M20" s="82"/>
      <c r="N20" s="84"/>
    </row>
    <row r="21" spans="1:14" ht="15">
      <c r="A21" s="86"/>
      <c r="B21" s="40"/>
      <c r="C21" s="40"/>
      <c r="D21" s="43"/>
      <c r="E21" s="43"/>
      <c r="F21" s="44"/>
      <c r="G21" s="44"/>
      <c r="H21" s="45"/>
      <c r="I21" s="82"/>
      <c r="J21" s="82"/>
      <c r="K21" s="45"/>
      <c r="L21" s="82"/>
      <c r="M21" s="82"/>
      <c r="N21" s="84"/>
    </row>
    <row r="22" spans="1:14" ht="15">
      <c r="A22" s="86"/>
      <c r="B22" s="40"/>
      <c r="C22" s="40"/>
      <c r="D22" s="43"/>
      <c r="E22" s="43"/>
      <c r="F22" s="44"/>
      <c r="G22" s="44"/>
      <c r="H22" s="45"/>
      <c r="I22" s="82"/>
      <c r="J22" s="82"/>
      <c r="K22" s="45"/>
      <c r="L22" s="82"/>
      <c r="M22" s="82"/>
      <c r="N22" s="84"/>
    </row>
    <row r="23" spans="1:14" ht="15">
      <c r="A23" s="86"/>
      <c r="B23" s="40"/>
      <c r="C23" s="40"/>
      <c r="D23" s="43"/>
      <c r="E23" s="43"/>
      <c r="F23" s="44"/>
      <c r="G23" s="44"/>
      <c r="H23" s="45"/>
      <c r="I23" s="82"/>
      <c r="J23" s="82"/>
      <c r="K23" s="45"/>
      <c r="L23" s="82"/>
      <c r="M23" s="82"/>
      <c r="N23" s="84"/>
    </row>
    <row r="24" spans="1:14" ht="15">
      <c r="A24" s="86"/>
      <c r="B24" s="40"/>
      <c r="C24" s="40"/>
      <c r="D24" s="43"/>
      <c r="E24" s="43"/>
      <c r="F24" s="44"/>
      <c r="G24" s="44"/>
      <c r="H24" s="45"/>
      <c r="I24" s="82"/>
      <c r="J24" s="82"/>
      <c r="K24" s="45"/>
      <c r="L24" s="82"/>
      <c r="M24" s="82"/>
      <c r="N24" s="84"/>
    </row>
    <row r="25" spans="1:14" ht="15">
      <c r="A25" s="86"/>
      <c r="B25" s="40"/>
      <c r="C25" s="40"/>
      <c r="D25" s="43"/>
      <c r="E25" s="43"/>
      <c r="F25" s="44"/>
      <c r="G25" s="44"/>
      <c r="H25" s="45"/>
      <c r="I25" s="82"/>
      <c r="J25" s="82"/>
      <c r="K25" s="45"/>
      <c r="L25" s="82"/>
      <c r="M25" s="82"/>
      <c r="N25" s="84"/>
    </row>
    <row r="26" spans="1:14" ht="15">
      <c r="A26" s="86"/>
      <c r="B26" s="40"/>
      <c r="C26" s="40"/>
      <c r="D26" s="43"/>
      <c r="E26" s="43"/>
      <c r="F26" s="44"/>
      <c r="G26" s="44"/>
      <c r="H26" s="45"/>
      <c r="I26" s="82"/>
      <c r="J26" s="82"/>
      <c r="K26" s="45"/>
      <c r="L26" s="82"/>
      <c r="M26" s="82"/>
      <c r="N26" s="84"/>
    </row>
    <row r="27" spans="1:14" ht="15">
      <c r="A27" s="86"/>
      <c r="B27" s="40"/>
      <c r="C27" s="40"/>
      <c r="D27" s="43"/>
      <c r="E27" s="43"/>
      <c r="F27" s="44"/>
      <c r="G27" s="44"/>
      <c r="H27" s="45"/>
      <c r="I27" s="82"/>
      <c r="J27" s="82"/>
      <c r="K27" s="45"/>
      <c r="L27" s="82"/>
      <c r="M27" s="82"/>
      <c r="N27" s="84"/>
    </row>
    <row r="28" spans="1:14" ht="15">
      <c r="A28" s="86"/>
      <c r="B28" s="40"/>
      <c r="C28" s="40"/>
      <c r="D28" s="43"/>
      <c r="E28" s="43"/>
      <c r="F28" s="44"/>
      <c r="G28" s="44"/>
      <c r="H28" s="45"/>
      <c r="I28" s="82"/>
      <c r="J28" s="82"/>
      <c r="K28" s="45"/>
      <c r="L28" s="82"/>
      <c r="M28" s="82"/>
      <c r="N28" s="84"/>
    </row>
    <row r="29" spans="1:14" ht="15">
      <c r="A29" s="86"/>
      <c r="B29" s="40"/>
      <c r="C29" s="40"/>
      <c r="D29" s="43"/>
      <c r="E29" s="43"/>
      <c r="F29" s="44"/>
      <c r="G29" s="44"/>
      <c r="H29" s="45"/>
      <c r="I29" s="82"/>
      <c r="J29" s="82"/>
      <c r="K29" s="45"/>
      <c r="L29" s="82"/>
      <c r="M29" s="82"/>
      <c r="N29" s="84"/>
    </row>
    <row r="30" spans="1:14" ht="15">
      <c r="A30" s="86"/>
      <c r="B30" s="40"/>
      <c r="C30" s="40"/>
      <c r="D30" s="43"/>
      <c r="E30" s="43"/>
      <c r="F30" s="44"/>
      <c r="G30" s="44"/>
      <c r="H30" s="45"/>
      <c r="I30" s="82"/>
      <c r="J30" s="82"/>
      <c r="K30" s="45"/>
      <c r="L30" s="82"/>
      <c r="M30" s="82"/>
      <c r="N30" s="84"/>
    </row>
    <row r="31" spans="1:14" ht="15">
      <c r="A31" s="86"/>
      <c r="B31" s="40"/>
      <c r="C31" s="40"/>
      <c r="D31" s="43"/>
      <c r="E31" s="43"/>
      <c r="F31" s="44"/>
      <c r="G31" s="44"/>
      <c r="H31" s="45"/>
      <c r="I31" s="82"/>
      <c r="J31" s="82"/>
      <c r="K31" s="45"/>
      <c r="L31" s="82"/>
      <c r="M31" s="82"/>
      <c r="N31" s="84"/>
    </row>
    <row r="32" spans="1:14" ht="15">
      <c r="A32" s="86"/>
      <c r="B32" s="40"/>
      <c r="C32" s="40"/>
      <c r="D32" s="43"/>
      <c r="E32" s="43"/>
      <c r="F32" s="44"/>
      <c r="G32" s="44"/>
      <c r="H32" s="45"/>
      <c r="I32" s="82"/>
      <c r="J32" s="82"/>
      <c r="K32" s="45"/>
      <c r="L32" s="82"/>
      <c r="M32" s="82"/>
      <c r="N32" s="84"/>
    </row>
    <row r="33" spans="1:14" ht="15">
      <c r="A33" s="86"/>
      <c r="B33" s="40"/>
      <c r="C33" s="40"/>
      <c r="D33" s="43"/>
      <c r="E33" s="43"/>
      <c r="F33" s="44"/>
      <c r="G33" s="44"/>
      <c r="H33" s="45"/>
      <c r="I33" s="82"/>
      <c r="J33" s="82"/>
      <c r="K33" s="45"/>
      <c r="L33" s="82"/>
      <c r="M33" s="82"/>
      <c r="N33" s="84"/>
    </row>
    <row r="34" spans="1:14" ht="15">
      <c r="A34" s="86"/>
      <c r="B34" s="40"/>
      <c r="C34" s="40"/>
      <c r="D34" s="43"/>
      <c r="E34" s="43"/>
      <c r="F34" s="44"/>
      <c r="G34" s="44"/>
      <c r="H34" s="45"/>
      <c r="I34" s="82"/>
      <c r="J34" s="82"/>
      <c r="K34" s="45"/>
      <c r="L34" s="82"/>
      <c r="M34" s="82"/>
      <c r="N34" s="84"/>
    </row>
    <row r="35" spans="1:14" ht="15">
      <c r="A35" s="86"/>
      <c r="B35" s="40"/>
      <c r="C35" s="40"/>
      <c r="D35" s="43"/>
      <c r="E35" s="43"/>
      <c r="F35" s="44"/>
      <c r="G35" s="44"/>
      <c r="H35" s="45"/>
      <c r="I35" s="82"/>
      <c r="J35" s="82"/>
      <c r="K35" s="45"/>
      <c r="L35" s="82"/>
      <c r="M35" s="82"/>
      <c r="N35" s="84"/>
    </row>
    <row r="36" spans="1:14" ht="15">
      <c r="A36" s="86"/>
      <c r="B36" s="40"/>
      <c r="C36" s="40"/>
      <c r="D36" s="43"/>
      <c r="E36" s="43"/>
      <c r="F36" s="44"/>
      <c r="G36" s="44"/>
      <c r="H36" s="45"/>
      <c r="I36" s="82"/>
      <c r="J36" s="82"/>
      <c r="K36" s="45"/>
      <c r="L36" s="82"/>
      <c r="M36" s="82"/>
      <c r="N36" s="84"/>
    </row>
    <row r="37" spans="1:14" ht="15">
      <c r="A37" s="86"/>
      <c r="B37" s="40"/>
      <c r="C37" s="40"/>
      <c r="D37" s="43"/>
      <c r="E37" s="43"/>
      <c r="F37" s="44"/>
      <c r="G37" s="44"/>
      <c r="H37" s="45"/>
      <c r="I37" s="82"/>
      <c r="J37" s="82"/>
      <c r="K37" s="45"/>
      <c r="L37" s="82"/>
      <c r="M37" s="82"/>
      <c r="N37" s="84"/>
    </row>
    <row r="38" spans="1:14" ht="15">
      <c r="A38" s="86"/>
      <c r="B38" s="40"/>
      <c r="C38" s="40"/>
      <c r="D38" s="43"/>
      <c r="E38" s="43"/>
      <c r="F38" s="44"/>
      <c r="G38" s="44"/>
      <c r="H38" s="45"/>
      <c r="I38" s="82"/>
      <c r="J38" s="82"/>
      <c r="K38" s="45"/>
      <c r="L38" s="82"/>
      <c r="M38" s="82"/>
      <c r="N38" s="84"/>
    </row>
    <row r="39" spans="1:14" ht="15">
      <c r="A39" s="86"/>
      <c r="B39" s="40"/>
      <c r="C39" s="40"/>
      <c r="D39" s="43"/>
      <c r="E39" s="43"/>
      <c r="F39" s="44"/>
      <c r="G39" s="44"/>
      <c r="H39" s="45"/>
      <c r="I39" s="82"/>
      <c r="J39" s="82"/>
      <c r="K39" s="45"/>
      <c r="L39" s="82"/>
      <c r="M39" s="82"/>
      <c r="N39" s="84"/>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{08A61E49-95E4-4687-A06F-B254EAFC9106}</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8A61E49-95E4-4687-A06F-B254EAFC9106}">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Info!$D$3:$D$7</xm:f>
          </x14:formula1>
          <xm:sqref>B16:B39</xm:sqref>
        </x14:dataValidation>
        <x14:dataValidation type="list" showInputMessage="1" showErrorMessage="1">
          <x14:formula1>
            <xm:f>Info!$F$3:$F$6</xm:f>
          </x14:formula1>
          <xm:sqref>K16:K39 H16:H39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topLeftCell="G13" zoomScaleNormal="100" zoomScaleSheetLayoutView="80" workbookViewId="0">
      <selection activeCell="E18" sqref="E18"/>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80" t="s">
        <v>56</v>
      </c>
      <c r="C1" s="80"/>
      <c r="D1" s="80"/>
      <c r="E1" s="80"/>
      <c r="F1" s="19"/>
      <c r="G1" s="19"/>
    </row>
    <row r="2" spans="1:14">
      <c r="A2" s="78"/>
      <c r="B2" s="74" t="s">
        <v>60</v>
      </c>
      <c r="C2" s="94" t="str">
        <f>TEXT('Test case List'!C13,"")</f>
        <v>Chức năng 6</v>
      </c>
      <c r="D2" s="74" t="s">
        <v>63</v>
      </c>
      <c r="E2" s="95" t="s">
        <v>30</v>
      </c>
      <c r="F2" s="19"/>
      <c r="G2" s="19"/>
      <c r="H2" s="19"/>
    </row>
    <row r="3" spans="1:14" ht="12.75" customHeight="1">
      <c r="A3" s="78"/>
      <c r="B3" s="137" t="s">
        <v>20</v>
      </c>
      <c r="C3" s="139" t="str">
        <f>TEXT('Test case List'!E13,"")</f>
        <v>Xây dựng trang sửa đổi thông tin cho người sử dụng trong hệ thống như thay đổi email và mật khẩu</v>
      </c>
      <c r="D3" s="74" t="s">
        <v>62</v>
      </c>
      <c r="E3" s="96">
        <v>43034</v>
      </c>
      <c r="F3" s="19"/>
      <c r="G3" s="19"/>
      <c r="H3" s="19"/>
    </row>
    <row r="4" spans="1:14" ht="45" customHeight="1">
      <c r="A4" s="78"/>
      <c r="B4" s="138"/>
      <c r="C4" s="140"/>
      <c r="D4" s="74" t="s">
        <v>64</v>
      </c>
      <c r="E4" s="95" t="s">
        <v>30</v>
      </c>
      <c r="F4" s="19"/>
      <c r="G4" s="19"/>
      <c r="H4" s="19"/>
    </row>
    <row r="5" spans="1:14">
      <c r="A5" s="78"/>
      <c r="B5" s="75" t="s">
        <v>61</v>
      </c>
      <c r="C5" s="73" t="str">
        <f>IF(C11+C12+C13=0,"READY TO START",IF(OR(C9=C11+C12+C13,AND(E9&gt;0,E9=E11+E12+E13)),"DONE",IF(C9&lt;&gt;C11+C12+C13,"IN PROGRESS",)))</f>
        <v>DONE</v>
      </c>
      <c r="D5" s="74" t="s">
        <v>65</v>
      </c>
      <c r="E5" s="96">
        <v>43036</v>
      </c>
      <c r="F5" s="19"/>
      <c r="G5" s="19"/>
      <c r="H5" s="19"/>
    </row>
    <row r="6" spans="1:14">
      <c r="A6" s="25"/>
      <c r="B6" s="36"/>
      <c r="C6" s="36"/>
      <c r="D6" s="36"/>
      <c r="E6" s="36"/>
      <c r="F6" s="19"/>
      <c r="G6" s="19"/>
    </row>
    <row r="7" spans="1:14">
      <c r="A7" s="25"/>
      <c r="B7" s="80" t="s">
        <v>57</v>
      </c>
      <c r="C7" s="80"/>
      <c r="D7" s="80"/>
      <c r="E7" s="80"/>
      <c r="F7" s="19"/>
      <c r="G7" s="19"/>
    </row>
    <row r="8" spans="1:14">
      <c r="A8" s="25"/>
      <c r="B8" s="141" t="s">
        <v>58</v>
      </c>
      <c r="C8" s="141"/>
      <c r="D8" s="142" t="s">
        <v>59</v>
      </c>
      <c r="E8" s="143"/>
      <c r="F8" s="19"/>
      <c r="G8" s="19"/>
    </row>
    <row r="9" spans="1:14" ht="12.75" customHeight="1">
      <c r="A9" s="78"/>
      <c r="B9" s="77" t="s">
        <v>66</v>
      </c>
      <c r="C9" s="72">
        <v>3</v>
      </c>
      <c r="D9" s="77" t="s">
        <v>66</v>
      </c>
      <c r="E9" s="72">
        <v>3</v>
      </c>
      <c r="F9" s="19"/>
      <c r="G9" s="19"/>
    </row>
    <row r="10" spans="1:14">
      <c r="A10" s="78"/>
      <c r="B10" s="77" t="s">
        <v>67</v>
      </c>
      <c r="C10" s="76">
        <v>1</v>
      </c>
      <c r="D10" s="77" t="s">
        <v>67</v>
      </c>
      <c r="E10" s="76">
        <f>COUNTIF(Function3101112[2nd Test Result],OR(Info!$F$4,""))</f>
        <v>0</v>
      </c>
      <c r="F10" s="19"/>
      <c r="G10" s="19"/>
    </row>
    <row r="11" spans="1:14">
      <c r="A11" s="78"/>
      <c r="B11" s="77" t="s">
        <v>68</v>
      </c>
      <c r="C11" s="76">
        <f>COUNTIF(Function3101112[1st Test Result],Info!$F$3)</f>
        <v>1</v>
      </c>
      <c r="D11" s="77" t="s">
        <v>68</v>
      </c>
      <c r="E11" s="76">
        <v>3</v>
      </c>
      <c r="F11" s="19"/>
      <c r="G11" s="19"/>
    </row>
    <row r="12" spans="1:14">
      <c r="A12" s="78"/>
      <c r="B12" s="77" t="s">
        <v>69</v>
      </c>
      <c r="C12" s="76">
        <v>1</v>
      </c>
      <c r="D12" s="77" t="s">
        <v>69</v>
      </c>
      <c r="E12" s="76">
        <f>COUNTIF(Function3101112[2nd Test Result],Info!$F$5)</f>
        <v>0</v>
      </c>
      <c r="F12" s="19"/>
      <c r="G12" s="19"/>
    </row>
    <row r="13" spans="1:14">
      <c r="A13" s="78"/>
      <c r="B13" s="77" t="s">
        <v>70</v>
      </c>
      <c r="C13" s="76">
        <f>COUNTIF(Function3101112[1st Test Result],Info!$F$6)</f>
        <v>0</v>
      </c>
      <c r="D13" s="77" t="s">
        <v>70</v>
      </c>
      <c r="E13" s="76">
        <f>COUNTIF(Function3101112[2nd Test Result],Info!$F$6)</f>
        <v>0</v>
      </c>
      <c r="F13" s="19"/>
      <c r="G13" s="19"/>
    </row>
    <row r="14" spans="1:14" s="20" customFormat="1" ht="15" customHeight="1">
      <c r="D14" s="22"/>
      <c r="E14" s="22"/>
      <c r="F14" s="22"/>
      <c r="G14" s="22"/>
      <c r="H14" s="21"/>
      <c r="I14" s="21"/>
      <c r="J14" s="21"/>
      <c r="K14" s="21"/>
      <c r="L14" s="21"/>
      <c r="M14" s="21"/>
    </row>
    <row r="15" spans="1:14" s="20" customFormat="1" ht="15">
      <c r="A15" s="87" t="s">
        <v>54</v>
      </c>
      <c r="B15" s="88" t="s">
        <v>2</v>
      </c>
      <c r="C15" s="88" t="s">
        <v>74</v>
      </c>
      <c r="D15" s="88" t="s">
        <v>26</v>
      </c>
      <c r="E15" s="88" t="s">
        <v>21</v>
      </c>
      <c r="F15" s="88" t="s">
        <v>76</v>
      </c>
      <c r="G15" s="88" t="s">
        <v>0</v>
      </c>
      <c r="H15" s="89" t="s">
        <v>81</v>
      </c>
      <c r="I15" s="89" t="s">
        <v>83</v>
      </c>
      <c r="J15" s="89" t="s">
        <v>82</v>
      </c>
      <c r="K15" s="89" t="s">
        <v>84</v>
      </c>
      <c r="L15" s="89" t="s">
        <v>85</v>
      </c>
      <c r="M15" s="89" t="s">
        <v>86</v>
      </c>
      <c r="N15" s="90" t="s">
        <v>1</v>
      </c>
    </row>
    <row r="16" spans="1:14" s="39" customFormat="1" ht="30">
      <c r="A16" s="85"/>
      <c r="B16" s="40" t="s">
        <v>3</v>
      </c>
      <c r="C16" s="40" t="s">
        <v>125</v>
      </c>
      <c r="D16" s="41" t="s">
        <v>126</v>
      </c>
      <c r="E16" s="41"/>
      <c r="F16" s="42" t="s">
        <v>127</v>
      </c>
      <c r="G16" s="81"/>
      <c r="H16" s="45" t="s">
        <v>105</v>
      </c>
      <c r="I16" s="82">
        <v>43062</v>
      </c>
      <c r="J16" s="82" t="s">
        <v>137</v>
      </c>
      <c r="K16" s="45" t="s">
        <v>113</v>
      </c>
      <c r="L16" s="82">
        <v>43064</v>
      </c>
      <c r="M16" s="82" t="s">
        <v>137</v>
      </c>
      <c r="N16" s="83"/>
    </row>
    <row r="17" spans="1:14" s="23" customFormat="1" ht="60">
      <c r="A17" s="86"/>
      <c r="B17" s="40"/>
      <c r="C17" s="40" t="s">
        <v>125</v>
      </c>
      <c r="D17" s="43" t="s">
        <v>126</v>
      </c>
      <c r="E17" s="43" t="s">
        <v>146</v>
      </c>
      <c r="F17" s="44" t="s">
        <v>127</v>
      </c>
      <c r="G17" s="44"/>
      <c r="H17" s="45" t="s">
        <v>120</v>
      </c>
      <c r="I17" s="82">
        <v>43062</v>
      </c>
      <c r="J17" s="82" t="s">
        <v>137</v>
      </c>
      <c r="K17" s="45" t="s">
        <v>113</v>
      </c>
      <c r="L17" s="82">
        <v>43064</v>
      </c>
      <c r="M17" s="82" t="s">
        <v>137</v>
      </c>
      <c r="N17" s="84"/>
    </row>
    <row r="18" spans="1:14" s="23" customFormat="1" ht="60">
      <c r="A18" s="86"/>
      <c r="B18" s="40"/>
      <c r="C18" s="40" t="s">
        <v>125</v>
      </c>
      <c r="D18" s="43" t="s">
        <v>126</v>
      </c>
      <c r="E18" s="43" t="s">
        <v>147</v>
      </c>
      <c r="F18" s="44" t="s">
        <v>127</v>
      </c>
      <c r="G18" s="44"/>
      <c r="H18" s="45" t="s">
        <v>113</v>
      </c>
      <c r="I18" s="82">
        <v>43062</v>
      </c>
      <c r="J18" s="82" t="s">
        <v>137</v>
      </c>
      <c r="K18" s="45" t="s">
        <v>113</v>
      </c>
      <c r="L18" s="82">
        <v>43064</v>
      </c>
      <c r="M18" s="82" t="s">
        <v>137</v>
      </c>
      <c r="N18" s="84"/>
    </row>
    <row r="19" spans="1:14" s="23" customFormat="1" ht="15">
      <c r="A19" s="86"/>
      <c r="B19" s="40"/>
      <c r="C19" s="40"/>
      <c r="D19" s="43"/>
      <c r="E19" s="43"/>
      <c r="F19" s="44"/>
      <c r="G19" s="44"/>
      <c r="H19" s="45"/>
      <c r="I19" s="82"/>
      <c r="J19" s="82"/>
      <c r="K19" s="45"/>
      <c r="L19" s="82"/>
      <c r="M19" s="82"/>
      <c r="N19" s="84"/>
    </row>
    <row r="20" spans="1:14" ht="15">
      <c r="A20" s="86"/>
      <c r="B20" s="40"/>
      <c r="C20" s="40"/>
      <c r="D20" s="43"/>
      <c r="E20" s="43"/>
      <c r="F20" s="44"/>
      <c r="G20" s="44"/>
      <c r="H20" s="45"/>
      <c r="I20" s="82"/>
      <c r="J20" s="82"/>
      <c r="K20" s="45"/>
      <c r="L20" s="82"/>
      <c r="M20" s="82"/>
      <c r="N20" s="84"/>
    </row>
    <row r="21" spans="1:14" ht="15">
      <c r="A21" s="86"/>
      <c r="B21" s="40"/>
      <c r="C21" s="40"/>
      <c r="D21" s="43"/>
      <c r="E21" s="43"/>
      <c r="F21" s="44"/>
      <c r="G21" s="44"/>
      <c r="H21" s="45"/>
      <c r="I21" s="82"/>
      <c r="J21" s="82"/>
      <c r="K21" s="45"/>
      <c r="L21" s="82"/>
      <c r="M21" s="82"/>
      <c r="N21" s="84"/>
    </row>
    <row r="22" spans="1:14" ht="15">
      <c r="A22" s="86"/>
      <c r="B22" s="40"/>
      <c r="C22" s="40"/>
      <c r="D22" s="43"/>
      <c r="E22" s="43"/>
      <c r="F22" s="44"/>
      <c r="G22" s="44"/>
      <c r="H22" s="45"/>
      <c r="I22" s="82"/>
      <c r="J22" s="82"/>
      <c r="K22" s="45"/>
      <c r="L22" s="82"/>
      <c r="M22" s="82"/>
      <c r="N22" s="84"/>
    </row>
    <row r="23" spans="1:14" ht="15">
      <c r="A23" s="86"/>
      <c r="B23" s="40"/>
      <c r="C23" s="40"/>
      <c r="D23" s="43"/>
      <c r="E23" s="43"/>
      <c r="F23" s="44"/>
      <c r="G23" s="44"/>
      <c r="H23" s="45"/>
      <c r="I23" s="82"/>
      <c r="J23" s="82"/>
      <c r="K23" s="45"/>
      <c r="L23" s="82"/>
      <c r="M23" s="82"/>
      <c r="N23" s="84"/>
    </row>
    <row r="24" spans="1:14" ht="15">
      <c r="A24" s="86"/>
      <c r="B24" s="40"/>
      <c r="C24" s="40"/>
      <c r="D24" s="43"/>
      <c r="E24" s="43"/>
      <c r="F24" s="44"/>
      <c r="G24" s="44"/>
      <c r="H24" s="45"/>
      <c r="I24" s="82"/>
      <c r="J24" s="82"/>
      <c r="K24" s="45"/>
      <c r="L24" s="82"/>
      <c r="M24" s="82"/>
      <c r="N24" s="84"/>
    </row>
    <row r="25" spans="1:14" ht="15">
      <c r="A25" s="86"/>
      <c r="B25" s="40"/>
      <c r="C25" s="40"/>
      <c r="D25" s="43"/>
      <c r="E25" s="43"/>
      <c r="F25" s="44"/>
      <c r="G25" s="44"/>
      <c r="H25" s="45"/>
      <c r="I25" s="82"/>
      <c r="J25" s="82"/>
      <c r="K25" s="45"/>
      <c r="L25" s="82"/>
      <c r="M25" s="82"/>
      <c r="N25" s="84"/>
    </row>
    <row r="26" spans="1:14" ht="15">
      <c r="A26" s="86"/>
      <c r="B26" s="40"/>
      <c r="C26" s="40"/>
      <c r="D26" s="43"/>
      <c r="E26" s="43"/>
      <c r="F26" s="44"/>
      <c r="G26" s="44"/>
      <c r="H26" s="45"/>
      <c r="I26" s="82"/>
      <c r="J26" s="82"/>
      <c r="K26" s="45"/>
      <c r="L26" s="82"/>
      <c r="M26" s="82"/>
      <c r="N26" s="84"/>
    </row>
    <row r="27" spans="1:14" ht="15">
      <c r="A27" s="86"/>
      <c r="B27" s="40"/>
      <c r="C27" s="40"/>
      <c r="D27" s="43"/>
      <c r="E27" s="43"/>
      <c r="F27" s="44"/>
      <c r="G27" s="44"/>
      <c r="H27" s="45"/>
      <c r="I27" s="82"/>
      <c r="J27" s="82"/>
      <c r="K27" s="45"/>
      <c r="L27" s="82"/>
      <c r="M27" s="82"/>
      <c r="N27" s="84"/>
    </row>
    <row r="28" spans="1:14" ht="15">
      <c r="A28" s="86"/>
      <c r="B28" s="40"/>
      <c r="C28" s="40"/>
      <c r="D28" s="43"/>
      <c r="E28" s="43"/>
      <c r="F28" s="44"/>
      <c r="G28" s="44"/>
      <c r="H28" s="45"/>
      <c r="I28" s="82"/>
      <c r="J28" s="82"/>
      <c r="K28" s="45"/>
      <c r="L28" s="82"/>
      <c r="M28" s="82"/>
      <c r="N28" s="84"/>
    </row>
    <row r="29" spans="1:14" ht="15">
      <c r="A29" s="86"/>
      <c r="B29" s="40"/>
      <c r="C29" s="40"/>
      <c r="D29" s="43"/>
      <c r="E29" s="43"/>
      <c r="F29" s="44"/>
      <c r="G29" s="44"/>
      <c r="H29" s="45"/>
      <c r="I29" s="82"/>
      <c r="J29" s="82"/>
      <c r="K29" s="45"/>
      <c r="L29" s="82"/>
      <c r="M29" s="82"/>
      <c r="N29" s="84"/>
    </row>
    <row r="30" spans="1:14" ht="15">
      <c r="A30" s="86"/>
      <c r="B30" s="40"/>
      <c r="C30" s="40"/>
      <c r="D30" s="43"/>
      <c r="E30" s="43"/>
      <c r="F30" s="44"/>
      <c r="G30" s="44"/>
      <c r="H30" s="45"/>
      <c r="I30" s="82"/>
      <c r="J30" s="82"/>
      <c r="K30" s="45"/>
      <c r="L30" s="82"/>
      <c r="M30" s="82"/>
      <c r="N30" s="84"/>
    </row>
    <row r="31" spans="1:14" ht="15">
      <c r="A31" s="86"/>
      <c r="B31" s="40"/>
      <c r="C31" s="40"/>
      <c r="D31" s="43"/>
      <c r="E31" s="43"/>
      <c r="F31" s="44"/>
      <c r="G31" s="44"/>
      <c r="H31" s="45"/>
      <c r="I31" s="82"/>
      <c r="J31" s="82"/>
      <c r="K31" s="45"/>
      <c r="L31" s="82"/>
      <c r="M31" s="82"/>
      <c r="N31" s="84"/>
    </row>
    <row r="32" spans="1:14" ht="15">
      <c r="A32" s="86"/>
      <c r="B32" s="40"/>
      <c r="C32" s="40"/>
      <c r="D32" s="43"/>
      <c r="E32" s="43"/>
      <c r="F32" s="44"/>
      <c r="G32" s="44"/>
      <c r="H32" s="45"/>
      <c r="I32" s="82"/>
      <c r="J32" s="82"/>
      <c r="K32" s="45"/>
      <c r="L32" s="82"/>
      <c r="M32" s="82"/>
      <c r="N32" s="84"/>
    </row>
    <row r="33" spans="1:14" ht="15">
      <c r="A33" s="86"/>
      <c r="B33" s="40"/>
      <c r="C33" s="40"/>
      <c r="D33" s="43"/>
      <c r="E33" s="43"/>
      <c r="F33" s="44"/>
      <c r="G33" s="44"/>
      <c r="H33" s="45"/>
      <c r="I33" s="82"/>
      <c r="J33" s="82"/>
      <c r="K33" s="45"/>
      <c r="L33" s="82"/>
      <c r="M33" s="82"/>
      <c r="N33" s="84"/>
    </row>
    <row r="34" spans="1:14" ht="15">
      <c r="A34" s="86"/>
      <c r="B34" s="40"/>
      <c r="C34" s="40"/>
      <c r="D34" s="43"/>
      <c r="E34" s="43"/>
      <c r="F34" s="44"/>
      <c r="G34" s="44"/>
      <c r="H34" s="45"/>
      <c r="I34" s="82"/>
      <c r="J34" s="82"/>
      <c r="K34" s="45"/>
      <c r="L34" s="82"/>
      <c r="M34" s="82"/>
      <c r="N34" s="84"/>
    </row>
    <row r="35" spans="1:14" ht="15">
      <c r="A35" s="86"/>
      <c r="B35" s="40"/>
      <c r="C35" s="40"/>
      <c r="D35" s="43"/>
      <c r="E35" s="43"/>
      <c r="F35" s="44"/>
      <c r="G35" s="44"/>
      <c r="H35" s="45"/>
      <c r="I35" s="82"/>
      <c r="J35" s="82"/>
      <c r="K35" s="45"/>
      <c r="L35" s="82"/>
      <c r="M35" s="82"/>
      <c r="N35" s="84"/>
    </row>
    <row r="36" spans="1:14" ht="15">
      <c r="A36" s="86"/>
      <c r="B36" s="40"/>
      <c r="C36" s="40"/>
      <c r="D36" s="43"/>
      <c r="E36" s="43"/>
      <c r="F36" s="44"/>
      <c r="G36" s="44"/>
      <c r="H36" s="45"/>
      <c r="I36" s="82"/>
      <c r="J36" s="82"/>
      <c r="K36" s="45"/>
      <c r="L36" s="82"/>
      <c r="M36" s="82"/>
      <c r="N36" s="84"/>
    </row>
    <row r="37" spans="1:14" ht="15">
      <c r="A37" s="86"/>
      <c r="B37" s="40"/>
      <c r="C37" s="40"/>
      <c r="D37" s="43"/>
      <c r="E37" s="43"/>
      <c r="F37" s="44"/>
      <c r="G37" s="44"/>
      <c r="H37" s="45"/>
      <c r="I37" s="82"/>
      <c r="J37" s="82"/>
      <c r="K37" s="45"/>
      <c r="L37" s="82"/>
      <c r="M37" s="82"/>
      <c r="N37" s="84"/>
    </row>
    <row r="38" spans="1:14" ht="15">
      <c r="A38" s="86"/>
      <c r="B38" s="40"/>
      <c r="C38" s="40"/>
      <c r="D38" s="43"/>
      <c r="E38" s="43"/>
      <c r="F38" s="44"/>
      <c r="G38" s="44"/>
      <c r="H38" s="45"/>
      <c r="I38" s="82"/>
      <c r="J38" s="82"/>
      <c r="K38" s="45"/>
      <c r="L38" s="82"/>
      <c r="M38" s="82"/>
      <c r="N38" s="84"/>
    </row>
    <row r="39" spans="1:14" ht="15">
      <c r="A39" s="86"/>
      <c r="B39" s="40"/>
      <c r="C39" s="40"/>
      <c r="D39" s="43"/>
      <c r="E39" s="43"/>
      <c r="F39" s="44"/>
      <c r="G39" s="44"/>
      <c r="H39" s="45"/>
      <c r="I39" s="82"/>
      <c r="J39" s="82"/>
      <c r="K39" s="45"/>
      <c r="L39" s="82"/>
      <c r="M39" s="82"/>
      <c r="N39" s="84"/>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{8FB22A36-D02C-45FD-917D-28AA2F96D5BC}</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FB22A36-D02C-45FD-917D-28AA2F96D5BC}">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14:formula1>
            <xm:f>Info!$F$3:$F$6</xm:f>
          </x14:formula1>
          <xm:sqref>K16:K39 H16:H39</xm:sqref>
        </x14:dataValidation>
        <x14:dataValidation type="list" allowBlank="1" showInputMessage="1" showErrorMessage="1">
          <x14:formula1>
            <xm:f>Info!$D$3:$D$7</xm:f>
          </x14:formula1>
          <xm:sqref>B16:B39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zoomScaleNormal="100" zoomScaleSheetLayoutView="80" workbookViewId="0">
      <selection activeCell="E5" sqref="E5"/>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80" t="s">
        <v>56</v>
      </c>
      <c r="C1" s="80"/>
      <c r="D1" s="80"/>
      <c r="E1" s="80"/>
      <c r="F1" s="19"/>
      <c r="G1" s="19"/>
    </row>
    <row r="2" spans="1:14">
      <c r="A2" s="78"/>
      <c r="B2" s="74" t="s">
        <v>60</v>
      </c>
      <c r="C2" s="94" t="e">
        <f>TEXT('Test case List'!#REF!,"")</f>
        <v>#REF!</v>
      </c>
      <c r="D2" s="74" t="s">
        <v>63</v>
      </c>
      <c r="E2" s="95" t="s">
        <v>30</v>
      </c>
      <c r="F2" s="19"/>
      <c r="G2" s="19"/>
      <c r="H2" s="19"/>
    </row>
    <row r="3" spans="1:14" ht="12.75" customHeight="1">
      <c r="A3" s="78"/>
      <c r="B3" s="137" t="s">
        <v>20</v>
      </c>
      <c r="C3" s="139" t="e">
        <f>TEXT('Test case List'!#REF!,"")</f>
        <v>#REF!</v>
      </c>
      <c r="D3" s="74" t="s">
        <v>62</v>
      </c>
      <c r="E3" s="96">
        <v>43034</v>
      </c>
      <c r="F3" s="19"/>
      <c r="G3" s="19"/>
      <c r="H3" s="19"/>
    </row>
    <row r="4" spans="1:14">
      <c r="A4" s="78"/>
      <c r="B4" s="138"/>
      <c r="C4" s="140"/>
      <c r="D4" s="74" t="s">
        <v>64</v>
      </c>
      <c r="E4" s="95" t="s">
        <v>30</v>
      </c>
      <c r="F4" s="19"/>
      <c r="G4" s="19"/>
      <c r="H4" s="19"/>
    </row>
    <row r="5" spans="1:14">
      <c r="A5" s="78"/>
      <c r="B5" s="75" t="s">
        <v>61</v>
      </c>
      <c r="C5" s="73" t="str">
        <f>IF(C11+C12+C13=0,"READY TO START",IF(OR(C9=C11+C12+C13,AND(E9&gt;0,E9=E11+E12+E13)),"DONE",IF(C9&lt;&gt;C11+C12+C13,"IN PROGRESS",)))</f>
        <v>READY TO START</v>
      </c>
      <c r="D5" s="74" t="s">
        <v>65</v>
      </c>
      <c r="E5" s="96">
        <v>43036</v>
      </c>
      <c r="F5" s="19"/>
      <c r="G5" s="19"/>
      <c r="H5" s="19"/>
    </row>
    <row r="6" spans="1:14">
      <c r="A6" s="25"/>
      <c r="B6" s="36"/>
      <c r="C6" s="36"/>
      <c r="D6" s="36"/>
      <c r="E6" s="36"/>
      <c r="F6" s="19"/>
      <c r="G6" s="19"/>
    </row>
    <row r="7" spans="1:14">
      <c r="A7" s="25"/>
      <c r="B7" s="80" t="s">
        <v>57</v>
      </c>
      <c r="C7" s="80"/>
      <c r="D7" s="80"/>
      <c r="E7" s="80"/>
      <c r="F7" s="19"/>
      <c r="G7" s="19"/>
    </row>
    <row r="8" spans="1:14">
      <c r="A8" s="25"/>
      <c r="B8" s="141" t="s">
        <v>58</v>
      </c>
      <c r="C8" s="141"/>
      <c r="D8" s="142" t="s">
        <v>59</v>
      </c>
      <c r="E8" s="143"/>
      <c r="F8" s="19"/>
      <c r="G8" s="19"/>
    </row>
    <row r="9" spans="1:14" ht="12.75" customHeight="1">
      <c r="A9" s="78"/>
      <c r="B9" s="77" t="s">
        <v>66</v>
      </c>
      <c r="C9" s="72">
        <f>COUNTA(Function310111213['#])</f>
        <v>0</v>
      </c>
      <c r="D9" s="77" t="s">
        <v>66</v>
      </c>
      <c r="E9" s="72">
        <f>COUNTA(Function310111213['#])</f>
        <v>0</v>
      </c>
      <c r="F9" s="19"/>
      <c r="G9" s="19"/>
    </row>
    <row r="10" spans="1:14">
      <c r="A10" s="78"/>
      <c r="B10" s="77" t="s">
        <v>67</v>
      </c>
      <c r="C10" s="76">
        <f>COUNTIF(Function310111213[1st Test Result],Info!$F$4)</f>
        <v>0</v>
      </c>
      <c r="D10" s="77" t="s">
        <v>67</v>
      </c>
      <c r="E10" s="76">
        <f>COUNTIF(Function310111213[2nd Test Result],OR(Info!$F$4,""))</f>
        <v>0</v>
      </c>
      <c r="F10" s="19"/>
      <c r="G10" s="19"/>
    </row>
    <row r="11" spans="1:14">
      <c r="A11" s="78"/>
      <c r="B11" s="77" t="s">
        <v>68</v>
      </c>
      <c r="C11" s="76">
        <f>COUNTIF(Function310111213[1st Test Result],Info!$F$3)</f>
        <v>0</v>
      </c>
      <c r="D11" s="77" t="s">
        <v>68</v>
      </c>
      <c r="E11" s="76">
        <f>COUNTIF(Function310111213[2nd Test Result],Info!$F$3)</f>
        <v>0</v>
      </c>
      <c r="F11" s="19"/>
      <c r="G11" s="19"/>
    </row>
    <row r="12" spans="1:14">
      <c r="A12" s="78"/>
      <c r="B12" s="77" t="s">
        <v>69</v>
      </c>
      <c r="C12" s="76">
        <f>COUNTIF(Function310111213[1st Test Result],Info!$F$5)</f>
        <v>0</v>
      </c>
      <c r="D12" s="77" t="s">
        <v>69</v>
      </c>
      <c r="E12" s="76">
        <f>COUNTIF(Function310111213[2nd Test Result],Info!$F$5)</f>
        <v>0</v>
      </c>
      <c r="F12" s="19"/>
      <c r="G12" s="19"/>
    </row>
    <row r="13" spans="1:14">
      <c r="A13" s="78"/>
      <c r="B13" s="77" t="s">
        <v>70</v>
      </c>
      <c r="C13" s="76">
        <f>COUNTIF(Function310111213[1st Test Result],Info!$F$6)</f>
        <v>0</v>
      </c>
      <c r="D13" s="77" t="s">
        <v>70</v>
      </c>
      <c r="E13" s="76">
        <f>COUNTIF(Function310111213[2nd Test Result],Info!$F$6)</f>
        <v>0</v>
      </c>
      <c r="F13" s="19"/>
      <c r="G13" s="19"/>
    </row>
    <row r="14" spans="1:14" s="20" customFormat="1" ht="15" customHeight="1">
      <c r="D14" s="22"/>
      <c r="E14" s="22"/>
      <c r="F14" s="22"/>
      <c r="G14" s="22"/>
      <c r="H14" s="21"/>
      <c r="I14" s="21"/>
      <c r="J14" s="21"/>
      <c r="K14" s="21"/>
      <c r="L14" s="21"/>
      <c r="M14" s="21"/>
    </row>
    <row r="15" spans="1:14" s="20" customFormat="1" ht="15">
      <c r="A15" s="87" t="s">
        <v>54</v>
      </c>
      <c r="B15" s="88" t="s">
        <v>2</v>
      </c>
      <c r="C15" s="88" t="s">
        <v>74</v>
      </c>
      <c r="D15" s="88" t="s">
        <v>26</v>
      </c>
      <c r="E15" s="88" t="s">
        <v>21</v>
      </c>
      <c r="F15" s="88" t="s">
        <v>76</v>
      </c>
      <c r="G15" s="88" t="s">
        <v>0</v>
      </c>
      <c r="H15" s="89" t="s">
        <v>81</v>
      </c>
      <c r="I15" s="89" t="s">
        <v>83</v>
      </c>
      <c r="J15" s="89" t="s">
        <v>82</v>
      </c>
      <c r="K15" s="89" t="s">
        <v>84</v>
      </c>
      <c r="L15" s="89" t="s">
        <v>85</v>
      </c>
      <c r="M15" s="89" t="s">
        <v>86</v>
      </c>
      <c r="N15" s="90" t="s">
        <v>1</v>
      </c>
    </row>
    <row r="16" spans="1:14" s="39" customFormat="1" ht="15">
      <c r="A16" s="85"/>
      <c r="B16" s="40"/>
      <c r="C16" s="40"/>
      <c r="D16" s="41"/>
      <c r="E16" s="41"/>
      <c r="F16" s="42"/>
      <c r="G16" s="81"/>
      <c r="H16" s="45"/>
      <c r="I16" s="82"/>
      <c r="J16" s="82"/>
      <c r="K16" s="45"/>
      <c r="L16" s="82"/>
      <c r="M16" s="82"/>
      <c r="N16" s="83"/>
    </row>
    <row r="17" spans="1:14" s="23" customFormat="1" ht="15">
      <c r="A17" s="86"/>
      <c r="B17" s="40"/>
      <c r="C17" s="40"/>
      <c r="D17" s="43"/>
      <c r="E17" s="43"/>
      <c r="F17" s="44"/>
      <c r="G17" s="44"/>
      <c r="H17" s="45"/>
      <c r="I17" s="82"/>
      <c r="J17" s="82"/>
      <c r="K17" s="45"/>
      <c r="L17" s="82"/>
      <c r="M17" s="82"/>
      <c r="N17" s="84"/>
    </row>
    <row r="18" spans="1:14" s="23" customFormat="1" ht="15">
      <c r="A18" s="86"/>
      <c r="B18" s="40"/>
      <c r="C18" s="40"/>
      <c r="D18" s="43"/>
      <c r="E18" s="43"/>
      <c r="F18" s="44"/>
      <c r="G18" s="44"/>
      <c r="H18" s="45"/>
      <c r="I18" s="82"/>
      <c r="J18" s="82"/>
      <c r="K18" s="45"/>
      <c r="L18" s="82"/>
      <c r="M18" s="82"/>
      <c r="N18" s="84"/>
    </row>
    <row r="19" spans="1:14" s="23" customFormat="1" ht="15">
      <c r="A19" s="86"/>
      <c r="B19" s="40"/>
      <c r="C19" s="40"/>
      <c r="D19" s="43"/>
      <c r="E19" s="43"/>
      <c r="F19" s="44"/>
      <c r="G19" s="44"/>
      <c r="H19" s="45"/>
      <c r="I19" s="82"/>
      <c r="J19" s="82"/>
      <c r="K19" s="45"/>
      <c r="L19" s="82"/>
      <c r="M19" s="82"/>
      <c r="N19" s="84"/>
    </row>
    <row r="20" spans="1:14" ht="15">
      <c r="A20" s="86"/>
      <c r="B20" s="40"/>
      <c r="C20" s="40"/>
      <c r="D20" s="43"/>
      <c r="E20" s="43"/>
      <c r="F20" s="44"/>
      <c r="G20" s="44"/>
      <c r="H20" s="45"/>
      <c r="I20" s="82"/>
      <c r="J20" s="82"/>
      <c r="K20" s="45"/>
      <c r="L20" s="82"/>
      <c r="M20" s="82"/>
      <c r="N20" s="84"/>
    </row>
    <row r="21" spans="1:14" ht="15">
      <c r="A21" s="86"/>
      <c r="B21" s="40"/>
      <c r="C21" s="40"/>
      <c r="D21" s="43"/>
      <c r="E21" s="43"/>
      <c r="F21" s="44"/>
      <c r="G21" s="44"/>
      <c r="H21" s="45"/>
      <c r="I21" s="82"/>
      <c r="J21" s="82"/>
      <c r="K21" s="45"/>
      <c r="L21" s="82"/>
      <c r="M21" s="82"/>
      <c r="N21" s="84"/>
    </row>
    <row r="22" spans="1:14" ht="15">
      <c r="A22" s="86"/>
      <c r="B22" s="40"/>
      <c r="C22" s="40"/>
      <c r="D22" s="43"/>
      <c r="E22" s="43"/>
      <c r="F22" s="44"/>
      <c r="G22" s="44"/>
      <c r="H22" s="45"/>
      <c r="I22" s="82"/>
      <c r="J22" s="82"/>
      <c r="K22" s="45"/>
      <c r="L22" s="82"/>
      <c r="M22" s="82"/>
      <c r="N22" s="84"/>
    </row>
    <row r="23" spans="1:14" ht="15">
      <c r="A23" s="86"/>
      <c r="B23" s="40"/>
      <c r="C23" s="40"/>
      <c r="D23" s="43"/>
      <c r="E23" s="43"/>
      <c r="F23" s="44"/>
      <c r="G23" s="44"/>
      <c r="H23" s="45"/>
      <c r="I23" s="82"/>
      <c r="J23" s="82"/>
      <c r="K23" s="45"/>
      <c r="L23" s="82"/>
      <c r="M23" s="82"/>
      <c r="N23" s="84"/>
    </row>
    <row r="24" spans="1:14" ht="15">
      <c r="A24" s="86"/>
      <c r="B24" s="40"/>
      <c r="C24" s="40"/>
      <c r="D24" s="43"/>
      <c r="E24" s="43"/>
      <c r="F24" s="44"/>
      <c r="G24" s="44"/>
      <c r="H24" s="45"/>
      <c r="I24" s="82"/>
      <c r="J24" s="82"/>
      <c r="K24" s="45"/>
      <c r="L24" s="82"/>
      <c r="M24" s="82"/>
      <c r="N24" s="84"/>
    </row>
    <row r="25" spans="1:14" ht="15">
      <c r="A25" s="86"/>
      <c r="B25" s="40"/>
      <c r="C25" s="40"/>
      <c r="D25" s="43"/>
      <c r="E25" s="43"/>
      <c r="F25" s="44"/>
      <c r="G25" s="44"/>
      <c r="H25" s="45"/>
      <c r="I25" s="82"/>
      <c r="J25" s="82"/>
      <c r="K25" s="45"/>
      <c r="L25" s="82"/>
      <c r="M25" s="82"/>
      <c r="N25" s="84"/>
    </row>
    <row r="26" spans="1:14" ht="15">
      <c r="A26" s="86"/>
      <c r="B26" s="40"/>
      <c r="C26" s="40"/>
      <c r="D26" s="43"/>
      <c r="E26" s="43"/>
      <c r="F26" s="44"/>
      <c r="G26" s="44"/>
      <c r="H26" s="45"/>
      <c r="I26" s="82"/>
      <c r="J26" s="82"/>
      <c r="K26" s="45"/>
      <c r="L26" s="82"/>
      <c r="M26" s="82"/>
      <c r="N26" s="84"/>
    </row>
    <row r="27" spans="1:14" ht="15">
      <c r="A27" s="86"/>
      <c r="B27" s="40"/>
      <c r="C27" s="40"/>
      <c r="D27" s="43"/>
      <c r="E27" s="43"/>
      <c r="F27" s="44"/>
      <c r="G27" s="44"/>
      <c r="H27" s="45"/>
      <c r="I27" s="82"/>
      <c r="J27" s="82"/>
      <c r="K27" s="45"/>
      <c r="L27" s="82"/>
      <c r="M27" s="82"/>
      <c r="N27" s="84"/>
    </row>
    <row r="28" spans="1:14" ht="15">
      <c r="A28" s="86"/>
      <c r="B28" s="40"/>
      <c r="C28" s="40"/>
      <c r="D28" s="43"/>
      <c r="E28" s="43"/>
      <c r="F28" s="44"/>
      <c r="G28" s="44"/>
      <c r="H28" s="45"/>
      <c r="I28" s="82"/>
      <c r="J28" s="82"/>
      <c r="K28" s="45"/>
      <c r="L28" s="82"/>
      <c r="M28" s="82"/>
      <c r="N28" s="84"/>
    </row>
    <row r="29" spans="1:14" ht="15">
      <c r="A29" s="86"/>
      <c r="B29" s="40"/>
      <c r="C29" s="40"/>
      <c r="D29" s="43"/>
      <c r="E29" s="43"/>
      <c r="F29" s="44"/>
      <c r="G29" s="44"/>
      <c r="H29" s="45"/>
      <c r="I29" s="82"/>
      <c r="J29" s="82"/>
      <c r="K29" s="45"/>
      <c r="L29" s="82"/>
      <c r="M29" s="82"/>
      <c r="N29" s="84"/>
    </row>
    <row r="30" spans="1:14" ht="15">
      <c r="A30" s="86"/>
      <c r="B30" s="40"/>
      <c r="C30" s="40"/>
      <c r="D30" s="43"/>
      <c r="E30" s="43"/>
      <c r="F30" s="44"/>
      <c r="G30" s="44"/>
      <c r="H30" s="45"/>
      <c r="I30" s="82"/>
      <c r="J30" s="82"/>
      <c r="K30" s="45"/>
      <c r="L30" s="82"/>
      <c r="M30" s="82"/>
      <c r="N30" s="84"/>
    </row>
    <row r="31" spans="1:14" ht="15">
      <c r="A31" s="86"/>
      <c r="B31" s="40"/>
      <c r="C31" s="40"/>
      <c r="D31" s="43"/>
      <c r="E31" s="43"/>
      <c r="F31" s="44"/>
      <c r="G31" s="44"/>
      <c r="H31" s="45"/>
      <c r="I31" s="82"/>
      <c r="J31" s="82"/>
      <c r="K31" s="45"/>
      <c r="L31" s="82"/>
      <c r="M31" s="82"/>
      <c r="N31" s="84"/>
    </row>
    <row r="32" spans="1:14" ht="15">
      <c r="A32" s="86"/>
      <c r="B32" s="40"/>
      <c r="C32" s="40"/>
      <c r="D32" s="43"/>
      <c r="E32" s="43"/>
      <c r="F32" s="44"/>
      <c r="G32" s="44"/>
      <c r="H32" s="45"/>
      <c r="I32" s="82"/>
      <c r="J32" s="82"/>
      <c r="K32" s="45"/>
      <c r="L32" s="82"/>
      <c r="M32" s="82"/>
      <c r="N32" s="84"/>
    </row>
    <row r="33" spans="1:14" ht="15">
      <c r="A33" s="86"/>
      <c r="B33" s="40"/>
      <c r="C33" s="40"/>
      <c r="D33" s="43"/>
      <c r="E33" s="43"/>
      <c r="F33" s="44"/>
      <c r="G33" s="44"/>
      <c r="H33" s="45"/>
      <c r="I33" s="82"/>
      <c r="J33" s="82"/>
      <c r="K33" s="45"/>
      <c r="L33" s="82"/>
      <c r="M33" s="82"/>
      <c r="N33" s="84"/>
    </row>
    <row r="34" spans="1:14" ht="15">
      <c r="A34" s="86"/>
      <c r="B34" s="40"/>
      <c r="C34" s="40"/>
      <c r="D34" s="43"/>
      <c r="E34" s="43"/>
      <c r="F34" s="44"/>
      <c r="G34" s="44"/>
      <c r="H34" s="45"/>
      <c r="I34" s="82"/>
      <c r="J34" s="82"/>
      <c r="K34" s="45"/>
      <c r="L34" s="82"/>
      <c r="M34" s="82"/>
      <c r="N34" s="84"/>
    </row>
    <row r="35" spans="1:14" ht="15">
      <c r="A35" s="86"/>
      <c r="B35" s="40"/>
      <c r="C35" s="40"/>
      <c r="D35" s="43"/>
      <c r="E35" s="43"/>
      <c r="F35" s="44"/>
      <c r="G35" s="44"/>
      <c r="H35" s="45"/>
      <c r="I35" s="82"/>
      <c r="J35" s="82"/>
      <c r="K35" s="45"/>
      <c r="L35" s="82"/>
      <c r="M35" s="82"/>
      <c r="N35" s="84"/>
    </row>
    <row r="36" spans="1:14" ht="15">
      <c r="A36" s="86"/>
      <c r="B36" s="40"/>
      <c r="C36" s="40"/>
      <c r="D36" s="43"/>
      <c r="E36" s="43"/>
      <c r="F36" s="44"/>
      <c r="G36" s="44"/>
      <c r="H36" s="45"/>
      <c r="I36" s="82"/>
      <c r="J36" s="82"/>
      <c r="K36" s="45"/>
      <c r="L36" s="82"/>
      <c r="M36" s="82"/>
      <c r="N36" s="84"/>
    </row>
    <row r="37" spans="1:14" ht="15">
      <c r="A37" s="86"/>
      <c r="B37" s="40"/>
      <c r="C37" s="40"/>
      <c r="D37" s="43"/>
      <c r="E37" s="43"/>
      <c r="F37" s="44"/>
      <c r="G37" s="44"/>
      <c r="H37" s="45"/>
      <c r="I37" s="82"/>
      <c r="J37" s="82"/>
      <c r="K37" s="45"/>
      <c r="L37" s="82"/>
      <c r="M37" s="82"/>
      <c r="N37" s="84"/>
    </row>
    <row r="38" spans="1:14" ht="15">
      <c r="A38" s="86"/>
      <c r="B38" s="40"/>
      <c r="C38" s="40"/>
      <c r="D38" s="43"/>
      <c r="E38" s="43"/>
      <c r="F38" s="44"/>
      <c r="G38" s="44"/>
      <c r="H38" s="45"/>
      <c r="I38" s="82"/>
      <c r="J38" s="82"/>
      <c r="K38" s="45"/>
      <c r="L38" s="82"/>
      <c r="M38" s="82"/>
      <c r="N38" s="84"/>
    </row>
    <row r="39" spans="1:14" ht="15">
      <c r="A39" s="86"/>
      <c r="B39" s="40"/>
      <c r="C39" s="40"/>
      <c r="D39" s="43"/>
      <c r="E39" s="43"/>
      <c r="F39" s="44"/>
      <c r="G39" s="44"/>
      <c r="H39" s="45"/>
      <c r="I39" s="82"/>
      <c r="J39" s="82"/>
      <c r="K39" s="45"/>
      <c r="L39" s="82"/>
      <c r="M39" s="82"/>
      <c r="N39" s="84"/>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{2A505E5F-B6EA-4B6A-AD29-F3D0C98EA8A4}</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A505E5F-B6EA-4B6A-AD29-F3D0C98EA8A4}">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Info!$D$3:$D$7</xm:f>
          </x14:formula1>
          <xm:sqref>B16:B39</xm:sqref>
        </x14:dataValidation>
        <x14:dataValidation type="list" showInputMessage="1" showErrorMessage="1">
          <x14:formula1>
            <xm:f>Info!$F$3:$F$6</xm:f>
          </x14:formula1>
          <xm:sqref>K16:K39 H16:H39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Cover</vt:lpstr>
      <vt:lpstr>Test case List</vt:lpstr>
      <vt:lpstr>Login And Logout</vt:lpstr>
      <vt:lpstr>Homepage</vt:lpstr>
      <vt:lpstr>Add User From Admin</vt:lpstr>
      <vt:lpstr>Update or Delete User</vt:lpstr>
      <vt:lpstr>Registered User</vt:lpstr>
      <vt:lpstr>Modify User Info</vt:lpstr>
      <vt:lpstr>Option 1</vt:lpstr>
      <vt:lpstr>Option 2</vt:lpstr>
      <vt:lpstr>Info</vt:lpstr>
      <vt:lpstr>'Add User From Admin'!Print_Area</vt:lpstr>
      <vt:lpstr>Cover!Print_Area</vt:lpstr>
      <vt:lpstr>Homepage!Print_Area</vt:lpstr>
      <vt:lpstr>'Login And Logout'!Print_Area</vt:lpstr>
      <vt:lpstr>'Modify User Info'!Print_Area</vt:lpstr>
      <vt:lpstr>'Option 1'!Print_Area</vt:lpstr>
      <vt:lpstr>'Option 2'!Print_Area</vt:lpstr>
      <vt:lpstr>'Registered User'!Print_Area</vt:lpstr>
      <vt:lpstr>'Update or Delete User'!Print_Area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HUNG NGUYEN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MyPC</cp:lastModifiedBy>
  <cp:lastPrinted>2009-05-13T04:23:30Z</cp:lastPrinted>
  <dcterms:created xsi:type="dcterms:W3CDTF">2009-03-31T02:10:42Z</dcterms:created>
  <dcterms:modified xsi:type="dcterms:W3CDTF">2017-12-07T01:44:26Z</dcterms:modified>
</cp:coreProperties>
</file>