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7230CD13-E9BA-40E5-9A57-9B96F3F3EB3D}" xr6:coauthVersionLast="45" xr6:coauthVersionMax="45" xr10:uidLastSave="{00000000-0000-0000-0000-000000000000}"/>
  <bookViews>
    <workbookView xWindow="23810" yWindow="3330" windowWidth="28800" windowHeight="15460" activeTab="1" xr2:uid="{AA2C73F0-2535-4123-94BE-4E25B4DEF714}"/>
  </bookViews>
  <sheets>
    <sheet name="运营简报" sheetId="1" r:id="rId1"/>
    <sheet name="当日链接情况" sheetId="2" r:id="rId2"/>
    <sheet name="运营人员每日完成情况" sheetId="3" r:id="rId3"/>
  </sheets>
  <externalReferences>
    <externalReference r:id="rId4"/>
  </externalReferences>
  <definedNames>
    <definedName name="ExternalData_1" localSheetId="1" hidden="1">当日链接情况!$A$3:$Y$54</definedName>
    <definedName name="ExternalData_1" localSheetId="0" hidden="1">运营简报!$A$6:$H$13</definedName>
    <definedName name="ExternalData_2" localSheetId="0" hidden="1">运营简报!$A$32:$D$37</definedName>
    <definedName name="切片器_国家">#N/A</definedName>
    <definedName name="切片器_品牌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I12" i="3"/>
  <c r="J12" i="3" s="1"/>
  <c r="E12" i="3"/>
  <c r="J11" i="3"/>
  <c r="J10" i="3"/>
  <c r="G9" i="3"/>
  <c r="J9" i="3" s="1"/>
  <c r="J8" i="3"/>
  <c r="G8" i="3"/>
  <c r="G7" i="3"/>
  <c r="G12" i="3" s="1"/>
  <c r="G6" i="3"/>
  <c r="J6" i="3" s="1"/>
  <c r="G5" i="3"/>
  <c r="J5" i="3" s="1"/>
  <c r="G4" i="3"/>
  <c r="J4" i="3" s="1"/>
  <c r="G3" i="3"/>
  <c r="J3" i="3" s="1"/>
  <c r="T39" i="2"/>
  <c r="T13" i="2"/>
  <c r="T37" i="2"/>
  <c r="T53" i="2"/>
  <c r="T34" i="2"/>
  <c r="T15" i="2"/>
  <c r="T42" i="2"/>
  <c r="T11" i="2"/>
  <c r="T43" i="2"/>
  <c r="T32" i="2"/>
  <c r="T44" i="2"/>
  <c r="T46" i="2"/>
  <c r="T35" i="2"/>
  <c r="T25" i="2"/>
  <c r="T38" i="2"/>
  <c r="T33" i="2"/>
  <c r="T45" i="2"/>
  <c r="T27" i="2"/>
  <c r="T30" i="2"/>
  <c r="T28" i="2"/>
  <c r="T9" i="2"/>
  <c r="T26" i="2"/>
  <c r="T10" i="2"/>
  <c r="T20" i="2"/>
  <c r="T14" i="2"/>
  <c r="T31" i="2"/>
  <c r="T51" i="2"/>
  <c r="T40" i="2"/>
  <c r="T18" i="2"/>
  <c r="T22" i="2"/>
  <c r="T5" i="2"/>
  <c r="T29" i="2"/>
  <c r="T19" i="2"/>
  <c r="T21" i="2"/>
  <c r="T24" i="2"/>
  <c r="T48" i="2"/>
  <c r="T4" i="2"/>
  <c r="T7" i="2"/>
  <c r="T12" i="2"/>
  <c r="T41" i="2"/>
  <c r="T47" i="2"/>
  <c r="T23" i="2"/>
  <c r="T8" i="2"/>
  <c r="T16" i="2"/>
  <c r="T36" i="2"/>
  <c r="T49" i="2"/>
  <c r="T50" i="2"/>
  <c r="T54" i="2"/>
  <c r="T6" i="2"/>
  <c r="T52" i="2"/>
  <c r="T17" i="2"/>
  <c r="A1" i="2"/>
  <c r="J7" i="3" l="1"/>
  <c r="F34" i="1"/>
  <c r="F35" i="1"/>
  <c r="F36" i="1"/>
  <c r="F37" i="1"/>
  <c r="F33" i="1"/>
  <c r="D34" i="1"/>
  <c r="D35" i="1"/>
  <c r="D36" i="1"/>
  <c r="D37" i="1"/>
  <c r="D33" i="1"/>
  <c r="C38" i="1"/>
  <c r="E38" i="1"/>
  <c r="D7" i="1" l="1"/>
  <c r="D8" i="1"/>
  <c r="D9" i="1"/>
  <c r="D10" i="1"/>
  <c r="D11" i="1"/>
  <c r="D12" i="1"/>
  <c r="D13" i="1"/>
  <c r="A3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D2B1A-E06E-43CA-A9AB-0B30B4BA5821}" keepAlive="1" name="查询 - 分链接" description="与工作簿中“分链接”查询的连接。" type="5" refreshedVersion="6" background="1" saveData="1">
    <dbPr connection="Provider=Microsoft.Mashup.OleDb.1;Data Source=$Workbook$;Location=分链接;Extended Properties=&quot;&quot;" command="SELECT * FROM [分链接]"/>
  </connection>
  <connection id="2" xr16:uid="{2D7A1A84-75CC-4DCE-94EE-8FEE9D0EDDC2}" keepAlive="1" name="查询 - 分品牌" description="与工作簿中“分品牌”查询的连接。" type="5" refreshedVersion="6" background="1" saveData="1">
    <dbPr connection="Provider=Microsoft.Mashup.OleDb.1;Data Source=$Workbook$;Location=分品牌;Extended Properties=&quot;&quot;" command="SELECT * FROM [分品牌]"/>
  </connection>
  <connection id="3" xr16:uid="{0ACC29F6-CB93-4F05-AD9F-C705F9C8A866}" keepAlive="1" name="查询 - 汇总" description="与工作簿中“汇总”查询的连接。" type="5" refreshedVersion="6" background="1" saveData="1">
    <dbPr connection="Provider=Microsoft.Mashup.OleDb.1;Data Source=$Workbook$;Location=汇总;Extended Properties=&quot;&quot;" command="SELECT * FROM [汇总]"/>
  </connection>
</connections>
</file>

<file path=xl/sharedStrings.xml><?xml version="1.0" encoding="utf-8"?>
<sst xmlns="http://schemas.openxmlformats.org/spreadsheetml/2006/main" count="314" uniqueCount="140">
  <si>
    <t>运营日报简报</t>
  </si>
  <si>
    <t>七日变化趋势汇总</t>
    <phoneticPr fontId="7" type="noConversion"/>
  </si>
  <si>
    <t>2019-12-31</t>
  </si>
  <si>
    <t>2019-12-30</t>
  </si>
  <si>
    <t>2019-12-29</t>
  </si>
  <si>
    <t>2019-12-28</t>
  </si>
  <si>
    <t>2019-12-27</t>
  </si>
  <si>
    <t>2019-12-26</t>
  </si>
  <si>
    <t>2019-12-25</t>
  </si>
  <si>
    <t>日期</t>
  </si>
  <si>
    <t>销量</t>
  </si>
  <si>
    <t>销售额</t>
  </si>
  <si>
    <t>页面浏览次数</t>
  </si>
  <si>
    <t>卖家访问次数</t>
  </si>
  <si>
    <t>平均在售商品数</t>
  </si>
  <si>
    <t>退款率</t>
  </si>
  <si>
    <t>字段说明：</t>
    <phoneticPr fontId="7" type="noConversion"/>
  </si>
  <si>
    <t>页面浏览次数：所选取的时间范围内销售页面被点击的总浏览流量</t>
    <phoneticPr fontId="7" type="noConversion"/>
  </si>
  <si>
    <t>买家访问次数：24小时内曾经在销售页面浏览过的用户数</t>
    <phoneticPr fontId="7" type="noConversion"/>
  </si>
  <si>
    <t>平均在售商品数：所选取的时间范围内平均每天能正常供货的 active listing 数目</t>
    <phoneticPr fontId="7" type="noConversion"/>
  </si>
  <si>
    <t>退款率：被退款的商品所占比例，退款数去除以商品销售数后得到的百分比，显示出商品被要求退款的比率</t>
    <phoneticPr fontId="7" type="noConversion"/>
  </si>
  <si>
    <t>销售额环比：当日销售额与前一日销售额相比</t>
    <phoneticPr fontId="7" type="noConversion"/>
  </si>
  <si>
    <t>销售额环比</t>
    <phoneticPr fontId="3" type="noConversion"/>
  </si>
  <si>
    <t>当日分品牌销售情况</t>
    <phoneticPr fontId="7" type="noConversion"/>
  </si>
  <si>
    <t>品牌</t>
  </si>
  <si>
    <t>AA</t>
  </si>
  <si>
    <t>BB</t>
  </si>
  <si>
    <t>CC</t>
  </si>
  <si>
    <t>DD</t>
  </si>
  <si>
    <t>EE</t>
  </si>
  <si>
    <t>销量占比</t>
    <phoneticPr fontId="3" type="noConversion"/>
  </si>
  <si>
    <t>汇总</t>
  </si>
  <si>
    <t>销售额</t>
    <phoneticPr fontId="3" type="noConversion"/>
  </si>
  <si>
    <t>销售额占比</t>
    <phoneticPr fontId="3" type="noConversion"/>
  </si>
  <si>
    <t>国家</t>
  </si>
  <si>
    <t>链接ASIN</t>
  </si>
  <si>
    <t>最晚售出距今天数</t>
  </si>
  <si>
    <t>近7日销量</t>
  </si>
  <si>
    <t>近7日平均销量</t>
  </si>
  <si>
    <t>日均销量预估</t>
  </si>
  <si>
    <t>售完预计天数</t>
  </si>
  <si>
    <t>点击数</t>
  </si>
  <si>
    <t>广告花费</t>
  </si>
  <si>
    <t>曝光量</t>
  </si>
  <si>
    <t>广告带来销售额</t>
  </si>
  <si>
    <t>广告带来销量</t>
  </si>
  <si>
    <t>大类排名</t>
  </si>
  <si>
    <t>小类排名</t>
  </si>
  <si>
    <t>评论数</t>
  </si>
  <si>
    <t>价格</t>
  </si>
  <si>
    <t>星级</t>
  </si>
  <si>
    <t>Us</t>
  </si>
  <si>
    <t>B077ZRP3XX</t>
  </si>
  <si>
    <t>B07QBPSQXX</t>
  </si>
  <si>
    <t>B07QBPTNXX</t>
  </si>
  <si>
    <t>B07QLPG6XX</t>
  </si>
  <si>
    <t>B07QPR1PXX</t>
  </si>
  <si>
    <t>B07S4HN2XX</t>
  </si>
  <si>
    <t>B07TB311XX</t>
  </si>
  <si>
    <t>B07QV4QTXX</t>
  </si>
  <si>
    <t>B07R1HZVXX</t>
  </si>
  <si>
    <t>B07QV4S8XX</t>
  </si>
  <si>
    <t>B07QY6R8XX</t>
  </si>
  <si>
    <t>B07R2KP9XX</t>
  </si>
  <si>
    <t>B07QFR2XXX</t>
  </si>
  <si>
    <t>Jp</t>
  </si>
  <si>
    <t>B07VNCB3XX</t>
  </si>
  <si>
    <t>Ca</t>
  </si>
  <si>
    <t>B078NT86XX</t>
  </si>
  <si>
    <t>B07FNPP7XX</t>
  </si>
  <si>
    <t>B07TYV11XX</t>
  </si>
  <si>
    <t>B07TSH3BXX</t>
  </si>
  <si>
    <t>B07VMXD6XX</t>
  </si>
  <si>
    <t>B07PSGNTXX</t>
  </si>
  <si>
    <t>B07DJ4ZGXX</t>
  </si>
  <si>
    <t>B07DJ429XX</t>
  </si>
  <si>
    <t>B07Y4ZTBXX</t>
  </si>
  <si>
    <t>B07DJ3WCXX</t>
  </si>
  <si>
    <t>B078NVL7XX</t>
  </si>
  <si>
    <t>B07KF8L7XX</t>
  </si>
  <si>
    <t>B07X9LFKXX</t>
  </si>
  <si>
    <t>B07XCMZ1XX</t>
  </si>
  <si>
    <t>B074M766XX</t>
  </si>
  <si>
    <t>B074M6KGXX</t>
  </si>
  <si>
    <t>B07PPGQZXX</t>
  </si>
  <si>
    <t>B07PN9S8XX</t>
  </si>
  <si>
    <t>B07WJYSSXX</t>
  </si>
  <si>
    <t>B07R7PRDXX</t>
  </si>
  <si>
    <t>B07R9XMRXX</t>
  </si>
  <si>
    <t>B0748DQ4XX</t>
  </si>
  <si>
    <t>B07JXYLXXX</t>
  </si>
  <si>
    <t>B07NRMHCXX</t>
  </si>
  <si>
    <t>B07Q2BHCXX</t>
  </si>
  <si>
    <t>B07NRMHVXX</t>
  </si>
  <si>
    <t>B075M1F4XX</t>
  </si>
  <si>
    <t>B06ZZRQKXX</t>
  </si>
  <si>
    <t>B06VTR57XX</t>
  </si>
  <si>
    <t>B07PQ5XNXX</t>
  </si>
  <si>
    <t>B07PR959XX</t>
  </si>
  <si>
    <t>B07S2QGSXX</t>
  </si>
  <si>
    <t>B07RYKZBXX</t>
  </si>
  <si>
    <t>B07MDYLMXX</t>
  </si>
  <si>
    <t>B07HNXVZXX</t>
  </si>
  <si>
    <t>B07HNXPXXX</t>
  </si>
  <si>
    <t>B01N4876XX</t>
  </si>
  <si>
    <t>销售信息</t>
    <phoneticPr fontId="7" type="noConversion"/>
  </si>
  <si>
    <t>基础信息</t>
    <phoneticPr fontId="7" type="noConversion"/>
  </si>
  <si>
    <t>库存-物流相关</t>
    <phoneticPr fontId="7" type="noConversion"/>
  </si>
  <si>
    <t>广告相关</t>
    <phoneticPr fontId="7" type="noConversion"/>
  </si>
  <si>
    <t>页面信息</t>
    <phoneticPr fontId="7" type="noConversion"/>
  </si>
  <si>
    <t>链接情况</t>
    <phoneticPr fontId="7" type="noConversion"/>
  </si>
  <si>
    <t>ACoS</t>
    <phoneticPr fontId="7" type="noConversion"/>
  </si>
  <si>
    <t>转化率CTR</t>
  </si>
  <si>
    <t>按点击收费CPC</t>
  </si>
  <si>
    <t>当前库存</t>
  </si>
  <si>
    <t>负责人</t>
  </si>
  <si>
    <t>站点</t>
  </si>
  <si>
    <t>ASIN</t>
  </si>
  <si>
    <t>上个月销售数量</t>
  </si>
  <si>
    <t>月初在售库存</t>
  </si>
  <si>
    <t>目标销量</t>
  </si>
  <si>
    <t>今日销量</t>
  </si>
  <si>
    <t>累计销量</t>
  </si>
  <si>
    <t>实际完成率</t>
  </si>
  <si>
    <t>后台日期</t>
  </si>
  <si>
    <t>进度分析</t>
  </si>
  <si>
    <t>XX</t>
    <phoneticPr fontId="7" type="noConversion"/>
  </si>
  <si>
    <t>JP</t>
  </si>
  <si>
    <t>滞后</t>
  </si>
  <si>
    <t>正常</t>
  </si>
  <si>
    <t>US</t>
  </si>
  <si>
    <t>合计：</t>
  </si>
  <si>
    <t>AA</t>
    <phoneticPr fontId="3" type="noConversion"/>
  </si>
  <si>
    <t>BB</t>
    <phoneticPr fontId="3" type="noConversion"/>
  </si>
  <si>
    <t>CC</t>
    <phoneticPr fontId="3" type="noConversion"/>
  </si>
  <si>
    <t>运营团队当日销售任务完成情况</t>
    <phoneticPr fontId="7" type="noConversion"/>
  </si>
  <si>
    <t>B06ZZRQKXX</t>
    <phoneticPr fontId="3" type="noConversion"/>
  </si>
  <si>
    <t>B07MM1JWXX</t>
    <phoneticPr fontId="3" type="noConversion"/>
  </si>
  <si>
    <t>B07PT5WLXX</t>
    <phoneticPr fontId="3" type="noConversion"/>
  </si>
  <si>
    <t>B07PQ5XNXX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</si>
</sst>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26" formatCode="\$#,##0.00_);[Red]\(\$#,##0.00\)"/>
    <numFmt numFmtId="176" formatCode="\$#,##0.00;\-\$#,##0.00"/>
    <numFmt numFmtId="177" formatCode="0.0%"/>
    <numFmt numFmtId="178" formatCode="0.00_);[Red]\(0.00\)"/>
    <numFmt numFmtId="179" formatCode="0.0_);[Red]\(0.0\)"/>
    <numFmt numFmtId="180" formatCode="&quot;¥&quot;#,##0.00_);[Red]\(&quot;¥&quot;#,##0.00\)"/>
    <numFmt numFmtId="181" formatCode="0_ "/>
    <numFmt numFmtId="182" formatCode="0.00_ "/>
    <numFmt numFmtId="183" formatCode="&quot;$&quot;#,##0.00;\-&quot;$&quot;#,##0.00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4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0"/>
      <name val="宋体"/>
      <family val="3"/>
      <charset val="134"/>
    </font>
    <font>
      <b/>
      <sz val="18"/>
      <color theme="1" tint="0.14999847407452621"/>
      <name val="Calibri"/>
      <family val="2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 tint="0.34998626667073579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6"/>
      <name val="Calibri"/>
      <family val="2"/>
    </font>
    <font>
      <sz val="11"/>
      <name val="Calibri"/>
      <family val="2"/>
    </font>
    <font>
      <b/>
      <sz val="22"/>
      <color theme="1"/>
      <name val="等线"/>
      <family val="3"/>
      <charset val="134"/>
      <scheme val="minor"/>
    </font>
    <font>
      <b/>
      <sz val="12"/>
      <color theme="1"/>
      <name val="等线 Light"/>
      <family val="3"/>
      <charset val="134"/>
      <scheme val="major"/>
    </font>
    <font>
      <sz val="11"/>
      <color theme="1"/>
      <name val="Calibri"/>
      <family val="2"/>
    </font>
    <font>
      <b/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4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5" fillId="2" borderId="6" xfId="0" applyFont="1" applyFill="1" applyBorder="1" applyAlignment="1"/>
    <xf numFmtId="0" fontId="6" fillId="2" borderId="6" xfId="0" applyFont="1" applyFill="1" applyBorder="1" applyAlignment="1"/>
    <xf numFmtId="0" fontId="0" fillId="3" borderId="6" xfId="0" applyFill="1" applyBorder="1">
      <alignment vertical="center"/>
    </xf>
    <xf numFmtId="0" fontId="0" fillId="3" borderId="0" xfId="0" applyFill="1" applyBorder="1">
      <alignment vertical="center"/>
    </xf>
    <xf numFmtId="176" fontId="8" fillId="2" borderId="7" xfId="0" applyNumberFormat="1" applyFont="1" applyFill="1" applyBorder="1" applyAlignment="1">
      <alignment horizontal="left" vertical="center" wrapText="1"/>
    </xf>
    <xf numFmtId="0" fontId="0" fillId="2" borderId="6" xfId="0" applyNumberFormat="1" applyFill="1" applyBorder="1">
      <alignment vertical="center"/>
    </xf>
    <xf numFmtId="26" fontId="0" fillId="2" borderId="0" xfId="0" applyNumberFormat="1" applyFill="1" applyBorder="1">
      <alignment vertical="center"/>
    </xf>
    <xf numFmtId="9" fontId="0" fillId="2" borderId="0" xfId="1" applyFont="1" applyFill="1" applyBorder="1">
      <alignment vertical="center"/>
    </xf>
    <xf numFmtId="177" fontId="0" fillId="2" borderId="0" xfId="1" applyNumberFormat="1" applyFont="1" applyFill="1" applyBorder="1">
      <alignment vertical="center"/>
    </xf>
    <xf numFmtId="0" fontId="9" fillId="2" borderId="7" xfId="0" applyFont="1" applyFill="1" applyBorder="1" applyAlignment="1"/>
    <xf numFmtId="0" fontId="0" fillId="2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2" borderId="9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11" fillId="2" borderId="0" xfId="0" applyFont="1" applyFill="1" applyAlignment="1"/>
    <xf numFmtId="0" fontId="13" fillId="2" borderId="0" xfId="0" applyFont="1" applyFill="1" applyBorder="1" applyAlignment="1"/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0" fontId="11" fillId="4" borderId="0" xfId="0" applyFont="1" applyFill="1" applyBorder="1" applyAlignment="1"/>
    <xf numFmtId="0" fontId="11" fillId="4" borderId="7" xfId="0" applyFont="1" applyFill="1" applyBorder="1" applyAlignment="1"/>
    <xf numFmtId="0" fontId="12" fillId="4" borderId="6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176" fontId="12" fillId="5" borderId="0" xfId="0" applyNumberFormat="1" applyFont="1" applyFill="1" applyBorder="1" applyAlignment="1">
      <alignment horizontal="center" vertical="center" wrapText="1"/>
    </xf>
    <xf numFmtId="179" fontId="10" fillId="4" borderId="0" xfId="0" applyNumberFormat="1" applyFont="1" applyFill="1" applyBorder="1" applyAlignment="1">
      <alignment horizontal="center" vertical="center" wrapText="1"/>
    </xf>
    <xf numFmtId="180" fontId="12" fillId="5" borderId="0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6" xfId="0" applyNumberFormat="1" applyFont="1" applyBorder="1">
      <alignment vertical="center"/>
    </xf>
    <xf numFmtId="0" fontId="12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0" fontId="0" fillId="0" borderId="0" xfId="1" applyNumberFormat="1" applyFont="1" applyBorder="1">
      <alignment vertical="center"/>
    </xf>
    <xf numFmtId="26" fontId="0" fillId="0" borderId="0" xfId="0" applyNumberFormat="1" applyBorder="1">
      <alignment vertical="center"/>
    </xf>
    <xf numFmtId="9" fontId="0" fillId="0" borderId="0" xfId="1" applyFont="1" applyBorder="1" applyAlignment="1"/>
    <xf numFmtId="0" fontId="0" fillId="0" borderId="7" xfId="0" applyBorder="1">
      <alignment vertical="center"/>
    </xf>
    <xf numFmtId="0" fontId="12" fillId="0" borderId="8" xfId="0" applyNumberFormat="1" applyFont="1" applyBorder="1">
      <alignment vertical="center"/>
    </xf>
    <xf numFmtId="0" fontId="12" fillId="0" borderId="9" xfId="0" applyNumberFormat="1" applyFont="1" applyBorder="1">
      <alignment vertical="center"/>
    </xf>
    <xf numFmtId="0" fontId="0" fillId="0" borderId="9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179" fontId="0" fillId="0" borderId="9" xfId="0" applyNumberFormat="1" applyBorder="1">
      <alignment vertical="center"/>
    </xf>
    <xf numFmtId="10" fontId="0" fillId="0" borderId="9" xfId="1" applyNumberFormat="1" applyFont="1" applyBorder="1">
      <alignment vertical="center"/>
    </xf>
    <xf numFmtId="26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76" fontId="12" fillId="6" borderId="0" xfId="0" applyNumberFormat="1" applyFont="1" applyFill="1" applyBorder="1" applyAlignment="1">
      <alignment horizontal="center" vertical="center" wrapText="1"/>
    </xf>
    <xf numFmtId="179" fontId="10" fillId="6" borderId="0" xfId="0" applyNumberFormat="1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left" vertical="center"/>
    </xf>
    <xf numFmtId="0" fontId="16" fillId="7" borderId="12" xfId="0" applyFont="1" applyFill="1" applyBorder="1">
      <alignment vertical="center"/>
    </xf>
    <xf numFmtId="181" fontId="16" fillId="7" borderId="12" xfId="0" applyNumberFormat="1" applyFont="1" applyFill="1" applyBorder="1" applyAlignment="1">
      <alignment horizontal="left" vertical="center"/>
    </xf>
    <xf numFmtId="0" fontId="16" fillId="8" borderId="12" xfId="0" applyFont="1" applyFill="1" applyBorder="1" applyAlignment="1">
      <alignment horizontal="left" vertical="center"/>
    </xf>
    <xf numFmtId="181" fontId="16" fillId="8" borderId="12" xfId="0" applyNumberFormat="1" applyFont="1" applyFill="1" applyBorder="1" applyAlignment="1">
      <alignment horizontal="left" vertical="center"/>
    </xf>
    <xf numFmtId="10" fontId="16" fillId="7" borderId="12" xfId="0" applyNumberFormat="1" applyFont="1" applyFill="1" applyBorder="1" applyAlignment="1">
      <alignment horizontal="left" vertical="center"/>
    </xf>
    <xf numFmtId="0" fontId="16" fillId="7" borderId="11" xfId="0" applyFont="1" applyFill="1" applyBorder="1" applyAlignment="1">
      <alignment horizontal="left" vertical="center"/>
    </xf>
    <xf numFmtId="0" fontId="17" fillId="2" borderId="14" xfId="0" applyFont="1" applyFill="1" applyBorder="1" applyAlignment="1"/>
    <xf numFmtId="0" fontId="0" fillId="0" borderId="11" xfId="0" applyBorder="1" applyAlignment="1">
      <alignment horizontal="left" vertical="center"/>
    </xf>
    <xf numFmtId="10" fontId="0" fillId="0" borderId="11" xfId="0" applyNumberFormat="1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182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183" fontId="0" fillId="0" borderId="11" xfId="0" applyNumberFormat="1" applyBorder="1" applyAlignment="1">
      <alignment horizontal="left" vertical="center"/>
    </xf>
    <xf numFmtId="182" fontId="12" fillId="9" borderId="11" xfId="0" applyNumberFormat="1" applyFont="1" applyFill="1" applyBorder="1" applyAlignment="1">
      <alignment horizontal="left" vertical="center"/>
    </xf>
    <xf numFmtId="181" fontId="12" fillId="9" borderId="11" xfId="0" applyNumberFormat="1" applyFont="1" applyFill="1" applyBorder="1" applyAlignment="1">
      <alignment horizontal="left" vertical="center"/>
    </xf>
    <xf numFmtId="0" fontId="18" fillId="9" borderId="11" xfId="0" applyFont="1" applyFill="1" applyBorder="1" applyAlignment="1">
      <alignment horizontal="left" vertical="center"/>
    </xf>
    <xf numFmtId="0" fontId="12" fillId="9" borderId="11" xfId="0" applyFont="1" applyFill="1" applyBorder="1" applyAlignment="1">
      <alignment horizontal="left" vertical="center"/>
    </xf>
    <xf numFmtId="10" fontId="12" fillId="9" borderId="11" xfId="0" applyNumberFormat="1" applyFont="1" applyFill="1" applyBorder="1" applyAlignment="1">
      <alignment horizontal="left" vertical="center"/>
    </xf>
    <xf numFmtId="181" fontId="0" fillId="9" borderId="11" xfId="0" applyNumberFormat="1" applyFill="1" applyBorder="1" applyAlignment="1">
      <alignment horizontal="left" vertical="center"/>
    </xf>
    <xf numFmtId="0" fontId="0" fillId="0" borderId="0" xfId="0" applyAlignment="1"/>
    <xf numFmtId="0" fontId="4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182" fontId="12" fillId="9" borderId="11" xfId="0" applyNumberFormat="1" applyFont="1" applyFill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5">
    <dxf>
      <numFmt numFmtId="176" formatCode="\$#,##0.00;\-\$#,##0.00"/>
    </dxf>
    <dxf>
      <numFmt numFmtId="14" formatCode="0.00%"/>
    </dxf>
    <dxf>
      <numFmt numFmtId="176" formatCode="\$#,##0.00;\-\$#,##0.00"/>
    </dxf>
    <dxf>
      <numFmt numFmtId="0" formatCode="General"/>
    </dxf>
    <dxf>
      <numFmt numFmtId="39" formatCode="\$#,##0.00_);[Red]\(\$#,##0.00\)"/>
    </dxf>
    <dxf>
      <numFmt numFmtId="176" formatCode="\$#,##0.00;\-\$#,##0.00"/>
    </dxf>
    <dxf>
      <numFmt numFmtId="14" formatCode="0.00%"/>
    </dxf>
    <dxf>
      <numFmt numFmtId="0" formatCode="General"/>
    </dxf>
    <dxf>
      <numFmt numFmtId="0" formatCode="General"/>
    </dxf>
    <dxf>
      <numFmt numFmtId="179" formatCode="0.0_);[Red]\(0.0\)"/>
    </dxf>
    <dxf>
      <numFmt numFmtId="179" formatCode="0.0_);[Red]\(0.0\)"/>
    </dxf>
    <dxf>
      <numFmt numFmtId="176" formatCode="\$#,##0.00;\-\$#,##0.00"/>
    </dxf>
    <dxf>
      <numFmt numFmtId="0" formatCode="General"/>
    </dxf>
    <dxf>
      <font>
        <b/>
        <family val="3"/>
      </font>
      <numFmt numFmtId="0" formatCode="General"/>
    </dxf>
    <dxf>
      <font>
        <b/>
        <family val="3"/>
      </font>
      <numFmt numFmtId="0" formatCode="General"/>
    </dxf>
    <dxf>
      <font>
        <b/>
        <family val="3"/>
      </font>
      <numFmt numFmtId="0" formatCode="General"/>
    </dxf>
    <dxf>
      <font>
        <b/>
        <family val="3"/>
      </font>
      <numFmt numFmtId="0" formatCode="General"/>
    </dxf>
    <dxf>
      <font>
        <b/>
      </font>
      <fill>
        <patternFill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76" formatCode="\$#,##0.00;\-\$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4"/>
        </patternFill>
      </fill>
    </dxf>
    <dxf>
      <numFmt numFmtId="177" formatCode="0.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</dxf>
    <dxf>
      <numFmt numFmtId="39" formatCode="\$#,##0.00_);[Red]\(\$#,##0.00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营收变化趋势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[1]运营简报!$C$6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[1]运营简报!$C$7:$C$13</c:f>
              <c:numCache>
                <c:formatCode>General</c:formatCode>
                <c:ptCount val="7"/>
                <c:pt idx="0">
                  <c:v>8429.8581880000002</c:v>
                </c:pt>
                <c:pt idx="1">
                  <c:v>6434.1565359999986</c:v>
                </c:pt>
                <c:pt idx="2">
                  <c:v>5111.9678979999999</c:v>
                </c:pt>
                <c:pt idx="3">
                  <c:v>5593.0306579999997</c:v>
                </c:pt>
                <c:pt idx="4">
                  <c:v>5736.6662500000002</c:v>
                </c:pt>
                <c:pt idx="5">
                  <c:v>3683.890844</c:v>
                </c:pt>
                <c:pt idx="6">
                  <c:v>4747.4984439999998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6-49FD-BA6C-4840CF5D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31920"/>
        <c:axId val="336029008"/>
      </c:barChart>
      <c:lineChart>
        <c:grouping val="standard"/>
        <c:varyColors val="0"/>
        <c:ser>
          <c:idx val="1"/>
          <c:order val="1"/>
          <c:tx>
            <c:strRef>
              <c:f>[1]运营简报!$H$6</c:f>
              <c:strCache>
                <c:ptCount val="1"/>
                <c:pt idx="0">
                  <c:v>销售额环比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运营简报!$D$7:$D$13</c:f>
              <c:numCache>
                <c:formatCode>0%</c:formatCode>
                <c:ptCount val="7"/>
                <c:pt idx="0">
                  <c:v>0</c:v>
                </c:pt>
                <c:pt idx="1">
                  <c:v>-0.23674202491330165</c:v>
                </c:pt>
                <c:pt idx="2">
                  <c:v>-0.20549525023210125</c:v>
                </c:pt>
                <c:pt idx="3">
                  <c:v>9.4105207507269473E-2</c:v>
                </c:pt>
                <c:pt idx="4">
                  <c:v>2.5681157087158457E-2</c:v>
                </c:pt>
                <c:pt idx="5">
                  <c:v>-0.35783420691271872</c:v>
                </c:pt>
                <c:pt idx="6">
                  <c:v>0.28871854724901191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6-49FD-BA6C-4840CF5D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06352"/>
        <c:axId val="563606768"/>
      </c:lineChart>
      <c:catAx>
        <c:axId val="3360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29008"/>
        <c:crosses val="autoZero"/>
        <c:auto val="1"/>
        <c:lblAlgn val="ctr"/>
        <c:lblOffset val="100"/>
        <c:noMultiLvlLbl val="0"/>
      </c:catAx>
      <c:valAx>
        <c:axId val="33602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31920"/>
        <c:crosses val="autoZero"/>
        <c:crossBetween val="between"/>
      </c:valAx>
      <c:valAx>
        <c:axId val="5636067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06352"/>
        <c:crosses val="max"/>
        <c:crossBetween val="between"/>
      </c:valAx>
      <c:catAx>
        <c:axId val="56360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60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流量变化趋势图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[1]运营简报!$D$6</c:f>
              <c:strCache>
                <c:ptCount val="1"/>
                <c:pt idx="0">
                  <c:v>页面浏览次数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[1]运营简报!$D$7:$D$13</c:f>
              <c:numCache>
                <c:formatCode>General</c:formatCode>
                <c:ptCount val="7"/>
                <c:pt idx="0">
                  <c:v>3457</c:v>
                </c:pt>
                <c:pt idx="1">
                  <c:v>3485</c:v>
                </c:pt>
                <c:pt idx="2">
                  <c:v>2710</c:v>
                </c:pt>
                <c:pt idx="3">
                  <c:v>2720</c:v>
                </c:pt>
                <c:pt idx="4">
                  <c:v>2692</c:v>
                </c:pt>
                <c:pt idx="5">
                  <c:v>2763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E-406C-AB66-A9E9740EDFE0}"/>
            </c:ext>
          </c:extLst>
        </c:ser>
        <c:ser>
          <c:idx val="1"/>
          <c:order val="1"/>
          <c:tx>
            <c:strRef>
              <c:f>[1]运营简报!$E$6</c:f>
              <c:strCache>
                <c:ptCount val="1"/>
                <c:pt idx="0">
                  <c:v>卖家访问次数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[1]运营简报!$E$7:$E$13</c:f>
              <c:numCache>
                <c:formatCode>General</c:formatCode>
                <c:ptCount val="7"/>
                <c:pt idx="0">
                  <c:v>2222</c:v>
                </c:pt>
                <c:pt idx="1">
                  <c:v>2260</c:v>
                </c:pt>
                <c:pt idx="2">
                  <c:v>1822</c:v>
                </c:pt>
                <c:pt idx="3">
                  <c:v>1858</c:v>
                </c:pt>
                <c:pt idx="4">
                  <c:v>1744</c:v>
                </c:pt>
                <c:pt idx="5">
                  <c:v>1722</c:v>
                </c:pt>
                <c:pt idx="6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E-406C-AB66-A9E9740E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23232"/>
        <c:axId val="405321568"/>
      </c:lineChart>
      <c:catAx>
        <c:axId val="405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21568"/>
        <c:crosses val="autoZero"/>
        <c:auto val="1"/>
        <c:lblAlgn val="ctr"/>
        <c:lblOffset val="100"/>
        <c:noMultiLvlLbl val="0"/>
      </c:catAx>
      <c:valAx>
        <c:axId val="40532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</a:t>
            </a:r>
            <a:r>
              <a:rPr lang="zh-CN"/>
              <a:t>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[1]运营简报!$B$6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[1]运营简报!$B$7:$B$13</c:f>
              <c:numCache>
                <c:formatCode>General</c:formatCode>
                <c:ptCount val="7"/>
                <c:pt idx="0">
                  <c:v>214</c:v>
                </c:pt>
                <c:pt idx="1">
                  <c:v>178</c:v>
                </c:pt>
                <c:pt idx="2">
                  <c:v>143</c:v>
                </c:pt>
                <c:pt idx="3">
                  <c:v>153</c:v>
                </c:pt>
                <c:pt idx="4">
                  <c:v>162</c:v>
                </c:pt>
                <c:pt idx="5">
                  <c:v>123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6B1-8FEF-0F911404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53840"/>
        <c:axId val="271153008"/>
      </c:lineChart>
      <c:lineChart>
        <c:grouping val="standard"/>
        <c:varyColors val="0"/>
        <c:ser>
          <c:idx val="0"/>
          <c:order val="0"/>
          <c:tx>
            <c:strRef>
              <c:f>[1]运营简报!$G$6</c:f>
              <c:strCache>
                <c:ptCount val="1"/>
                <c:pt idx="0">
                  <c:v>退款率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[1]运营简报!$A$7:$A$13</c:f>
              <c:strCache>
                <c:ptCount val="7"/>
                <c:pt idx="0">
                  <c:v>2019-12-25</c:v>
                </c:pt>
                <c:pt idx="1">
                  <c:v>2019-12-26</c:v>
                </c:pt>
                <c:pt idx="2">
                  <c:v>2019-12-27</c:v>
                </c:pt>
                <c:pt idx="3">
                  <c:v>2019-12-28</c:v>
                </c:pt>
                <c:pt idx="4">
                  <c:v>2019-12-29</c:v>
                </c:pt>
                <c:pt idx="5">
                  <c:v>2019-12-30</c:v>
                </c:pt>
                <c:pt idx="6">
                  <c:v>2019-12-31</c:v>
                </c:pt>
              </c:strCache>
            </c:strRef>
          </c:cat>
          <c:val>
            <c:numRef>
              <c:f>[1]运营简报!$G$7:$G$13</c:f>
              <c:numCache>
                <c:formatCode>General</c:formatCode>
                <c:ptCount val="7"/>
                <c:pt idx="0">
                  <c:v>1.944E-3</c:v>
                </c:pt>
                <c:pt idx="1">
                  <c:v>2.5156999999999999E-2</c:v>
                </c:pt>
                <c:pt idx="2">
                  <c:v>4.1386000000000006E-2</c:v>
                </c:pt>
                <c:pt idx="3">
                  <c:v>1.8977999999999998E-2</c:v>
                </c:pt>
                <c:pt idx="4">
                  <c:v>1.8265E-2</c:v>
                </c:pt>
                <c:pt idx="5">
                  <c:v>6.1815999999999996E-2</c:v>
                </c:pt>
                <c:pt idx="6">
                  <c:v>2.7120999999999999E-2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6B1-8FEF-0F911404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16984"/>
        <c:axId val="1090507344"/>
      </c:lineChart>
      <c:catAx>
        <c:axId val="2711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53008"/>
        <c:crosses val="autoZero"/>
        <c:auto val="1"/>
        <c:lblAlgn val="ctr"/>
        <c:lblOffset val="100"/>
        <c:noMultiLvlLbl val="0"/>
      </c:catAx>
      <c:valAx>
        <c:axId val="27115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53840"/>
        <c:crosses val="autoZero"/>
        <c:crossBetween val="between"/>
      </c:valAx>
      <c:valAx>
        <c:axId val="109050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716984"/>
        <c:crosses val="max"/>
        <c:crossBetween val="between"/>
      </c:valAx>
      <c:catAx>
        <c:axId val="1096716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5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6350</xdr:colOff>
      <xdr:row>28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AA5551-A95E-4B94-BD80-F14044CF9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14</xdr:row>
      <xdr:rowOff>31750</xdr:rowOff>
    </xdr:from>
    <xdr:to>
      <xdr:col>10</xdr:col>
      <xdr:colOff>5194300</xdr:colOff>
      <xdr:row>28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CA7402-99DA-484B-B610-943DEDD0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14</xdr:row>
      <xdr:rowOff>6350</xdr:rowOff>
    </xdr:from>
    <xdr:to>
      <xdr:col>10</xdr:col>
      <xdr:colOff>434975</xdr:colOff>
      <xdr:row>28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CAFB49-7355-4E71-9045-2863C1652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38100</xdr:colOff>
      <xdr:row>17</xdr:row>
      <xdr:rowOff>63500</xdr:rowOff>
    </xdr:from>
    <xdr:to>
      <xdr:col>27</xdr:col>
      <xdr:colOff>482600</xdr:colOff>
      <xdr:row>29</xdr:row>
      <xdr:rowOff>168275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国家">
              <a:extLst>
                <a:ext uri="{FF2B5EF4-FFF2-40B4-BE49-F238E27FC236}">
                  <a16:creationId xmlns:a16="http://schemas.microsoft.com/office/drawing/2014/main" id="{100B6D1F-6328-4CF7-97CC-772257DCF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国家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4950" y="35750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25</xdr:col>
      <xdr:colOff>25400</xdr:colOff>
      <xdr:row>3</xdr:row>
      <xdr:rowOff>101600</xdr:rowOff>
    </xdr:from>
    <xdr:to>
      <xdr:col>27</xdr:col>
      <xdr:colOff>469900</xdr:colOff>
      <xdr:row>16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品牌">
              <a:extLst>
                <a:ext uri="{FF2B5EF4-FFF2-40B4-BE49-F238E27FC236}">
                  <a16:creationId xmlns:a16="http://schemas.microsoft.com/office/drawing/2014/main" id="{4B00228A-4551-43D9-81C4-CF73E8508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品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2250" y="11239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rce/&#31532;&#20108;&#3583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运营简报"/>
      <sheetName val="当日链接情况"/>
      <sheetName val="运营人员每日完成情况"/>
    </sheetNames>
    <sheetDataSet>
      <sheetData sheetId="0">
        <row r="6">
          <cell r="B6" t="str">
            <v>销量</v>
          </cell>
          <cell r="C6" t="str">
            <v>销售额</v>
          </cell>
          <cell r="D6" t="str">
            <v>页面浏览次数</v>
          </cell>
          <cell r="E6" t="str">
            <v>卖家访问次数</v>
          </cell>
          <cell r="G6" t="str">
            <v>退款率</v>
          </cell>
          <cell r="H6" t="str">
            <v>销售额环比</v>
          </cell>
        </row>
        <row r="7">
          <cell r="A7" t="str">
            <v>2019-12-25</v>
          </cell>
          <cell r="B7">
            <v>214</v>
          </cell>
          <cell r="C7">
            <v>8429.8581880000002</v>
          </cell>
          <cell r="D7">
            <v>3457</v>
          </cell>
          <cell r="E7">
            <v>2222</v>
          </cell>
          <cell r="G7">
            <v>1.944E-3</v>
          </cell>
        </row>
        <row r="8">
          <cell r="A8" t="str">
            <v>2019-12-26</v>
          </cell>
          <cell r="B8">
            <v>178</v>
          </cell>
          <cell r="C8">
            <v>6434.1565359999986</v>
          </cell>
          <cell r="D8">
            <v>3485</v>
          </cell>
          <cell r="E8">
            <v>2260</v>
          </cell>
          <cell r="G8">
            <v>2.5156999999999999E-2</v>
          </cell>
        </row>
        <row r="9">
          <cell r="A9" t="str">
            <v>2019-12-27</v>
          </cell>
          <cell r="B9">
            <v>143</v>
          </cell>
          <cell r="C9">
            <v>5111.9678979999999</v>
          </cell>
          <cell r="D9">
            <v>2710</v>
          </cell>
          <cell r="E9">
            <v>1822</v>
          </cell>
          <cell r="G9">
            <v>4.1386000000000006E-2</v>
          </cell>
        </row>
        <row r="10">
          <cell r="A10" t="str">
            <v>2019-12-28</v>
          </cell>
          <cell r="B10">
            <v>153</v>
          </cell>
          <cell r="C10">
            <v>5593.0306579999997</v>
          </cell>
          <cell r="D10">
            <v>2720</v>
          </cell>
          <cell r="E10">
            <v>1858</v>
          </cell>
          <cell r="G10">
            <v>1.8977999999999998E-2</v>
          </cell>
        </row>
        <row r="11">
          <cell r="A11" t="str">
            <v>2019-12-29</v>
          </cell>
          <cell r="B11">
            <v>162</v>
          </cell>
          <cell r="C11">
            <v>5736.6662500000002</v>
          </cell>
          <cell r="D11">
            <v>2692</v>
          </cell>
          <cell r="E11">
            <v>1744</v>
          </cell>
          <cell r="G11">
            <v>1.8265E-2</v>
          </cell>
        </row>
        <row r="12">
          <cell r="A12" t="str">
            <v>2019-12-30</v>
          </cell>
          <cell r="B12">
            <v>123</v>
          </cell>
          <cell r="C12">
            <v>3683.890844</v>
          </cell>
          <cell r="D12">
            <v>2763</v>
          </cell>
          <cell r="E12">
            <v>1722</v>
          </cell>
          <cell r="G12">
            <v>6.1815999999999996E-2</v>
          </cell>
        </row>
        <row r="13">
          <cell r="A13" t="str">
            <v>2019-12-31</v>
          </cell>
          <cell r="B13">
            <v>127</v>
          </cell>
          <cell r="C13">
            <v>4747.4984439999998</v>
          </cell>
          <cell r="D13">
            <v>1871</v>
          </cell>
          <cell r="E13">
            <v>1259</v>
          </cell>
          <cell r="G13">
            <v>2.7120999999999999E-2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27B750DB-1DFD-481B-AE97-22519D1F2474}" autoFormatId="16" applyNumberFormats="0" applyBorderFormats="0" applyFontFormats="0" applyPatternFormats="0" applyAlignmentFormats="0" applyWidthHeightFormats="0">
  <queryTableRefresh nextId="11">
    <queryTableFields count="8">
      <queryTableField id="1" name="日期" tableColumnId="1"/>
      <queryTableField id="6" name="销量" tableColumnId="6"/>
      <queryTableField id="7" name="销售额" tableColumnId="7"/>
      <queryTableField id="10" dataBound="0" tableColumnId="8"/>
      <queryTableField id="2" name="页面浏览次数" tableColumnId="2"/>
      <queryTableField id="3" name="卖家访问次数" tableColumnId="3"/>
      <queryTableField id="4" name="平均在售商品数" tableColumnId="4"/>
      <queryTableField id="5" name="退款率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5C42C8D-1F0D-45C4-93CA-A4CBF3F4CC8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日期" tableColumnId="1"/>
      <queryTableField id="2" name="品牌" tableColumnId="2"/>
      <queryTableField id="3" name="销量" tableColumnId="3"/>
      <queryTableField id="4" name="销售额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8E6BB78D-1B11-4F6D-B600-4D33909354D2}" autoFormatId="16" applyNumberFormats="0" applyBorderFormats="0" applyFontFormats="0" applyPatternFormats="0" applyAlignmentFormats="0" applyWidthHeightFormats="0">
  <queryTableRefresh nextId="40">
    <queryTableFields count="25">
      <queryTableField id="1" name="日期" tableColumnId="1"/>
      <queryTableField id="2" name="国家" tableColumnId="2"/>
      <queryTableField id="3" name="品牌" tableColumnId="3"/>
      <queryTableField id="4" name="链接ASIN" tableColumnId="4"/>
      <queryTableField id="5" name="销量" tableColumnId="5"/>
      <queryTableField id="6" name="销售额" tableColumnId="6"/>
      <queryTableField id="7" name="最晚售出距今天数" tableColumnId="7"/>
      <queryTableField id="8" name="近7日销量" tableColumnId="8"/>
      <queryTableField id="9" name="近7日平均销量" tableColumnId="9"/>
      <queryTableField id="10" name="日均销量预估" tableColumnId="10"/>
      <queryTableField id="31" name="当前库存" tableColumnId="27"/>
      <queryTableField id="12" name="售完预计天数" tableColumnId="12"/>
      <queryTableField id="15" name="曝光量" tableColumnId="15"/>
      <queryTableField id="13" name="点击数" tableColumnId="13"/>
      <queryTableField id="34" name="转化率CTR" tableColumnId="28"/>
      <queryTableField id="35" name="按点击收费CPC" tableColumnId="29"/>
      <queryTableField id="14" name="广告花费" tableColumnId="14"/>
      <queryTableField id="17" name="广告带来销量" tableColumnId="17"/>
      <queryTableField id="16" name="广告带来销售额" tableColumnId="30"/>
      <queryTableField id="39" dataBound="0" tableColumnId="16"/>
      <queryTableField id="20" name="大类排名" tableColumnId="20"/>
      <queryTableField id="21" name="小类排名" tableColumnId="21"/>
      <queryTableField id="22" name="评论数" tableColumnId="22"/>
      <queryTableField id="23" name="价格" tableColumnId="23"/>
      <queryTableField id="24" name="星级" tableColumnId="2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国家" xr10:uid="{3FEE6600-C664-4A88-B2EE-4444F974DC01}" sourceName="国家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品牌" xr10:uid="{6FD5F6D3-C00D-4DC1-ACA8-179B4BFE3C0F}" sourceName="品牌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国家" xr10:uid="{B67D2C2D-B0F4-4823-B3BE-5D8A0040A45F}" cache="切片器_国家" caption="国家" rowHeight="209550"/>
  <slicer name="品牌" xr10:uid="{0A793FCC-7032-49F7-8823-DB357A8B55A6}" cache="切片器_品牌" caption="品牌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68467D-2618-4983-90BC-E57D5ECD1819}" name="汇总" displayName="汇总" ref="A6:H13" tableType="queryTable" totalsRowShown="0" headerRowDxfId="44" dataDxfId="43">
  <autoFilter ref="A6:H13" xr:uid="{9B12ADB9-E82F-4E70-9B78-A316B5C65493}"/>
  <tableColumns count="8">
    <tableColumn id="1" xr3:uid="{3660E8D3-F5BB-4B85-917D-12D6A0C39506}" uniqueName="1" name="日期" queryTableFieldId="1" dataDxfId="42"/>
    <tableColumn id="6" xr3:uid="{39677E70-8DB2-4363-8D87-0E07F4182A45}" uniqueName="6" name="销量" queryTableFieldId="6" dataDxfId="41"/>
    <tableColumn id="7" xr3:uid="{3DAF1115-57B0-4CE7-8A22-CD4D34A704E5}" uniqueName="7" name="销售额" queryTableFieldId="7" dataDxfId="40"/>
    <tableColumn id="8" xr3:uid="{4C640B9C-713D-42D5-8764-9FCC86D5072E}" uniqueName="8" name="销售额环比" queryTableFieldId="10" dataDxfId="39" dataCellStyle="百分比">
      <calculatedColumnFormula>汇总[[#This Row],[销售额]]/C6-1</calculatedColumnFormula>
    </tableColumn>
    <tableColumn id="2" xr3:uid="{B59C01A8-5CFC-47C5-9992-66BFF40DA808}" uniqueName="2" name="页面浏览次数" queryTableFieldId="2" dataDxfId="38"/>
    <tableColumn id="3" xr3:uid="{A4D592C6-68F6-4E1B-805C-6CE38770525F}" uniqueName="3" name="卖家访问次数" queryTableFieldId="3" dataDxfId="37"/>
    <tableColumn id="4" xr3:uid="{C0273893-CB6A-492C-AAA8-46B9FA0EE991}" uniqueName="4" name="平均在售商品数" queryTableFieldId="4" dataDxfId="36"/>
    <tableColumn id="5" xr3:uid="{A3E231B7-0F0E-464E-A289-AB9A7A1DF2DF}" uniqueName="5" name="退款率" queryTableFieldId="5" dataDxfId="35" dataCellStyle="百分比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83EC5-54D2-4E4C-8535-A50E222371A3}" name="分品牌" displayName="分品牌" ref="A32:F38" tableType="queryTable" totalsRowCount="1" headerRowDxfId="34" dataDxfId="33" totalsRowDxfId="32">
  <autoFilter ref="A32:F37" xr:uid="{EC8E6C24-7839-4024-8F22-C91B6ACD1AEE}"/>
  <tableColumns count="6">
    <tableColumn id="1" xr3:uid="{772A0C67-4B83-42FE-855F-10DDFED0FA87}" uniqueName="1" name="日期" totalsRowLabel="汇总" queryTableFieldId="1" dataDxfId="31" totalsRowDxfId="30"/>
    <tableColumn id="2" xr3:uid="{174EDEED-917C-4107-A110-2E96BFC5DB40}" uniqueName="2" name="品牌" queryTableFieldId="2" dataDxfId="29" totalsRowDxfId="28"/>
    <tableColumn id="3" xr3:uid="{4645E547-56EE-40D9-9FE4-4A197CB68F2C}" uniqueName="3" name="销量" totalsRowFunction="custom" queryTableFieldId="3" dataDxfId="27" totalsRowDxfId="26">
      <totalsRowFormula>SUM(分品牌[销量])</totalsRowFormula>
    </tableColumn>
    <tableColumn id="4" xr3:uid="{D51F3EFD-8953-45B3-BA5B-FB2327DA623F}" uniqueName="4" name="销量占比" queryTableFieldId="4" dataDxfId="25" totalsRowDxfId="24" dataCellStyle="百分比"/>
    <tableColumn id="5" xr3:uid="{DF3641D8-F759-4705-B81E-2C812C43836B}" uniqueName="5" name="销售额" totalsRowFunction="sum" queryTableFieldId="5" dataDxfId="23" totalsRowDxfId="22"/>
    <tableColumn id="6" xr3:uid="{C0F7D440-7624-4230-8799-DE75B3E15B1A}" uniqueName="6" name="销售额占比" queryTableFieldId="6" dataDxfId="21" totalsRowDxfId="20" dataCellStyle="百分比">
      <calculatedColumnFormula>分品牌[[#This Row],[销售额]]/分品牌[[#Totals],[销售额]]</calculatedColumnFormula>
    </tableColumn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B5B6D-0E95-41C6-9ED7-4D8773F0C20E}" name="分链接" displayName="分链接" ref="A3:Y54" tableType="queryTable" totalsRowShown="0" headerRowDxfId="17">
  <autoFilter ref="A3:Y54" xr:uid="{50DBAE4D-7861-4268-9F0F-E7F7CBF984F6}"/>
  <sortState xmlns:xlrd2="http://schemas.microsoft.com/office/spreadsheetml/2017/richdata2" ref="A4:Y54">
    <sortCondition descending="1" ref="L4"/>
  </sortState>
  <tableColumns count="25">
    <tableColumn id="1" xr3:uid="{C84594BC-32D2-4EA3-B3FF-5746A622F5F7}" uniqueName="1" name="日期" queryTableFieldId="1" dataDxfId="16"/>
    <tableColumn id="2" xr3:uid="{FE23DD00-1431-442E-944D-00F4E250EC80}" uniqueName="2" name="国家" queryTableFieldId="2" dataDxfId="15"/>
    <tableColumn id="3" xr3:uid="{EA7AB3B5-C2B7-48AA-879A-917EFABE8ED4}" uniqueName="3" name="品牌" queryTableFieldId="3" dataDxfId="14"/>
    <tableColumn id="4" xr3:uid="{98DDD5A9-04B3-422F-B787-89E1C267937E}" uniqueName="4" name="链接ASIN" queryTableFieldId="4" dataDxfId="13"/>
    <tableColumn id="5" xr3:uid="{AA4C948F-1D10-454B-8333-E93135BC8756}" uniqueName="5" name="销量" queryTableFieldId="5" dataDxfId="12"/>
    <tableColumn id="6" xr3:uid="{C64044D2-23FC-4D69-8851-DC2F32835ECC}" uniqueName="6" name="销售额" queryTableFieldId="6" dataDxfId="11"/>
    <tableColumn id="7" xr3:uid="{DE4A4729-7E2B-460A-9CB4-EE7485C02806}" uniqueName="7" name="最晚售出距今天数" queryTableFieldId="7"/>
    <tableColumn id="8" xr3:uid="{781D19B0-FADF-4860-8176-8941504E5630}" uniqueName="8" name="近7日销量" queryTableFieldId="8"/>
    <tableColumn id="9" xr3:uid="{034BB166-4157-4FFD-90B1-05CD7CE19647}" uniqueName="9" name="近7日平均销量" queryTableFieldId="9" dataDxfId="10"/>
    <tableColumn id="10" xr3:uid="{C6F7C615-D849-4095-BBD3-3E32453C3049}" uniqueName="10" name="日均销量预估" queryTableFieldId="10" dataDxfId="9"/>
    <tableColumn id="27" xr3:uid="{6180500A-04F4-4CDB-A51C-A169D20983F5}" uniqueName="27" name="当前库存" queryTableFieldId="31"/>
    <tableColumn id="12" xr3:uid="{1DC9199D-6154-4A9D-99EA-2E5FAE4A4830}" uniqueName="12" name="售完预计天数" queryTableFieldId="12"/>
    <tableColumn id="15" xr3:uid="{AE08C6F7-CEB6-423B-8F7E-83D9FE0AE69F}" uniqueName="15" name="曝光量" queryTableFieldId="15" dataDxfId="8"/>
    <tableColumn id="13" xr3:uid="{99B50F8D-86F2-4CB1-B637-E27316D23548}" uniqueName="13" name="点击数" queryTableFieldId="13" dataDxfId="7"/>
    <tableColumn id="28" xr3:uid="{B9E20734-CA8A-4F0F-8D6A-BA2A06DE0537}" uniqueName="28" name="转化率CTR" queryTableFieldId="34" dataDxfId="6" dataCellStyle="百分比"/>
    <tableColumn id="29" xr3:uid="{894F8F4A-74D5-44A6-B670-76537873ADE8}" uniqueName="29" name="按点击收费CPC" queryTableFieldId="35" dataDxfId="5"/>
    <tableColumn id="14" xr3:uid="{BF1E19B7-4ABA-4A89-9EED-58C4A0DF086C}" uniqueName="14" name="广告花费" queryTableFieldId="14" dataDxfId="4"/>
    <tableColumn id="17" xr3:uid="{37EEE5EA-715C-47B1-80DE-E981D54E0562}" uniqueName="17" name="广告带来销量" queryTableFieldId="17" dataDxfId="3"/>
    <tableColumn id="30" xr3:uid="{2C389896-D654-4468-852D-E9F7FE0B1F75}" uniqueName="30" name="广告带来销售额" queryTableFieldId="16" dataDxfId="2"/>
    <tableColumn id="16" xr3:uid="{7955EE65-29B9-4B3A-B220-EDD3E6844E7C}" uniqueName="16" name="ACoS" queryTableFieldId="39" dataDxfId="1" dataCellStyle="百分比">
      <calculatedColumnFormula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calculatedColumnFormula>
    </tableColumn>
    <tableColumn id="20" xr3:uid="{11610A27-C079-41FD-AD07-D89AEA8899B4}" uniqueName="20" name="大类排名" queryTableFieldId="20"/>
    <tableColumn id="21" xr3:uid="{E07B6931-6E68-4AB0-844B-4B88329BE8A6}" uniqueName="21" name="小类排名" queryTableFieldId="21"/>
    <tableColumn id="22" xr3:uid="{BCDA30C4-48BC-4291-8227-4330E246D7F9}" uniqueName="22" name="评论数" queryTableFieldId="22"/>
    <tableColumn id="23" xr3:uid="{9BAB5BE2-8EA5-4706-9B91-AEF729C60D56}" uniqueName="23" name="价格" queryTableFieldId="23" dataDxfId="0"/>
    <tableColumn id="24" xr3:uid="{51E0699F-B988-4EFC-839A-2C47C1676739}" uniqueName="24" name="星级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25CD-F3CC-4ED8-A507-CD2138E6E1EF}">
  <dimension ref="A1:W38"/>
  <sheetViews>
    <sheetView workbookViewId="0">
      <selection activeCell="I32" sqref="I32"/>
    </sheetView>
  </sheetViews>
  <sheetFormatPr defaultColWidth="8.6640625" defaultRowHeight="14"/>
  <cols>
    <col min="1" max="1" width="11.08203125" style="3" bestFit="1" customWidth="1"/>
    <col min="2" max="2" width="6.9140625" style="3" bestFit="1" customWidth="1"/>
    <col min="3" max="3" width="9.4140625" style="3" bestFit="1" customWidth="1"/>
    <col min="4" max="4" width="8.75" style="3" bestFit="1" customWidth="1"/>
    <col min="5" max="6" width="14.4140625" style="3" bestFit="1" customWidth="1"/>
    <col min="7" max="7" width="16.4140625" style="3" bestFit="1" customWidth="1"/>
    <col min="8" max="8" width="8.75" style="3" bestFit="1" customWidth="1"/>
    <col min="9" max="10" width="8.6640625" style="3"/>
    <col min="11" max="11" width="95.08203125" style="3" customWidth="1"/>
    <col min="12" max="16384" width="8.6640625" style="3"/>
  </cols>
  <sheetData>
    <row r="1" spans="1:23" ht="31">
      <c r="A1" s="87" t="str">
        <f>U1&amp;A13</f>
        <v>运营日报简报2019-12-31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4"/>
      <c r="M1" s="4"/>
      <c r="N1" s="4"/>
      <c r="O1" s="4"/>
      <c r="P1" s="4"/>
      <c r="Q1" s="4"/>
      <c r="R1" s="4"/>
      <c r="S1" s="4"/>
      <c r="T1" s="5"/>
      <c r="U1" s="1" t="s">
        <v>0</v>
      </c>
      <c r="V1" s="2"/>
      <c r="W1" s="2"/>
    </row>
    <row r="2" spans="1:23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23" ht="23.5">
      <c r="A3" s="9" t="str">
        <f>"今天是："&amp;A13&amp;"，销量是："&amp;E13&amp;"个，销售额是："&amp;USDOLLAR(F13)&amp;"元"</f>
        <v>今天是：2019-12-31，销量是：1871个，销售额是：$1,259.00元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23">
      <c r="A4" s="6"/>
      <c r="B4" s="7"/>
      <c r="C4" s="7"/>
      <c r="D4" s="7"/>
      <c r="E4" s="7"/>
      <c r="F4" s="7"/>
      <c r="G4" s="7"/>
      <c r="H4" s="7"/>
      <c r="I4" s="7"/>
      <c r="J4" s="7"/>
      <c r="K4" s="8"/>
    </row>
    <row r="5" spans="1:23" ht="21">
      <c r="A5" s="10" t="s">
        <v>1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23">
      <c r="A6" s="11" t="s">
        <v>9</v>
      </c>
      <c r="B6" s="12" t="s">
        <v>10</v>
      </c>
      <c r="C6" s="12" t="s">
        <v>11</v>
      </c>
      <c r="D6" s="12" t="s">
        <v>22</v>
      </c>
      <c r="E6" s="12" t="s">
        <v>12</v>
      </c>
      <c r="F6" s="12" t="s">
        <v>13</v>
      </c>
      <c r="G6" s="12" t="s">
        <v>14</v>
      </c>
      <c r="H6" s="12" t="s">
        <v>15</v>
      </c>
      <c r="I6" s="7"/>
      <c r="J6" s="7"/>
      <c r="K6" s="13" t="s">
        <v>16</v>
      </c>
    </row>
    <row r="7" spans="1:23">
      <c r="A7" s="14" t="s">
        <v>8</v>
      </c>
      <c r="B7" s="7">
        <v>214</v>
      </c>
      <c r="C7" s="15">
        <v>8429.8582000000006</v>
      </c>
      <c r="D7" s="16" t="e">
        <f>汇总[[#This Row],[销售额]]/C6-1</f>
        <v>#VALUE!</v>
      </c>
      <c r="E7" s="7">
        <v>3457</v>
      </c>
      <c r="F7" s="7">
        <v>2222</v>
      </c>
      <c r="G7" s="7">
        <v>91</v>
      </c>
      <c r="H7" s="17">
        <v>1.944E-3</v>
      </c>
      <c r="I7" s="7"/>
      <c r="J7" s="7"/>
      <c r="K7" s="18" t="s">
        <v>17</v>
      </c>
    </row>
    <row r="8" spans="1:23">
      <c r="A8" s="14" t="s">
        <v>7</v>
      </c>
      <c r="B8" s="7">
        <v>178</v>
      </c>
      <c r="C8" s="15">
        <v>6434.1565000000001</v>
      </c>
      <c r="D8" s="16">
        <f>汇总[[#This Row],[销售额]]/C7-1</f>
        <v>-0.23674202491330165</v>
      </c>
      <c r="E8" s="7">
        <v>3485</v>
      </c>
      <c r="F8" s="7">
        <v>2260</v>
      </c>
      <c r="G8" s="7">
        <v>92</v>
      </c>
      <c r="H8" s="17">
        <v>2.5156999999999999E-2</v>
      </c>
      <c r="I8" s="7"/>
      <c r="J8" s="7"/>
      <c r="K8" s="18" t="s">
        <v>18</v>
      </c>
    </row>
    <row r="9" spans="1:23">
      <c r="A9" s="14" t="s">
        <v>6</v>
      </c>
      <c r="B9" s="7">
        <v>143</v>
      </c>
      <c r="C9" s="15">
        <v>5111.9678999999996</v>
      </c>
      <c r="D9" s="16">
        <f>汇总[[#This Row],[销售额]]/C8-1</f>
        <v>-0.20549525023210125</v>
      </c>
      <c r="E9" s="7">
        <v>2710</v>
      </c>
      <c r="F9" s="7">
        <v>1822</v>
      </c>
      <c r="G9" s="7">
        <v>93</v>
      </c>
      <c r="H9" s="17">
        <v>4.1385999999999999E-2</v>
      </c>
      <c r="I9" s="7"/>
      <c r="J9" s="7"/>
      <c r="K9" s="18" t="s">
        <v>19</v>
      </c>
    </row>
    <row r="10" spans="1:23">
      <c r="A10" s="14" t="s">
        <v>5</v>
      </c>
      <c r="B10" s="7">
        <v>153</v>
      </c>
      <c r="C10" s="15">
        <v>5593.0307000000003</v>
      </c>
      <c r="D10" s="16">
        <f>汇总[[#This Row],[销售额]]/C9-1</f>
        <v>9.4105207507269473E-2</v>
      </c>
      <c r="E10" s="7">
        <v>2720</v>
      </c>
      <c r="F10" s="7">
        <v>1858</v>
      </c>
      <c r="G10" s="7">
        <v>92</v>
      </c>
      <c r="H10" s="17">
        <v>1.8977999999999998E-2</v>
      </c>
      <c r="I10" s="7"/>
      <c r="J10" s="7"/>
      <c r="K10" s="18" t="s">
        <v>20</v>
      </c>
    </row>
    <row r="11" spans="1:23">
      <c r="A11" s="14" t="s">
        <v>4</v>
      </c>
      <c r="B11" s="7">
        <v>162</v>
      </c>
      <c r="C11" s="15">
        <v>5736.6661999999997</v>
      </c>
      <c r="D11" s="16">
        <f>汇总[[#This Row],[销售额]]/C10-1</f>
        <v>2.5681157087158457E-2</v>
      </c>
      <c r="E11" s="7">
        <v>2692</v>
      </c>
      <c r="F11" s="7">
        <v>1744</v>
      </c>
      <c r="G11" s="7">
        <v>88</v>
      </c>
      <c r="H11" s="17">
        <v>1.8265E-2</v>
      </c>
      <c r="I11" s="7"/>
      <c r="J11" s="7"/>
      <c r="K11" s="18" t="s">
        <v>21</v>
      </c>
    </row>
    <row r="12" spans="1:23">
      <c r="A12" s="14" t="s">
        <v>3</v>
      </c>
      <c r="B12" s="7">
        <v>123</v>
      </c>
      <c r="C12" s="15">
        <v>3683.8908000000001</v>
      </c>
      <c r="D12" s="16">
        <f>汇总[[#This Row],[销售额]]/C11-1</f>
        <v>-0.35783420691271872</v>
      </c>
      <c r="E12" s="7">
        <v>2763</v>
      </c>
      <c r="F12" s="7">
        <v>1722</v>
      </c>
      <c r="G12" s="7">
        <v>87</v>
      </c>
      <c r="H12" s="17">
        <v>6.1816000000000003E-2</v>
      </c>
      <c r="I12" s="7"/>
      <c r="J12" s="7"/>
      <c r="K12" s="8"/>
    </row>
    <row r="13" spans="1:23">
      <c r="A13" s="14" t="s">
        <v>2</v>
      </c>
      <c r="B13" s="7">
        <v>127</v>
      </c>
      <c r="C13" s="15">
        <v>4747.4984000000004</v>
      </c>
      <c r="D13" s="16">
        <f>汇总[[#This Row],[销售额]]/C12-1</f>
        <v>0.28871854724901191</v>
      </c>
      <c r="E13" s="7">
        <v>1871</v>
      </c>
      <c r="F13" s="7">
        <v>1259</v>
      </c>
      <c r="G13" s="7">
        <v>88</v>
      </c>
      <c r="H13" s="17">
        <v>2.7120999999999999E-2</v>
      </c>
      <c r="I13" s="7"/>
      <c r="J13" s="7"/>
      <c r="K13" s="8"/>
    </row>
    <row r="14" spans="1:23">
      <c r="A14" s="6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spans="1:23">
      <c r="A15" s="6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spans="1:23">
      <c r="A16" s="6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spans="1:1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>
      <c r="A19" s="6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spans="1:11">
      <c r="A20" s="6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>
      <c r="A21" s="6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>
      <c r="A23" s="6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>
      <c r="A24" s="6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>
      <c r="A25" s="6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1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1">
      <c r="A27" s="6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spans="1:11">
      <c r="A28" s="6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1">
      <c r="A29" s="6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1">
      <c r="A30" s="6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spans="1:11" ht="21">
      <c r="A31" s="10" t="s">
        <v>23</v>
      </c>
      <c r="B31" s="7"/>
      <c r="C31" s="7"/>
      <c r="D31" s="7"/>
      <c r="E31" s="7"/>
      <c r="F31" s="7"/>
      <c r="G31" s="7"/>
      <c r="H31" s="7"/>
      <c r="I31" s="7"/>
      <c r="J31" s="7"/>
      <c r="K31" s="8"/>
    </row>
    <row r="32" spans="1:11">
      <c r="A32" s="11" t="s">
        <v>9</v>
      </c>
      <c r="B32" s="12" t="s">
        <v>24</v>
      </c>
      <c r="C32" s="12" t="s">
        <v>10</v>
      </c>
      <c r="D32" s="12" t="s">
        <v>30</v>
      </c>
      <c r="E32" s="12" t="s">
        <v>32</v>
      </c>
      <c r="F32" s="12" t="s">
        <v>33</v>
      </c>
      <c r="G32" s="7"/>
      <c r="H32" s="7"/>
      <c r="I32" s="7"/>
      <c r="J32" s="7"/>
      <c r="K32" s="8"/>
    </row>
    <row r="33" spans="1:11">
      <c r="A33" s="14" t="s">
        <v>2</v>
      </c>
      <c r="B33" s="19" t="s">
        <v>27</v>
      </c>
      <c r="C33" s="7">
        <v>54</v>
      </c>
      <c r="D33" s="16">
        <f>分品牌[[#This Row],[销量]]/分品牌[[#Totals],[销量]]</f>
        <v>0.50943396226415094</v>
      </c>
      <c r="E33" s="20">
        <v>2016.9600000000003</v>
      </c>
      <c r="F33" s="16">
        <f>分品牌[[#This Row],[销售额]]/分品牌[[#Totals],[销售额]]</f>
        <v>0.4816850954075419</v>
      </c>
      <c r="G33" s="7"/>
      <c r="H33" s="7"/>
      <c r="I33" s="7"/>
      <c r="J33" s="7"/>
      <c r="K33" s="8"/>
    </row>
    <row r="34" spans="1:11">
      <c r="A34" s="14" t="s">
        <v>2</v>
      </c>
      <c r="B34" s="19" t="s">
        <v>25</v>
      </c>
      <c r="C34" s="7">
        <v>16</v>
      </c>
      <c r="D34" s="16">
        <f>分品牌[[#This Row],[销量]]/分品牌[[#Totals],[销量]]</f>
        <v>0.15094339622641509</v>
      </c>
      <c r="E34" s="20">
        <v>844.84</v>
      </c>
      <c r="F34" s="16">
        <f>分品牌[[#This Row],[销售额]]/分品牌[[#Totals],[销售额]]</f>
        <v>0.20176247223748001</v>
      </c>
      <c r="G34" s="7"/>
      <c r="H34" s="7"/>
      <c r="I34" s="7"/>
      <c r="J34" s="7"/>
      <c r="K34" s="8"/>
    </row>
    <row r="35" spans="1:11">
      <c r="A35" s="14" t="s">
        <v>2</v>
      </c>
      <c r="B35" s="19" t="s">
        <v>29</v>
      </c>
      <c r="C35" s="7">
        <v>15</v>
      </c>
      <c r="D35" s="16">
        <f>分品牌[[#This Row],[销量]]/分品牌[[#Totals],[销量]]</f>
        <v>0.14150943396226415</v>
      </c>
      <c r="E35" s="20">
        <v>419.85</v>
      </c>
      <c r="F35" s="16">
        <f>分品牌[[#This Row],[销售额]]/分品牌[[#Totals],[销售额]]</f>
        <v>0.10026747546151459</v>
      </c>
      <c r="G35" s="7"/>
      <c r="H35" s="7"/>
      <c r="I35" s="7"/>
      <c r="J35" s="7"/>
      <c r="K35" s="8"/>
    </row>
    <row r="36" spans="1:11">
      <c r="A36" s="14" t="s">
        <v>2</v>
      </c>
      <c r="B36" s="19" t="s">
        <v>26</v>
      </c>
      <c r="C36" s="7">
        <v>11</v>
      </c>
      <c r="D36" s="16">
        <f>分品牌[[#This Row],[销量]]/分品牌[[#Totals],[销量]]</f>
        <v>0.10377358490566038</v>
      </c>
      <c r="E36" s="20">
        <v>310.08999999999997</v>
      </c>
      <c r="F36" s="16">
        <f>分品牌[[#This Row],[销售额]]/分品牌[[#Totals],[销售额]]</f>
        <v>7.4054880233085749E-2</v>
      </c>
      <c r="G36" s="7"/>
      <c r="H36" s="7"/>
      <c r="I36" s="7"/>
      <c r="J36" s="7"/>
      <c r="K36" s="8"/>
    </row>
    <row r="37" spans="1:11">
      <c r="A37" s="14" t="s">
        <v>2</v>
      </c>
      <c r="B37" s="19" t="s">
        <v>28</v>
      </c>
      <c r="C37" s="7">
        <v>10</v>
      </c>
      <c r="D37" s="16">
        <f>分品牌[[#This Row],[销量]]/分品牌[[#Totals],[销量]]</f>
        <v>9.4339622641509441E-2</v>
      </c>
      <c r="E37" s="20">
        <v>595.55999999999995</v>
      </c>
      <c r="F37" s="16">
        <f>分品牌[[#This Row],[销售额]]/分品牌[[#Totals],[销售额]]</f>
        <v>0.14223007666037779</v>
      </c>
      <c r="G37" s="7"/>
      <c r="H37" s="7"/>
      <c r="I37" s="7"/>
      <c r="J37" s="7"/>
      <c r="K37" s="8"/>
    </row>
    <row r="38" spans="1:11" ht="14.5" thickBot="1">
      <c r="A38" s="21" t="s">
        <v>31</v>
      </c>
      <c r="B38" s="22"/>
      <c r="C38" s="22">
        <f>SUM(分品牌[销量])</f>
        <v>106</v>
      </c>
      <c r="D38" s="22"/>
      <c r="E38" s="23">
        <f>SUBTOTAL(109,分品牌[销售额])</f>
        <v>4187.3</v>
      </c>
      <c r="F38" s="22"/>
      <c r="G38" s="22"/>
      <c r="H38" s="22"/>
      <c r="I38" s="22"/>
      <c r="J38" s="22"/>
      <c r="K38" s="24"/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D87958A-4C4E-4E52-A57A-D855E39A79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NoIcons" iconId="0"/>
            </x14:iconSet>
          </x14:cfRule>
          <xm:sqref>D7:D13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F8CF-EB65-4A17-B64E-4DAB28BD147D}">
  <dimension ref="A1:AC5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5" sqref="I25"/>
    </sheetView>
  </sheetViews>
  <sheetFormatPr defaultRowHeight="14"/>
  <cols>
    <col min="1" max="1" width="11.1640625" style="3" bestFit="1" customWidth="1"/>
    <col min="2" max="3" width="9.08203125" style="3" bestFit="1" customWidth="1"/>
    <col min="4" max="4" width="13.6640625" style="3" bestFit="1" customWidth="1"/>
    <col min="5" max="5" width="6.6640625" style="3" customWidth="1"/>
    <col min="6" max="6" width="7.58203125" style="28" customWidth="1"/>
    <col min="7" max="7" width="7.33203125" style="3" customWidth="1"/>
    <col min="8" max="8" width="5.75" style="3" customWidth="1"/>
    <col min="9" max="9" width="8.1640625" style="29" customWidth="1"/>
    <col min="10" max="10" width="7.33203125" style="29" customWidth="1"/>
    <col min="11" max="11" width="6.9140625" style="3" customWidth="1"/>
    <col min="12" max="12" width="9.58203125" style="3" customWidth="1"/>
    <col min="13" max="13" width="8.08203125" style="3" customWidth="1"/>
    <col min="14" max="14" width="6.08203125" style="30" customWidth="1"/>
    <col min="15" max="15" width="8.75" style="3" bestFit="1" customWidth="1"/>
    <col min="16" max="16" width="8.33203125" style="28" customWidth="1"/>
    <col min="17" max="17" width="9.83203125" style="31" customWidth="1"/>
    <col min="18" max="18" width="6.83203125" style="31" customWidth="1"/>
    <col min="19" max="19" width="10.83203125" style="31" bestFit="1" customWidth="1"/>
    <col min="20" max="20" width="5.9140625" style="32" customWidth="1"/>
    <col min="21" max="21" width="7.5" style="3" customWidth="1"/>
    <col min="22" max="22" width="6.1640625" style="3" customWidth="1"/>
    <col min="23" max="23" width="7.83203125" style="3" customWidth="1"/>
    <col min="24" max="24" width="7.75" style="3" customWidth="1"/>
    <col min="25" max="25" width="6.33203125" style="3" customWidth="1"/>
    <col min="26" max="28" width="9.08203125" style="3" bestFit="1" customWidth="1"/>
    <col min="29" max="29" width="8.6640625" style="3"/>
    <col min="30" max="30" width="8.75" style="3" bestFit="1" customWidth="1"/>
    <col min="31" max="31" width="10.83203125" style="3" bestFit="1" customWidth="1"/>
    <col min="32" max="32" width="12.75" style="3" bestFit="1" customWidth="1"/>
    <col min="33" max="16384" width="8.6640625" style="3"/>
  </cols>
  <sheetData>
    <row r="1" spans="1:29" ht="21">
      <c r="A1" s="90" t="str">
        <f>A4 &amp;" "&amp; AC1</f>
        <v>2019-12-31 链接情况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2"/>
      <c r="Z1" s="26"/>
      <c r="AA1" s="26"/>
      <c r="AB1" s="26"/>
      <c r="AC1" s="1" t="s">
        <v>110</v>
      </c>
    </row>
    <row r="2" spans="1:29" ht="17.5">
      <c r="A2" s="93" t="s">
        <v>106</v>
      </c>
      <c r="B2" s="94"/>
      <c r="C2" s="94"/>
      <c r="D2" s="94"/>
      <c r="E2" s="95" t="s">
        <v>105</v>
      </c>
      <c r="F2" s="95"/>
      <c r="G2" s="95"/>
      <c r="H2" s="95"/>
      <c r="I2" s="95"/>
      <c r="J2" s="94" t="s">
        <v>107</v>
      </c>
      <c r="K2" s="94"/>
      <c r="L2" s="94"/>
      <c r="M2" s="95" t="s">
        <v>108</v>
      </c>
      <c r="N2" s="95"/>
      <c r="O2" s="95"/>
      <c r="P2" s="95"/>
      <c r="Q2" s="95"/>
      <c r="R2" s="95"/>
      <c r="S2" s="95"/>
      <c r="T2" s="95"/>
      <c r="U2" s="33" t="s">
        <v>109</v>
      </c>
      <c r="V2" s="33"/>
      <c r="W2" s="33"/>
      <c r="X2" s="33"/>
      <c r="Y2" s="34"/>
      <c r="Z2" s="25"/>
      <c r="AA2" s="25"/>
      <c r="AB2" s="25"/>
    </row>
    <row r="3" spans="1:29" s="27" customFormat="1" ht="42" customHeight="1">
      <c r="A3" s="35" t="s">
        <v>9</v>
      </c>
      <c r="B3" s="36" t="s">
        <v>34</v>
      </c>
      <c r="C3" s="36" t="s">
        <v>24</v>
      </c>
      <c r="D3" s="36" t="s">
        <v>35</v>
      </c>
      <c r="E3" s="37" t="s">
        <v>10</v>
      </c>
      <c r="F3" s="61" t="s">
        <v>11</v>
      </c>
      <c r="G3" s="37" t="s">
        <v>36</v>
      </c>
      <c r="H3" s="37" t="s">
        <v>37</v>
      </c>
      <c r="I3" s="62" t="s">
        <v>38</v>
      </c>
      <c r="J3" s="39" t="s">
        <v>39</v>
      </c>
      <c r="K3" s="62" t="s">
        <v>114</v>
      </c>
      <c r="L3" s="63" t="s">
        <v>40</v>
      </c>
      <c r="M3" s="37" t="s">
        <v>43</v>
      </c>
      <c r="N3" s="37" t="s">
        <v>41</v>
      </c>
      <c r="O3" s="63" t="s">
        <v>112</v>
      </c>
      <c r="P3" s="38" t="s">
        <v>113</v>
      </c>
      <c r="Q3" s="40" t="s">
        <v>42</v>
      </c>
      <c r="R3" s="37" t="s">
        <v>45</v>
      </c>
      <c r="S3" s="37" t="s">
        <v>44</v>
      </c>
      <c r="T3" s="64" t="s">
        <v>111</v>
      </c>
      <c r="U3" s="36" t="s">
        <v>46</v>
      </c>
      <c r="V3" s="63" t="s">
        <v>47</v>
      </c>
      <c r="W3" s="36" t="s">
        <v>48</v>
      </c>
      <c r="X3" s="36" t="s">
        <v>49</v>
      </c>
      <c r="Y3" s="41" t="s">
        <v>50</v>
      </c>
    </row>
    <row r="4" spans="1:29">
      <c r="A4" s="42" t="s">
        <v>2</v>
      </c>
      <c r="B4" s="43" t="s">
        <v>51</v>
      </c>
      <c r="C4" s="43" t="s">
        <v>29</v>
      </c>
      <c r="D4" s="43" t="s">
        <v>57</v>
      </c>
      <c r="E4" s="44">
        <v>0</v>
      </c>
      <c r="F4" s="45">
        <v>0</v>
      </c>
      <c r="G4" s="46">
        <v>10</v>
      </c>
      <c r="H4" s="46">
        <v>0</v>
      </c>
      <c r="I4" s="47">
        <v>0</v>
      </c>
      <c r="J4" s="47">
        <v>0.12</v>
      </c>
      <c r="K4" s="46">
        <v>58</v>
      </c>
      <c r="L4" s="46">
        <v>483</v>
      </c>
      <c r="M4" s="44">
        <v>38</v>
      </c>
      <c r="N4" s="44">
        <v>0</v>
      </c>
      <c r="O4" s="48">
        <v>0</v>
      </c>
      <c r="P4" s="45"/>
      <c r="Q4" s="49">
        <v>0</v>
      </c>
      <c r="R4" s="44">
        <v>0</v>
      </c>
      <c r="S4" s="45">
        <v>0</v>
      </c>
      <c r="T4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" s="46">
        <v>199701</v>
      </c>
      <c r="V4" s="46">
        <v>-1</v>
      </c>
      <c r="W4" s="46">
        <v>2</v>
      </c>
      <c r="X4" s="45">
        <v>11.99</v>
      </c>
      <c r="Y4" s="51">
        <v>5</v>
      </c>
    </row>
    <row r="5" spans="1:29">
      <c r="A5" s="42" t="s">
        <v>2</v>
      </c>
      <c r="B5" s="43" t="s">
        <v>51</v>
      </c>
      <c r="C5" s="43" t="s">
        <v>29</v>
      </c>
      <c r="D5" s="43" t="s">
        <v>55</v>
      </c>
      <c r="E5" s="44">
        <v>2</v>
      </c>
      <c r="F5" s="45">
        <v>77.98</v>
      </c>
      <c r="G5" s="46">
        <v>0</v>
      </c>
      <c r="H5" s="46">
        <v>4</v>
      </c>
      <c r="I5" s="47">
        <v>0.56999999999999995</v>
      </c>
      <c r="J5" s="47">
        <v>1.0900000000000001</v>
      </c>
      <c r="K5" s="46">
        <v>273</v>
      </c>
      <c r="L5" s="46">
        <v>250</v>
      </c>
      <c r="M5" s="44"/>
      <c r="N5" s="44"/>
      <c r="O5" s="48"/>
      <c r="P5" s="45"/>
      <c r="Q5" s="49"/>
      <c r="R5" s="44"/>
      <c r="S5" s="45"/>
      <c r="T5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5" s="46">
        <v>277291</v>
      </c>
      <c r="V5" s="46">
        <v>229</v>
      </c>
      <c r="W5" s="46">
        <v>36</v>
      </c>
      <c r="X5" s="45">
        <v>38.99</v>
      </c>
      <c r="Y5" s="51">
        <v>4.5999999999999996</v>
      </c>
    </row>
    <row r="6" spans="1:29">
      <c r="A6" s="42" t="s">
        <v>2</v>
      </c>
      <c r="B6" s="43" t="s">
        <v>67</v>
      </c>
      <c r="C6" s="43" t="s">
        <v>26</v>
      </c>
      <c r="D6" s="43" t="s">
        <v>89</v>
      </c>
      <c r="E6" s="44">
        <v>0</v>
      </c>
      <c r="F6" s="45">
        <v>0</v>
      </c>
      <c r="G6" s="46">
        <v>1</v>
      </c>
      <c r="H6" s="46">
        <v>5</v>
      </c>
      <c r="I6" s="47">
        <v>0.71</v>
      </c>
      <c r="J6" s="47">
        <v>0.59</v>
      </c>
      <c r="K6" s="46">
        <v>147</v>
      </c>
      <c r="L6" s="46">
        <v>249</v>
      </c>
      <c r="M6" s="44">
        <v>19651</v>
      </c>
      <c r="N6" s="44">
        <v>60</v>
      </c>
      <c r="O6" s="48">
        <v>3.0532797313113837E-3</v>
      </c>
      <c r="P6" s="45">
        <v>0.32583333333333336</v>
      </c>
      <c r="Q6" s="49">
        <v>19.55</v>
      </c>
      <c r="R6" s="44">
        <v>0</v>
      </c>
      <c r="S6" s="45">
        <v>0</v>
      </c>
      <c r="T6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6" s="46">
        <v>920</v>
      </c>
      <c r="V6" s="46">
        <v>2</v>
      </c>
      <c r="W6" s="46">
        <v>122</v>
      </c>
      <c r="X6" s="45">
        <v>79.989999999999995</v>
      </c>
      <c r="Y6" s="51">
        <v>3.7</v>
      </c>
    </row>
    <row r="7" spans="1:29">
      <c r="A7" s="42" t="s">
        <v>2</v>
      </c>
      <c r="B7" s="43" t="s">
        <v>51</v>
      </c>
      <c r="C7" s="43" t="s">
        <v>29</v>
      </c>
      <c r="D7" s="43" t="s">
        <v>58</v>
      </c>
      <c r="E7" s="44">
        <v>0</v>
      </c>
      <c r="F7" s="45">
        <v>0</v>
      </c>
      <c r="G7" s="46">
        <v>1</v>
      </c>
      <c r="H7" s="46">
        <v>3</v>
      </c>
      <c r="I7" s="47">
        <v>0.43</v>
      </c>
      <c r="J7" s="47">
        <v>0.6</v>
      </c>
      <c r="K7" s="46">
        <v>108</v>
      </c>
      <c r="L7" s="46">
        <v>180</v>
      </c>
      <c r="M7" s="44">
        <v>431</v>
      </c>
      <c r="N7" s="44">
        <v>1</v>
      </c>
      <c r="O7" s="48">
        <v>2.3201856148491878E-3</v>
      </c>
      <c r="P7" s="45">
        <v>1.02</v>
      </c>
      <c r="Q7" s="49">
        <v>1.02</v>
      </c>
      <c r="R7" s="44">
        <v>0</v>
      </c>
      <c r="S7" s="45">
        <v>0</v>
      </c>
      <c r="T7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7" s="46">
        <v>100748</v>
      </c>
      <c r="V7" s="46">
        <v>-1</v>
      </c>
      <c r="W7" s="46">
        <v>7</v>
      </c>
      <c r="X7" s="45">
        <v>15.99</v>
      </c>
      <c r="Y7" s="51">
        <v>4.5</v>
      </c>
    </row>
    <row r="8" spans="1:29">
      <c r="A8" s="42" t="s">
        <v>2</v>
      </c>
      <c r="B8" s="43" t="s">
        <v>65</v>
      </c>
      <c r="C8" s="43" t="s">
        <v>25</v>
      </c>
      <c r="D8" s="43" t="s">
        <v>80</v>
      </c>
      <c r="E8" s="44">
        <v>0</v>
      </c>
      <c r="F8" s="45">
        <v>0</v>
      </c>
      <c r="G8" s="46">
        <v>2</v>
      </c>
      <c r="H8" s="46">
        <v>5</v>
      </c>
      <c r="I8" s="47">
        <v>0.71</v>
      </c>
      <c r="J8" s="47">
        <v>0.79</v>
      </c>
      <c r="K8" s="46">
        <v>118</v>
      </c>
      <c r="L8" s="46">
        <v>149</v>
      </c>
      <c r="M8" s="44">
        <v>1435</v>
      </c>
      <c r="N8" s="44">
        <v>6</v>
      </c>
      <c r="O8" s="48">
        <v>4.181184668989547E-3</v>
      </c>
      <c r="P8" s="45">
        <v>0.21833333333333335</v>
      </c>
      <c r="Q8" s="49">
        <v>1.31</v>
      </c>
      <c r="R8" s="44">
        <v>0</v>
      </c>
      <c r="S8" s="45">
        <v>0</v>
      </c>
      <c r="T8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8" s="46">
        <v>7756</v>
      </c>
      <c r="V8" s="46">
        <v>100</v>
      </c>
      <c r="W8" s="46">
        <v>8</v>
      </c>
      <c r="X8" s="45">
        <v>4280</v>
      </c>
      <c r="Y8" s="51">
        <v>4.4000000000000004</v>
      </c>
    </row>
    <row r="9" spans="1:29">
      <c r="A9" s="42" t="s">
        <v>2</v>
      </c>
      <c r="B9" s="43" t="s">
        <v>51</v>
      </c>
      <c r="C9" s="43" t="s">
        <v>27</v>
      </c>
      <c r="D9" s="43" t="s">
        <v>70</v>
      </c>
      <c r="E9" s="44">
        <v>0</v>
      </c>
      <c r="F9" s="45">
        <v>0</v>
      </c>
      <c r="G9" s="46">
        <v>4</v>
      </c>
      <c r="H9" s="46">
        <v>2</v>
      </c>
      <c r="I9" s="47">
        <v>0.28999999999999998</v>
      </c>
      <c r="J9" s="47">
        <v>0.48</v>
      </c>
      <c r="K9" s="46">
        <v>70</v>
      </c>
      <c r="L9" s="46">
        <v>146</v>
      </c>
      <c r="M9" s="44">
        <v>57</v>
      </c>
      <c r="N9" s="44">
        <v>0</v>
      </c>
      <c r="O9" s="48">
        <v>0</v>
      </c>
      <c r="P9" s="45"/>
      <c r="Q9" s="49">
        <v>0</v>
      </c>
      <c r="R9" s="44">
        <v>0</v>
      </c>
      <c r="S9" s="45">
        <v>0</v>
      </c>
      <c r="T9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9" s="46">
        <v>40544</v>
      </c>
      <c r="V9" s="46">
        <v>628</v>
      </c>
      <c r="W9" s="46">
        <v>72</v>
      </c>
      <c r="X9" s="45">
        <v>46.99</v>
      </c>
      <c r="Y9" s="51">
        <v>4.7</v>
      </c>
    </row>
    <row r="10" spans="1:29">
      <c r="A10" s="42" t="s">
        <v>2</v>
      </c>
      <c r="B10" s="43" t="s">
        <v>51</v>
      </c>
      <c r="C10" s="43" t="s">
        <v>28</v>
      </c>
      <c r="D10" s="43" t="s">
        <v>99</v>
      </c>
      <c r="E10" s="44">
        <v>2</v>
      </c>
      <c r="F10" s="45">
        <v>109.98</v>
      </c>
      <c r="G10" s="46">
        <v>0</v>
      </c>
      <c r="H10" s="46">
        <v>13</v>
      </c>
      <c r="I10" s="47">
        <v>1.86</v>
      </c>
      <c r="J10" s="47">
        <v>1.91</v>
      </c>
      <c r="K10" s="46">
        <v>236</v>
      </c>
      <c r="L10" s="46">
        <v>124</v>
      </c>
      <c r="M10" s="44">
        <v>1534</v>
      </c>
      <c r="N10" s="44">
        <v>6</v>
      </c>
      <c r="O10" s="48">
        <v>3.9113428943937422E-3</v>
      </c>
      <c r="P10" s="45">
        <v>0.59499999999999997</v>
      </c>
      <c r="Q10" s="49">
        <v>3.57</v>
      </c>
      <c r="R10" s="44">
        <v>0</v>
      </c>
      <c r="S10" s="45">
        <v>0</v>
      </c>
      <c r="T10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0" s="46">
        <v>7097</v>
      </c>
      <c r="V10" s="46">
        <v>45</v>
      </c>
      <c r="W10" s="46">
        <v>70</v>
      </c>
      <c r="X10" s="45">
        <v>54.99</v>
      </c>
      <c r="Y10" s="51">
        <v>3.9</v>
      </c>
    </row>
    <row r="11" spans="1:29">
      <c r="A11" s="42" t="s">
        <v>2</v>
      </c>
      <c r="B11" s="43" t="s">
        <v>51</v>
      </c>
      <c r="C11" s="43" t="s">
        <v>26</v>
      </c>
      <c r="D11" s="43" t="s">
        <v>91</v>
      </c>
      <c r="E11" s="44">
        <v>0</v>
      </c>
      <c r="F11" s="45">
        <v>0</v>
      </c>
      <c r="G11" s="46">
        <v>2</v>
      </c>
      <c r="H11" s="46">
        <v>3</v>
      </c>
      <c r="I11" s="47">
        <v>0.43</v>
      </c>
      <c r="J11" s="47">
        <v>0.59</v>
      </c>
      <c r="K11" s="46">
        <v>53</v>
      </c>
      <c r="L11" s="46">
        <v>90</v>
      </c>
      <c r="M11" s="44">
        <v>1027</v>
      </c>
      <c r="N11" s="44">
        <v>2</v>
      </c>
      <c r="O11" s="48">
        <v>1.9474196689386564E-3</v>
      </c>
      <c r="P11" s="45">
        <v>0.59499999999999997</v>
      </c>
      <c r="Q11" s="49">
        <v>1.19</v>
      </c>
      <c r="R11" s="44">
        <v>0</v>
      </c>
      <c r="S11" s="45">
        <v>0</v>
      </c>
      <c r="T11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1" s="46">
        <v>24714</v>
      </c>
      <c r="V11" s="46">
        <v>103</v>
      </c>
      <c r="W11" s="46">
        <v>33</v>
      </c>
      <c r="X11" s="45">
        <v>15.99</v>
      </c>
      <c r="Y11" s="51">
        <v>4.7</v>
      </c>
    </row>
    <row r="12" spans="1:29">
      <c r="A12" s="42" t="s">
        <v>2</v>
      </c>
      <c r="B12" s="43" t="s">
        <v>51</v>
      </c>
      <c r="C12" s="43" t="s">
        <v>29</v>
      </c>
      <c r="D12" s="43" t="s">
        <v>59</v>
      </c>
      <c r="E12" s="44">
        <v>0</v>
      </c>
      <c r="F12" s="45">
        <v>0</v>
      </c>
      <c r="G12" s="46">
        <v>3</v>
      </c>
      <c r="H12" s="46">
        <v>1</v>
      </c>
      <c r="I12" s="47">
        <v>0.14000000000000001</v>
      </c>
      <c r="J12" s="47">
        <v>0.22</v>
      </c>
      <c r="K12" s="46">
        <v>18</v>
      </c>
      <c r="L12" s="46">
        <v>82</v>
      </c>
      <c r="M12" s="44">
        <v>258</v>
      </c>
      <c r="N12" s="44">
        <v>0</v>
      </c>
      <c r="O12" s="48">
        <v>0</v>
      </c>
      <c r="P12" s="45"/>
      <c r="Q12" s="49">
        <v>0</v>
      </c>
      <c r="R12" s="44">
        <v>0</v>
      </c>
      <c r="S12" s="45">
        <v>0</v>
      </c>
      <c r="T12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2" s="46">
        <v>149845</v>
      </c>
      <c r="V12" s="46">
        <v>4002</v>
      </c>
      <c r="W12" s="46">
        <v>30</v>
      </c>
      <c r="X12" s="45">
        <v>8.99</v>
      </c>
      <c r="Y12" s="51">
        <v>3.7</v>
      </c>
    </row>
    <row r="13" spans="1:29">
      <c r="A13" s="42" t="s">
        <v>2</v>
      </c>
      <c r="B13" s="43" t="s">
        <v>51</v>
      </c>
      <c r="C13" s="43" t="s">
        <v>25</v>
      </c>
      <c r="D13" s="43" t="s">
        <v>84</v>
      </c>
      <c r="E13" s="44">
        <v>1</v>
      </c>
      <c r="F13" s="45">
        <v>89.99</v>
      </c>
      <c r="G13" s="46">
        <v>0</v>
      </c>
      <c r="H13" s="46">
        <v>1</v>
      </c>
      <c r="I13" s="47">
        <v>0.14000000000000001</v>
      </c>
      <c r="J13" s="47">
        <v>0.32</v>
      </c>
      <c r="K13" s="46">
        <v>23</v>
      </c>
      <c r="L13" s="46">
        <v>72</v>
      </c>
      <c r="M13" s="44">
        <v>4342</v>
      </c>
      <c r="N13" s="44">
        <v>11</v>
      </c>
      <c r="O13" s="48">
        <v>2.5333947489636112E-3</v>
      </c>
      <c r="P13" s="45">
        <v>1.0672727272727274</v>
      </c>
      <c r="Q13" s="49">
        <v>11.74</v>
      </c>
      <c r="R13" s="44">
        <v>1</v>
      </c>
      <c r="S13" s="45">
        <v>89.99</v>
      </c>
      <c r="T13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0.13045893988220914</v>
      </c>
      <c r="U13" s="46">
        <v>61863</v>
      </c>
      <c r="V13" s="46">
        <v>868</v>
      </c>
      <c r="W13" s="46">
        <v>46</v>
      </c>
      <c r="X13" s="45">
        <v>89.99</v>
      </c>
      <c r="Y13" s="51">
        <v>4</v>
      </c>
    </row>
    <row r="14" spans="1:29">
      <c r="A14" s="42" t="s">
        <v>2</v>
      </c>
      <c r="B14" s="43" t="s">
        <v>51</v>
      </c>
      <c r="C14" s="43" t="s">
        <v>28</v>
      </c>
      <c r="D14" s="43" t="s">
        <v>101</v>
      </c>
      <c r="E14" s="44">
        <v>1</v>
      </c>
      <c r="F14" s="45">
        <v>48.99</v>
      </c>
      <c r="G14" s="46">
        <v>0</v>
      </c>
      <c r="H14" s="46">
        <v>13</v>
      </c>
      <c r="I14" s="47">
        <v>1.86</v>
      </c>
      <c r="J14" s="47">
        <v>1.76</v>
      </c>
      <c r="K14" s="46">
        <v>115</v>
      </c>
      <c r="L14" s="46">
        <v>65</v>
      </c>
      <c r="M14" s="44">
        <v>2313</v>
      </c>
      <c r="N14" s="44">
        <v>14</v>
      </c>
      <c r="O14" s="48">
        <v>6.0527453523562475E-3</v>
      </c>
      <c r="P14" s="45">
        <v>0.75142857142857145</v>
      </c>
      <c r="Q14" s="49">
        <v>10.52</v>
      </c>
      <c r="R14" s="44">
        <v>0</v>
      </c>
      <c r="S14" s="45">
        <v>0</v>
      </c>
      <c r="T14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14" s="46">
        <v>7524</v>
      </c>
      <c r="V14" s="46">
        <v>50</v>
      </c>
      <c r="W14" s="46">
        <v>70</v>
      </c>
      <c r="X14" s="45">
        <v>54.99</v>
      </c>
      <c r="Y14" s="51">
        <v>3.9</v>
      </c>
    </row>
    <row r="15" spans="1:29">
      <c r="A15" s="42" t="s">
        <v>2</v>
      </c>
      <c r="B15" s="43" t="s">
        <v>51</v>
      </c>
      <c r="C15" s="43" t="s">
        <v>26</v>
      </c>
      <c r="D15" s="43" t="s">
        <v>93</v>
      </c>
      <c r="E15" s="44">
        <v>2</v>
      </c>
      <c r="F15" s="45">
        <v>13.18</v>
      </c>
      <c r="G15" s="46">
        <v>0</v>
      </c>
      <c r="H15" s="46">
        <v>39</v>
      </c>
      <c r="I15" s="47">
        <v>5.57</v>
      </c>
      <c r="J15" s="47">
        <v>6.39</v>
      </c>
      <c r="K15" s="46">
        <v>372</v>
      </c>
      <c r="L15" s="46">
        <v>58</v>
      </c>
      <c r="M15" s="44">
        <v>4425</v>
      </c>
      <c r="N15" s="44">
        <v>12</v>
      </c>
      <c r="O15" s="48">
        <v>2.7118644067796612E-3</v>
      </c>
      <c r="P15" s="45">
        <v>0.59333333333333338</v>
      </c>
      <c r="Q15" s="49">
        <v>7.12</v>
      </c>
      <c r="R15" s="44">
        <v>2</v>
      </c>
      <c r="S15" s="45">
        <v>13.18</v>
      </c>
      <c r="T15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0.54021244309559946</v>
      </c>
      <c r="U15" s="46">
        <v>4167</v>
      </c>
      <c r="V15" s="46">
        <v>21</v>
      </c>
      <c r="W15" s="46">
        <v>33</v>
      </c>
      <c r="X15" s="45">
        <v>6.59</v>
      </c>
      <c r="Y15" s="51">
        <v>4.7</v>
      </c>
    </row>
    <row r="16" spans="1:29">
      <c r="A16" s="42" t="s">
        <v>2</v>
      </c>
      <c r="B16" s="43" t="s">
        <v>65</v>
      </c>
      <c r="C16" s="43" t="s">
        <v>26</v>
      </c>
      <c r="D16" s="43" t="s">
        <v>87</v>
      </c>
      <c r="E16" s="44">
        <v>0</v>
      </c>
      <c r="F16" s="45">
        <v>0</v>
      </c>
      <c r="G16" s="46">
        <v>5</v>
      </c>
      <c r="H16" s="46">
        <v>3</v>
      </c>
      <c r="I16" s="47">
        <v>0.43</v>
      </c>
      <c r="J16" s="47">
        <v>0.75</v>
      </c>
      <c r="K16" s="46">
        <v>39</v>
      </c>
      <c r="L16" s="46">
        <v>52</v>
      </c>
      <c r="M16" s="44">
        <v>4087</v>
      </c>
      <c r="N16" s="44">
        <v>28</v>
      </c>
      <c r="O16" s="48">
        <v>6.8509909469048206E-3</v>
      </c>
      <c r="P16" s="45">
        <v>4.1428571428571426E-2</v>
      </c>
      <c r="Q16" s="49">
        <v>1.1599999999999999</v>
      </c>
      <c r="R16" s="44">
        <v>0</v>
      </c>
      <c r="S16" s="45">
        <v>0</v>
      </c>
      <c r="T16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6" s="46">
        <v>9835</v>
      </c>
      <c r="V16" s="46">
        <v>50</v>
      </c>
      <c r="W16" s="46">
        <v>12</v>
      </c>
      <c r="X16" s="45">
        <v>8999</v>
      </c>
      <c r="Y16" s="51">
        <v>4.0999999999999996</v>
      </c>
    </row>
    <row r="17" spans="1:25">
      <c r="A17" s="42" t="s">
        <v>2</v>
      </c>
      <c r="B17" s="43" t="s">
        <v>67</v>
      </c>
      <c r="C17" s="43" t="s">
        <v>28</v>
      </c>
      <c r="D17" s="43" t="s">
        <v>96</v>
      </c>
      <c r="E17" s="44">
        <v>2</v>
      </c>
      <c r="F17" s="45">
        <v>84.64</v>
      </c>
      <c r="G17" s="46">
        <v>0</v>
      </c>
      <c r="H17" s="46">
        <v>34</v>
      </c>
      <c r="I17" s="47">
        <v>4.8600000000000003</v>
      </c>
      <c r="J17" s="47">
        <v>4.67</v>
      </c>
      <c r="K17" s="46">
        <v>227</v>
      </c>
      <c r="L17" s="46">
        <v>49</v>
      </c>
      <c r="M17" s="44">
        <v>1062</v>
      </c>
      <c r="N17" s="44">
        <v>4</v>
      </c>
      <c r="O17" s="48">
        <v>3.766478342749529E-3</v>
      </c>
      <c r="P17" s="45">
        <v>0.4975</v>
      </c>
      <c r="Q17" s="49">
        <v>1.99</v>
      </c>
      <c r="R17" s="44">
        <v>1</v>
      </c>
      <c r="S17" s="45">
        <v>42.32</v>
      </c>
      <c r="T17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4.7022684310018902E-2</v>
      </c>
      <c r="U17" s="46">
        <v>456</v>
      </c>
      <c r="V17" s="46">
        <v>9</v>
      </c>
      <c r="W17" s="46">
        <v>799</v>
      </c>
      <c r="X17" s="45">
        <v>54.99</v>
      </c>
      <c r="Y17" s="51">
        <v>4.2</v>
      </c>
    </row>
    <row r="18" spans="1:25">
      <c r="A18" s="42" t="s">
        <v>2</v>
      </c>
      <c r="B18" s="43" t="s">
        <v>51</v>
      </c>
      <c r="C18" s="43" t="s">
        <v>28</v>
      </c>
      <c r="D18" s="43" t="s">
        <v>103</v>
      </c>
      <c r="E18" s="44">
        <v>0</v>
      </c>
      <c r="F18" s="45">
        <v>0</v>
      </c>
      <c r="G18" s="46">
        <v>1</v>
      </c>
      <c r="H18" s="46">
        <v>4</v>
      </c>
      <c r="I18" s="47">
        <v>0.56999999999999995</v>
      </c>
      <c r="J18" s="47">
        <v>1.75</v>
      </c>
      <c r="K18" s="46">
        <v>83</v>
      </c>
      <c r="L18" s="46">
        <v>47</v>
      </c>
      <c r="M18" s="44">
        <v>4481</v>
      </c>
      <c r="N18" s="44">
        <v>2</v>
      </c>
      <c r="O18" s="48">
        <v>4.4632894443204642E-4</v>
      </c>
      <c r="P18" s="45">
        <v>0.52500000000000002</v>
      </c>
      <c r="Q18" s="49">
        <v>1.05</v>
      </c>
      <c r="R18" s="44">
        <v>0</v>
      </c>
      <c r="S18" s="45">
        <v>0</v>
      </c>
      <c r="T18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8" s="46">
        <v>10570</v>
      </c>
      <c r="V18" s="46">
        <v>84</v>
      </c>
      <c r="W18" s="46">
        <v>133</v>
      </c>
      <c r="X18" s="45">
        <v>47.99</v>
      </c>
      <c r="Y18" s="51">
        <v>4.5</v>
      </c>
    </row>
    <row r="19" spans="1:25">
      <c r="A19" s="42" t="s">
        <v>2</v>
      </c>
      <c r="B19" s="43" t="s">
        <v>51</v>
      </c>
      <c r="C19" s="43" t="s">
        <v>29</v>
      </c>
      <c r="D19" s="43" t="s">
        <v>54</v>
      </c>
      <c r="E19" s="44">
        <v>1</v>
      </c>
      <c r="F19" s="45">
        <v>42.99</v>
      </c>
      <c r="G19" s="46">
        <v>0</v>
      </c>
      <c r="H19" s="46">
        <v>5</v>
      </c>
      <c r="I19" s="47">
        <v>0.71</v>
      </c>
      <c r="J19" s="47">
        <v>2.21</v>
      </c>
      <c r="K19" s="46">
        <v>83</v>
      </c>
      <c r="L19" s="46">
        <v>38</v>
      </c>
      <c r="M19" s="44">
        <v>5112</v>
      </c>
      <c r="N19" s="44">
        <v>6</v>
      </c>
      <c r="O19" s="48">
        <v>1.1737089201877935E-3</v>
      </c>
      <c r="P19" s="45">
        <v>0.68166666666666664</v>
      </c>
      <c r="Q19" s="49">
        <v>4.09</v>
      </c>
      <c r="R19" s="44">
        <v>0</v>
      </c>
      <c r="S19" s="45">
        <v>0</v>
      </c>
      <c r="T19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19" s="46">
        <v>147664</v>
      </c>
      <c r="V19" s="46">
        <v>139</v>
      </c>
      <c r="W19" s="46">
        <v>29</v>
      </c>
      <c r="X19" s="45">
        <v>39.99</v>
      </c>
      <c r="Y19" s="51">
        <v>4.9000000000000004</v>
      </c>
    </row>
    <row r="20" spans="1:25">
      <c r="A20" s="42" t="s">
        <v>2</v>
      </c>
      <c r="B20" s="43" t="s">
        <v>51</v>
      </c>
      <c r="C20" s="43" t="s">
        <v>28</v>
      </c>
      <c r="D20" s="43" t="s">
        <v>100</v>
      </c>
      <c r="E20" s="44">
        <v>1</v>
      </c>
      <c r="F20" s="45">
        <v>64.989999999999995</v>
      </c>
      <c r="G20" s="46">
        <v>0</v>
      </c>
      <c r="H20" s="46">
        <v>11</v>
      </c>
      <c r="I20" s="47">
        <v>1.57</v>
      </c>
      <c r="J20" s="47">
        <v>2.4500000000000002</v>
      </c>
      <c r="K20" s="46">
        <v>88</v>
      </c>
      <c r="L20" s="46">
        <v>36</v>
      </c>
      <c r="M20" s="44">
        <v>1623</v>
      </c>
      <c r="N20" s="44">
        <v>2</v>
      </c>
      <c r="O20" s="48">
        <v>1.2322858903265558E-3</v>
      </c>
      <c r="P20" s="45">
        <v>0.995</v>
      </c>
      <c r="Q20" s="49">
        <v>1.99</v>
      </c>
      <c r="R20" s="44">
        <v>0</v>
      </c>
      <c r="S20" s="45">
        <v>0</v>
      </c>
      <c r="T20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0" s="46">
        <v>24653</v>
      </c>
      <c r="V20" s="46">
        <v>101</v>
      </c>
      <c r="W20" s="46">
        <v>70</v>
      </c>
      <c r="X20" s="45">
        <v>64.989999999999995</v>
      </c>
      <c r="Y20" s="51">
        <v>3.9</v>
      </c>
    </row>
    <row r="21" spans="1:25">
      <c r="A21" s="42" t="s">
        <v>2</v>
      </c>
      <c r="B21" s="43" t="s">
        <v>51</v>
      </c>
      <c r="C21" s="43" t="s">
        <v>29</v>
      </c>
      <c r="D21" s="43" t="s">
        <v>64</v>
      </c>
      <c r="E21" s="44">
        <v>2</v>
      </c>
      <c r="F21" s="45">
        <v>41.98</v>
      </c>
      <c r="G21" s="46">
        <v>0</v>
      </c>
      <c r="H21" s="46">
        <v>21</v>
      </c>
      <c r="I21" s="47">
        <v>3</v>
      </c>
      <c r="J21" s="47">
        <v>5.24</v>
      </c>
      <c r="K21" s="46">
        <v>186</v>
      </c>
      <c r="L21" s="46">
        <v>35</v>
      </c>
      <c r="M21" s="44">
        <v>1616</v>
      </c>
      <c r="N21" s="44">
        <v>2</v>
      </c>
      <c r="O21" s="48">
        <v>1.2376237623762376E-3</v>
      </c>
      <c r="P21" s="45">
        <v>0.41</v>
      </c>
      <c r="Q21" s="49">
        <v>0.82</v>
      </c>
      <c r="R21" s="44">
        <v>0</v>
      </c>
      <c r="S21" s="45">
        <v>0</v>
      </c>
      <c r="T21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1" s="46">
        <v>6126</v>
      </c>
      <c r="V21" s="46">
        <v>49</v>
      </c>
      <c r="W21" s="46">
        <v>18</v>
      </c>
      <c r="X21" s="45">
        <v>19.989999999999998</v>
      </c>
      <c r="Y21" s="51">
        <v>4.8</v>
      </c>
    </row>
    <row r="22" spans="1:25">
      <c r="A22" s="42" t="s">
        <v>2</v>
      </c>
      <c r="B22" s="43" t="s">
        <v>51</v>
      </c>
      <c r="C22" s="43" t="s">
        <v>29</v>
      </c>
      <c r="D22" s="43" t="s">
        <v>56</v>
      </c>
      <c r="E22" s="44">
        <v>5</v>
      </c>
      <c r="F22" s="45">
        <v>169.95</v>
      </c>
      <c r="G22" s="46">
        <v>0</v>
      </c>
      <c r="H22" s="46">
        <v>29</v>
      </c>
      <c r="I22" s="47">
        <v>4.1399999999999997</v>
      </c>
      <c r="J22" s="47">
        <v>7.28</v>
      </c>
      <c r="K22" s="46">
        <v>246</v>
      </c>
      <c r="L22" s="46">
        <v>34</v>
      </c>
      <c r="M22" s="44">
        <v>11183</v>
      </c>
      <c r="N22" s="44">
        <v>26</v>
      </c>
      <c r="O22" s="48">
        <v>2.3249575248144505E-3</v>
      </c>
      <c r="P22" s="45">
        <v>0.56807692307692303</v>
      </c>
      <c r="Q22" s="49">
        <v>14.77</v>
      </c>
      <c r="R22" s="44">
        <v>2</v>
      </c>
      <c r="S22" s="45">
        <v>67.98</v>
      </c>
      <c r="T22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0.21726978523095025</v>
      </c>
      <c r="U22" s="46">
        <v>36371</v>
      </c>
      <c r="V22" s="46">
        <v>30</v>
      </c>
      <c r="W22" s="46">
        <v>36</v>
      </c>
      <c r="X22" s="45">
        <v>33.99</v>
      </c>
      <c r="Y22" s="51">
        <v>4.5999999999999996</v>
      </c>
    </row>
    <row r="23" spans="1:25">
      <c r="A23" s="42" t="s">
        <v>2</v>
      </c>
      <c r="B23" s="43" t="s">
        <v>65</v>
      </c>
      <c r="C23" s="43" t="s">
        <v>25</v>
      </c>
      <c r="D23" s="43" t="s">
        <v>81</v>
      </c>
      <c r="E23" s="44">
        <v>1</v>
      </c>
      <c r="F23" s="45">
        <v>28.38</v>
      </c>
      <c r="G23" s="46">
        <v>0</v>
      </c>
      <c r="H23" s="46">
        <v>12</v>
      </c>
      <c r="I23" s="47">
        <v>1.71</v>
      </c>
      <c r="J23" s="47">
        <v>1.88</v>
      </c>
      <c r="K23" s="46">
        <v>57</v>
      </c>
      <c r="L23" s="46">
        <v>30</v>
      </c>
      <c r="M23" s="44">
        <v>5877</v>
      </c>
      <c r="N23" s="44">
        <v>24</v>
      </c>
      <c r="O23" s="48">
        <v>4.0837161817253703E-3</v>
      </c>
      <c r="P23" s="45">
        <v>0.26708333333333334</v>
      </c>
      <c r="Q23" s="49">
        <v>6.41</v>
      </c>
      <c r="R23" s="44">
        <v>0</v>
      </c>
      <c r="S23" s="45">
        <v>0</v>
      </c>
      <c r="T23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3" s="46">
        <v>3458</v>
      </c>
      <c r="V23" s="46">
        <v>46</v>
      </c>
      <c r="W23" s="46">
        <v>8</v>
      </c>
      <c r="X23" s="45">
        <v>3080</v>
      </c>
      <c r="Y23" s="51">
        <v>4.4000000000000004</v>
      </c>
    </row>
    <row r="24" spans="1:25">
      <c r="A24" s="42" t="s">
        <v>2</v>
      </c>
      <c r="B24" s="43" t="s">
        <v>51</v>
      </c>
      <c r="C24" s="43" t="s">
        <v>29</v>
      </c>
      <c r="D24" s="43" t="s">
        <v>62</v>
      </c>
      <c r="E24" s="44">
        <v>2</v>
      </c>
      <c r="F24" s="45">
        <v>17.98</v>
      </c>
      <c r="G24" s="46">
        <v>0</v>
      </c>
      <c r="H24" s="46">
        <v>5</v>
      </c>
      <c r="I24" s="47">
        <v>0.71</v>
      </c>
      <c r="J24" s="47">
        <v>0.69</v>
      </c>
      <c r="K24" s="46">
        <v>19</v>
      </c>
      <c r="L24" s="46">
        <v>28</v>
      </c>
      <c r="M24" s="44">
        <v>3308</v>
      </c>
      <c r="N24" s="44">
        <v>3</v>
      </c>
      <c r="O24" s="48">
        <v>9.0689238210399034E-4</v>
      </c>
      <c r="P24" s="45">
        <v>0.73666666666666669</v>
      </c>
      <c r="Q24" s="49">
        <v>2.21</v>
      </c>
      <c r="R24" s="44">
        <v>0</v>
      </c>
      <c r="S24" s="45">
        <v>0</v>
      </c>
      <c r="T24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4" s="46">
        <v>54248</v>
      </c>
      <c r="V24" s="46">
        <v>1299</v>
      </c>
      <c r="W24" s="46">
        <v>30</v>
      </c>
      <c r="X24" s="45">
        <v>8.99</v>
      </c>
      <c r="Y24" s="51">
        <v>3.7</v>
      </c>
    </row>
    <row r="25" spans="1:25">
      <c r="A25" s="42" t="s">
        <v>2</v>
      </c>
      <c r="B25" s="43" t="s">
        <v>51</v>
      </c>
      <c r="C25" s="43" t="s">
        <v>27</v>
      </c>
      <c r="D25" s="43" t="s">
        <v>71</v>
      </c>
      <c r="E25" s="44">
        <v>3</v>
      </c>
      <c r="F25" s="45">
        <v>137.97</v>
      </c>
      <c r="G25" s="46">
        <v>0</v>
      </c>
      <c r="H25" s="46">
        <v>8</v>
      </c>
      <c r="I25" s="47">
        <v>1.1399999999999999</v>
      </c>
      <c r="J25" s="47">
        <v>1.91</v>
      </c>
      <c r="K25" s="46">
        <v>44</v>
      </c>
      <c r="L25" s="46">
        <v>23</v>
      </c>
      <c r="M25" s="44">
        <v>298</v>
      </c>
      <c r="N25" s="44">
        <v>3</v>
      </c>
      <c r="O25" s="48">
        <v>1.0067114093959731E-2</v>
      </c>
      <c r="P25" s="45">
        <v>0.54999999999999993</v>
      </c>
      <c r="Q25" s="49">
        <v>1.65</v>
      </c>
      <c r="R25" s="44">
        <v>3</v>
      </c>
      <c r="S25" s="45">
        <v>137.97</v>
      </c>
      <c r="T25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1.1959121548162643E-2</v>
      </c>
      <c r="U25" s="46">
        <v>18584</v>
      </c>
      <c r="V25" s="46">
        <v>263</v>
      </c>
      <c r="W25" s="46">
        <v>72</v>
      </c>
      <c r="X25" s="45">
        <v>45.99</v>
      </c>
      <c r="Y25" s="51">
        <v>4.7</v>
      </c>
    </row>
    <row r="26" spans="1:25">
      <c r="A26" s="42" t="s">
        <v>2</v>
      </c>
      <c r="B26" s="43" t="s">
        <v>51</v>
      </c>
      <c r="C26" s="43" t="s">
        <v>28</v>
      </c>
      <c r="D26" s="43" t="s">
        <v>97</v>
      </c>
      <c r="E26" s="44">
        <v>3</v>
      </c>
      <c r="F26" s="45">
        <v>239.97</v>
      </c>
      <c r="G26" s="46">
        <v>0</v>
      </c>
      <c r="H26" s="46">
        <v>18</v>
      </c>
      <c r="I26" s="47">
        <v>2.57</v>
      </c>
      <c r="J26" s="47">
        <v>3.35</v>
      </c>
      <c r="K26" s="46">
        <v>77</v>
      </c>
      <c r="L26" s="46">
        <v>23</v>
      </c>
      <c r="M26" s="44">
        <v>3347</v>
      </c>
      <c r="N26" s="44">
        <v>9</v>
      </c>
      <c r="O26" s="48">
        <v>2.6889752016731401E-3</v>
      </c>
      <c r="P26" s="45">
        <v>1.2711111111111111</v>
      </c>
      <c r="Q26" s="49">
        <v>11.44</v>
      </c>
      <c r="R26" s="44">
        <v>0</v>
      </c>
      <c r="S26" s="45">
        <v>0</v>
      </c>
      <c r="T26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26" s="46">
        <v>8390</v>
      </c>
      <c r="V26" s="46">
        <v>118</v>
      </c>
      <c r="W26" s="46">
        <v>56</v>
      </c>
      <c r="X26" s="45">
        <v>79.989999999999995</v>
      </c>
      <c r="Y26" s="51">
        <v>4.0999999999999996</v>
      </c>
    </row>
    <row r="27" spans="1:25">
      <c r="A27" s="42" t="s">
        <v>2</v>
      </c>
      <c r="B27" s="43" t="s">
        <v>51</v>
      </c>
      <c r="C27" s="43" t="s">
        <v>27</v>
      </c>
      <c r="D27" s="43" t="s">
        <v>69</v>
      </c>
      <c r="E27" s="44">
        <v>1</v>
      </c>
      <c r="F27" s="45">
        <v>38.99</v>
      </c>
      <c r="G27" s="46">
        <v>0</v>
      </c>
      <c r="H27" s="46">
        <v>16</v>
      </c>
      <c r="I27" s="47">
        <v>2.29</v>
      </c>
      <c r="J27" s="47">
        <v>3.14</v>
      </c>
      <c r="K27" s="46">
        <v>69</v>
      </c>
      <c r="L27" s="46">
        <v>22</v>
      </c>
      <c r="M27" s="44">
        <v>675</v>
      </c>
      <c r="N27" s="44">
        <v>3</v>
      </c>
      <c r="O27" s="48">
        <v>4.4444444444444444E-3</v>
      </c>
      <c r="P27" s="45">
        <v>0.55999999999999994</v>
      </c>
      <c r="Q27" s="49">
        <v>1.68</v>
      </c>
      <c r="R27" s="44">
        <v>0</v>
      </c>
      <c r="S27" s="45">
        <v>0</v>
      </c>
      <c r="T27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7" s="46">
        <v>13901</v>
      </c>
      <c r="V27" s="46">
        <v>194</v>
      </c>
      <c r="W27" s="46">
        <v>15</v>
      </c>
      <c r="X27" s="45">
        <v>38.99</v>
      </c>
      <c r="Y27" s="51">
        <v>4.0999999999999996</v>
      </c>
    </row>
    <row r="28" spans="1:25">
      <c r="A28" s="42" t="s">
        <v>2</v>
      </c>
      <c r="B28" s="43" t="s">
        <v>51</v>
      </c>
      <c r="C28" s="43" t="s">
        <v>27</v>
      </c>
      <c r="D28" s="43" t="s">
        <v>73</v>
      </c>
      <c r="E28" s="44">
        <v>1</v>
      </c>
      <c r="F28" s="45">
        <v>36.99</v>
      </c>
      <c r="G28" s="46">
        <v>0</v>
      </c>
      <c r="H28" s="46">
        <v>23</v>
      </c>
      <c r="I28" s="47">
        <v>3.29</v>
      </c>
      <c r="J28" s="47">
        <v>4.84</v>
      </c>
      <c r="K28" s="46">
        <v>92</v>
      </c>
      <c r="L28" s="46">
        <v>19</v>
      </c>
      <c r="M28" s="44">
        <v>151</v>
      </c>
      <c r="N28" s="44">
        <v>1</v>
      </c>
      <c r="O28" s="48">
        <v>6.6225165562913907E-3</v>
      </c>
      <c r="P28" s="45">
        <v>0.31</v>
      </c>
      <c r="Q28" s="49">
        <v>0.31</v>
      </c>
      <c r="R28" s="44">
        <v>0</v>
      </c>
      <c r="S28" s="45">
        <v>0</v>
      </c>
      <c r="T28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28" s="46">
        <v>5988</v>
      </c>
      <c r="V28" s="46">
        <v>75</v>
      </c>
      <c r="W28" s="46">
        <v>499</v>
      </c>
      <c r="X28" s="45">
        <v>36.99</v>
      </c>
      <c r="Y28" s="51">
        <v>4.3</v>
      </c>
    </row>
    <row r="29" spans="1:25">
      <c r="A29" s="42" t="s">
        <v>2</v>
      </c>
      <c r="B29" s="43" t="s">
        <v>51</v>
      </c>
      <c r="C29" s="43" t="s">
        <v>29</v>
      </c>
      <c r="D29" s="43" t="s">
        <v>53</v>
      </c>
      <c r="E29" s="44">
        <v>2</v>
      </c>
      <c r="F29" s="45">
        <v>59.98</v>
      </c>
      <c r="G29" s="46">
        <v>0</v>
      </c>
      <c r="H29" s="46">
        <v>30</v>
      </c>
      <c r="I29" s="47">
        <v>4.29</v>
      </c>
      <c r="J29" s="47">
        <v>8.52</v>
      </c>
      <c r="K29" s="46">
        <v>160</v>
      </c>
      <c r="L29" s="46">
        <v>19</v>
      </c>
      <c r="M29" s="44">
        <v>8421</v>
      </c>
      <c r="N29" s="44">
        <v>29</v>
      </c>
      <c r="O29" s="48">
        <v>3.4437715235720225E-3</v>
      </c>
      <c r="P29" s="45">
        <v>0.56931034482758613</v>
      </c>
      <c r="Q29" s="49">
        <v>16.509999999999998</v>
      </c>
      <c r="R29" s="44">
        <v>0</v>
      </c>
      <c r="S29" s="45">
        <v>0</v>
      </c>
      <c r="T29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29" s="46">
        <v>29716</v>
      </c>
      <c r="V29" s="46">
        <v>24</v>
      </c>
      <c r="W29" s="46">
        <v>29</v>
      </c>
      <c r="X29" s="45">
        <v>29.99</v>
      </c>
      <c r="Y29" s="51">
        <v>4.9000000000000004</v>
      </c>
    </row>
    <row r="30" spans="1:25">
      <c r="A30" s="42" t="s">
        <v>2</v>
      </c>
      <c r="B30" s="43" t="s">
        <v>51</v>
      </c>
      <c r="C30" s="43" t="s">
        <v>27</v>
      </c>
      <c r="D30" s="43" t="s">
        <v>72</v>
      </c>
      <c r="E30" s="44">
        <v>1</v>
      </c>
      <c r="F30" s="45">
        <v>36.99</v>
      </c>
      <c r="G30" s="46">
        <v>0</v>
      </c>
      <c r="H30" s="46">
        <v>2</v>
      </c>
      <c r="I30" s="47">
        <v>0.28999999999999998</v>
      </c>
      <c r="J30" s="47">
        <v>1.18</v>
      </c>
      <c r="K30" s="46">
        <v>21</v>
      </c>
      <c r="L30" s="46">
        <v>18</v>
      </c>
      <c r="M30" s="44"/>
      <c r="N30" s="44"/>
      <c r="O30" s="48"/>
      <c r="P30" s="45"/>
      <c r="Q30" s="49"/>
      <c r="R30" s="44"/>
      <c r="S30" s="45"/>
      <c r="T30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30" s="46">
        <v>33645</v>
      </c>
      <c r="V30" s="46">
        <v>523</v>
      </c>
      <c r="W30" s="46">
        <v>499</v>
      </c>
      <c r="X30" s="45">
        <v>36.99</v>
      </c>
      <c r="Y30" s="51">
        <v>4.3</v>
      </c>
    </row>
    <row r="31" spans="1:25">
      <c r="A31" s="42" t="s">
        <v>2</v>
      </c>
      <c r="B31" s="43" t="s">
        <v>51</v>
      </c>
      <c r="C31" s="43" t="s">
        <v>28</v>
      </c>
      <c r="D31" s="43" t="s">
        <v>104</v>
      </c>
      <c r="E31" s="44">
        <v>1</v>
      </c>
      <c r="F31" s="45">
        <v>46.99</v>
      </c>
      <c r="G31" s="46">
        <v>0</v>
      </c>
      <c r="H31" s="46">
        <v>8</v>
      </c>
      <c r="I31" s="47">
        <v>1.1399999999999999</v>
      </c>
      <c r="J31" s="47">
        <v>1.83</v>
      </c>
      <c r="K31" s="46">
        <v>33</v>
      </c>
      <c r="L31" s="46">
        <v>18</v>
      </c>
      <c r="M31" s="44">
        <v>196</v>
      </c>
      <c r="N31" s="44">
        <v>5</v>
      </c>
      <c r="O31" s="48">
        <v>2.5510204081632654E-2</v>
      </c>
      <c r="P31" s="45">
        <v>0.59599999999999997</v>
      </c>
      <c r="Q31" s="49">
        <v>2.98</v>
      </c>
      <c r="R31" s="44">
        <v>1</v>
      </c>
      <c r="S31" s="45">
        <v>42.29</v>
      </c>
      <c r="T31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7.0465831165760232E-2</v>
      </c>
      <c r="U31" s="46">
        <v>27004</v>
      </c>
      <c r="V31" s="46">
        <v>413</v>
      </c>
      <c r="W31" s="46">
        <v>164</v>
      </c>
      <c r="X31" s="45">
        <v>46.99</v>
      </c>
      <c r="Y31" s="51">
        <v>4.5999999999999996</v>
      </c>
    </row>
    <row r="32" spans="1:25">
      <c r="A32" s="42" t="s">
        <v>2</v>
      </c>
      <c r="B32" s="43" t="s">
        <v>51</v>
      </c>
      <c r="C32" s="43" t="s">
        <v>27</v>
      </c>
      <c r="D32" s="43" t="s">
        <v>52</v>
      </c>
      <c r="E32" s="44">
        <v>12</v>
      </c>
      <c r="F32" s="45">
        <v>431.88</v>
      </c>
      <c r="G32" s="46">
        <v>0</v>
      </c>
      <c r="H32" s="46">
        <v>105</v>
      </c>
      <c r="I32" s="47">
        <v>15</v>
      </c>
      <c r="J32" s="47">
        <v>37.44</v>
      </c>
      <c r="K32" s="46">
        <v>648</v>
      </c>
      <c r="L32" s="46">
        <v>17</v>
      </c>
      <c r="M32" s="44">
        <v>10009</v>
      </c>
      <c r="N32" s="44">
        <v>67</v>
      </c>
      <c r="O32" s="48">
        <v>6.6939754221200919E-3</v>
      </c>
      <c r="P32" s="45">
        <v>0.68850746268656715</v>
      </c>
      <c r="Q32" s="49">
        <v>46.13</v>
      </c>
      <c r="R32" s="44">
        <v>4</v>
      </c>
      <c r="S32" s="45">
        <v>145.94</v>
      </c>
      <c r="T32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0.31608880361792518</v>
      </c>
      <c r="U32" s="46">
        <v>878</v>
      </c>
      <c r="V32" s="46">
        <v>12</v>
      </c>
      <c r="W32" s="46">
        <v>499</v>
      </c>
      <c r="X32" s="45">
        <v>38.590000000000003</v>
      </c>
      <c r="Y32" s="51">
        <v>4.3</v>
      </c>
    </row>
    <row r="33" spans="1:25">
      <c r="A33" s="42" t="s">
        <v>2</v>
      </c>
      <c r="B33" s="43" t="s">
        <v>51</v>
      </c>
      <c r="C33" s="43" t="s">
        <v>27</v>
      </c>
      <c r="D33" s="43" t="s">
        <v>76</v>
      </c>
      <c r="E33" s="44">
        <v>2</v>
      </c>
      <c r="F33" s="45">
        <v>87.98</v>
      </c>
      <c r="G33" s="46">
        <v>0</v>
      </c>
      <c r="H33" s="46">
        <v>23</v>
      </c>
      <c r="I33" s="47">
        <v>3.29</v>
      </c>
      <c r="J33" s="47">
        <v>6.7</v>
      </c>
      <c r="K33" s="46">
        <v>116</v>
      </c>
      <c r="L33" s="46">
        <v>17</v>
      </c>
      <c r="M33" s="44">
        <v>238</v>
      </c>
      <c r="N33" s="44">
        <v>2</v>
      </c>
      <c r="O33" s="48">
        <v>8.4033613445378148E-3</v>
      </c>
      <c r="P33" s="45">
        <v>0.66500000000000004</v>
      </c>
      <c r="Q33" s="49">
        <v>1.33</v>
      </c>
      <c r="R33" s="44">
        <v>0</v>
      </c>
      <c r="S33" s="45">
        <v>0</v>
      </c>
      <c r="T33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33" s="46">
        <v>5004</v>
      </c>
      <c r="V33" s="46">
        <v>62</v>
      </c>
      <c r="W33" s="46">
        <v>499</v>
      </c>
      <c r="X33" s="45">
        <v>43.99</v>
      </c>
      <c r="Y33" s="51">
        <v>4.3</v>
      </c>
    </row>
    <row r="34" spans="1:25">
      <c r="A34" s="42" t="s">
        <v>2</v>
      </c>
      <c r="B34" s="43" t="s">
        <v>51</v>
      </c>
      <c r="C34" s="43" t="s">
        <v>26</v>
      </c>
      <c r="D34" s="43" t="s">
        <v>94</v>
      </c>
      <c r="E34" s="44">
        <v>3</v>
      </c>
      <c r="F34" s="45">
        <v>122.97</v>
      </c>
      <c r="G34" s="46">
        <v>0</v>
      </c>
      <c r="H34" s="46">
        <v>13</v>
      </c>
      <c r="I34" s="47">
        <v>1.86</v>
      </c>
      <c r="J34" s="47">
        <v>3.11</v>
      </c>
      <c r="K34" s="46">
        <v>50</v>
      </c>
      <c r="L34" s="46">
        <v>16</v>
      </c>
      <c r="M34" s="44"/>
      <c r="N34" s="44"/>
      <c r="O34" s="48"/>
      <c r="P34" s="45"/>
      <c r="Q34" s="49"/>
      <c r="R34" s="44"/>
      <c r="S34" s="45"/>
      <c r="T34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34" s="46">
        <v>18229</v>
      </c>
      <c r="V34" s="46">
        <v>255</v>
      </c>
      <c r="W34" s="46">
        <v>147</v>
      </c>
      <c r="X34" s="45">
        <v>40.99</v>
      </c>
      <c r="Y34" s="51">
        <v>4.4000000000000004</v>
      </c>
    </row>
    <row r="35" spans="1:25">
      <c r="A35" s="42" t="s">
        <v>2</v>
      </c>
      <c r="B35" s="43" t="s">
        <v>51</v>
      </c>
      <c r="C35" s="43" t="s">
        <v>27</v>
      </c>
      <c r="D35" s="43" t="s">
        <v>74</v>
      </c>
      <c r="E35" s="44">
        <v>9</v>
      </c>
      <c r="F35" s="45">
        <v>299.61</v>
      </c>
      <c r="G35" s="46">
        <v>0</v>
      </c>
      <c r="H35" s="46">
        <v>83</v>
      </c>
      <c r="I35" s="47">
        <v>11.86</v>
      </c>
      <c r="J35" s="47">
        <v>21.02</v>
      </c>
      <c r="K35" s="46">
        <v>329</v>
      </c>
      <c r="L35" s="46">
        <v>16</v>
      </c>
      <c r="M35" s="44">
        <v>2086</v>
      </c>
      <c r="N35" s="44">
        <v>26</v>
      </c>
      <c r="O35" s="48">
        <v>1.2464046021093002E-2</v>
      </c>
      <c r="P35" s="45">
        <v>0.61038461538461541</v>
      </c>
      <c r="Q35" s="49">
        <v>15.870000000000001</v>
      </c>
      <c r="R35" s="44">
        <v>0</v>
      </c>
      <c r="S35" s="45">
        <v>0</v>
      </c>
      <c r="T35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35" s="46">
        <v>1834</v>
      </c>
      <c r="V35" s="46">
        <v>23</v>
      </c>
      <c r="W35" s="46">
        <v>499</v>
      </c>
      <c r="X35" s="45">
        <v>36.99</v>
      </c>
      <c r="Y35" s="51">
        <v>4.3</v>
      </c>
    </row>
    <row r="36" spans="1:25">
      <c r="A36" s="42" t="s">
        <v>2</v>
      </c>
      <c r="B36" s="43" t="s">
        <v>65</v>
      </c>
      <c r="C36" s="43" t="s">
        <v>26</v>
      </c>
      <c r="D36" s="43" t="s">
        <v>88</v>
      </c>
      <c r="E36" s="44">
        <v>0</v>
      </c>
      <c r="F36" s="45">
        <v>0</v>
      </c>
      <c r="G36" s="46">
        <v>1</v>
      </c>
      <c r="H36" s="46">
        <v>8</v>
      </c>
      <c r="I36" s="47">
        <v>1.1399999999999999</v>
      </c>
      <c r="J36" s="47">
        <v>1.55</v>
      </c>
      <c r="K36" s="46">
        <v>25</v>
      </c>
      <c r="L36" s="46">
        <v>16</v>
      </c>
      <c r="M36" s="44">
        <v>2027</v>
      </c>
      <c r="N36" s="44">
        <v>35</v>
      </c>
      <c r="O36" s="48">
        <v>1.7266896891958559E-2</v>
      </c>
      <c r="P36" s="45">
        <v>0.04</v>
      </c>
      <c r="Q36" s="49">
        <v>1.4</v>
      </c>
      <c r="R36" s="44">
        <v>0</v>
      </c>
      <c r="S36" s="45">
        <v>0</v>
      </c>
      <c r="T36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36" s="46">
        <v>3114</v>
      </c>
      <c r="V36" s="46">
        <v>17</v>
      </c>
      <c r="W36" s="46">
        <v>12</v>
      </c>
      <c r="X36" s="45">
        <v>8999</v>
      </c>
      <c r="Y36" s="51">
        <v>4.0999999999999996</v>
      </c>
    </row>
    <row r="37" spans="1:25">
      <c r="A37" s="42" t="s">
        <v>2</v>
      </c>
      <c r="B37" s="43" t="s">
        <v>51</v>
      </c>
      <c r="C37" s="43" t="s">
        <v>25</v>
      </c>
      <c r="D37" s="43" t="s">
        <v>85</v>
      </c>
      <c r="E37" s="44">
        <v>1</v>
      </c>
      <c r="F37" s="45">
        <v>89.99</v>
      </c>
      <c r="G37" s="46">
        <v>0</v>
      </c>
      <c r="H37" s="46">
        <v>4</v>
      </c>
      <c r="I37" s="47">
        <v>0.56999999999999995</v>
      </c>
      <c r="J37" s="47">
        <v>1.31</v>
      </c>
      <c r="K37" s="46">
        <v>20</v>
      </c>
      <c r="L37" s="46">
        <v>15</v>
      </c>
      <c r="M37" s="44"/>
      <c r="N37" s="44"/>
      <c r="O37" s="48"/>
      <c r="P37" s="45"/>
      <c r="Q37" s="49"/>
      <c r="R37" s="44"/>
      <c r="S37" s="45"/>
      <c r="T37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37" s="46">
        <v>11063</v>
      </c>
      <c r="V37" s="46">
        <v>146</v>
      </c>
      <c r="W37" s="46">
        <v>46</v>
      </c>
      <c r="X37" s="45">
        <v>89.99</v>
      </c>
      <c r="Y37" s="51">
        <v>4</v>
      </c>
    </row>
    <row r="38" spans="1:25">
      <c r="A38" s="42" t="s">
        <v>2</v>
      </c>
      <c r="B38" s="43" t="s">
        <v>51</v>
      </c>
      <c r="C38" s="43" t="s">
        <v>27</v>
      </c>
      <c r="D38" s="43" t="s">
        <v>77</v>
      </c>
      <c r="E38" s="44">
        <v>3</v>
      </c>
      <c r="F38" s="45">
        <v>131.97</v>
      </c>
      <c r="G38" s="46">
        <v>0</v>
      </c>
      <c r="H38" s="46">
        <v>28</v>
      </c>
      <c r="I38" s="47">
        <v>4</v>
      </c>
      <c r="J38" s="47">
        <v>10.28</v>
      </c>
      <c r="K38" s="46">
        <v>156</v>
      </c>
      <c r="L38" s="46">
        <v>15</v>
      </c>
      <c r="M38" s="44">
        <v>2007</v>
      </c>
      <c r="N38" s="44">
        <v>10</v>
      </c>
      <c r="O38" s="48">
        <v>4.9825610363726956E-3</v>
      </c>
      <c r="P38" s="45">
        <v>0.48900000000000005</v>
      </c>
      <c r="Q38" s="49">
        <v>4.8900000000000006</v>
      </c>
      <c r="R38" s="44">
        <v>1</v>
      </c>
      <c r="S38" s="45">
        <v>38.99</v>
      </c>
      <c r="T38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0.1254167735316748</v>
      </c>
      <c r="U38" s="46">
        <v>4992</v>
      </c>
      <c r="V38" s="46">
        <v>60</v>
      </c>
      <c r="W38" s="46">
        <v>499</v>
      </c>
      <c r="X38" s="45">
        <v>43.99</v>
      </c>
      <c r="Y38" s="51">
        <v>4.3</v>
      </c>
    </row>
    <row r="39" spans="1:25">
      <c r="A39" s="42" t="s">
        <v>2</v>
      </c>
      <c r="B39" s="43" t="s">
        <v>51</v>
      </c>
      <c r="C39" s="43" t="s">
        <v>25</v>
      </c>
      <c r="D39" s="43" t="s">
        <v>86</v>
      </c>
      <c r="E39" s="44">
        <v>9</v>
      </c>
      <c r="F39" s="45">
        <v>494.91</v>
      </c>
      <c r="G39" s="46">
        <v>0</v>
      </c>
      <c r="H39" s="46">
        <v>56</v>
      </c>
      <c r="I39" s="47">
        <v>8</v>
      </c>
      <c r="J39" s="47">
        <v>13.99</v>
      </c>
      <c r="K39" s="46">
        <v>197</v>
      </c>
      <c r="L39" s="46">
        <v>14</v>
      </c>
      <c r="M39" s="44">
        <v>5027</v>
      </c>
      <c r="N39" s="44">
        <v>28</v>
      </c>
      <c r="O39" s="48">
        <v>5.5699224189377367E-3</v>
      </c>
      <c r="P39" s="45">
        <v>0.79035714285714298</v>
      </c>
      <c r="Q39" s="49">
        <v>22.130000000000003</v>
      </c>
      <c r="R39" s="44">
        <v>2</v>
      </c>
      <c r="S39" s="45">
        <v>109.98</v>
      </c>
      <c r="T39" s="50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0.20121840334606295</v>
      </c>
      <c r="U39" s="46">
        <v>3842</v>
      </c>
      <c r="V39" s="46">
        <v>8</v>
      </c>
      <c r="W39" s="46">
        <v>66</v>
      </c>
      <c r="X39" s="45">
        <v>54.99</v>
      </c>
      <c r="Y39" s="51">
        <v>3.9</v>
      </c>
    </row>
    <row r="40" spans="1:25">
      <c r="A40" s="42" t="s">
        <v>2</v>
      </c>
      <c r="B40" s="43" t="s">
        <v>51</v>
      </c>
      <c r="C40" s="43" t="s">
        <v>28</v>
      </c>
      <c r="D40" s="43" t="s">
        <v>102</v>
      </c>
      <c r="E40" s="44">
        <v>0</v>
      </c>
      <c r="F40" s="45">
        <v>0</v>
      </c>
      <c r="G40" s="46">
        <v>2</v>
      </c>
      <c r="H40" s="46">
        <v>8</v>
      </c>
      <c r="I40" s="47">
        <v>1.1399999999999999</v>
      </c>
      <c r="J40" s="47">
        <v>2.42</v>
      </c>
      <c r="K40" s="46">
        <v>35</v>
      </c>
      <c r="L40" s="46">
        <v>14</v>
      </c>
      <c r="M40" s="44">
        <v>679</v>
      </c>
      <c r="N40" s="44">
        <v>5</v>
      </c>
      <c r="O40" s="48">
        <v>7.3637702503681884E-3</v>
      </c>
      <c r="P40" s="45">
        <v>1.8660000000000001</v>
      </c>
      <c r="Q40" s="49">
        <v>9.33</v>
      </c>
      <c r="R40" s="44">
        <v>0</v>
      </c>
      <c r="S40" s="45">
        <v>0</v>
      </c>
      <c r="T40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0" s="46">
        <v>20808</v>
      </c>
      <c r="V40" s="46">
        <v>145</v>
      </c>
      <c r="W40" s="46">
        <v>164</v>
      </c>
      <c r="X40" s="45">
        <v>43.99</v>
      </c>
      <c r="Y40" s="51">
        <v>4.5999999999999996</v>
      </c>
    </row>
    <row r="41" spans="1:25">
      <c r="A41" s="42" t="s">
        <v>2</v>
      </c>
      <c r="B41" s="43" t="s">
        <v>51</v>
      </c>
      <c r="C41" s="43" t="s">
        <v>29</v>
      </c>
      <c r="D41" s="43" t="s">
        <v>61</v>
      </c>
      <c r="E41" s="44">
        <v>0</v>
      </c>
      <c r="F41" s="45">
        <v>0</v>
      </c>
      <c r="G41" s="46">
        <v>3</v>
      </c>
      <c r="H41" s="46">
        <v>8</v>
      </c>
      <c r="I41" s="47">
        <v>1.1399999999999999</v>
      </c>
      <c r="J41" s="47">
        <v>1.3</v>
      </c>
      <c r="K41" s="46">
        <v>18</v>
      </c>
      <c r="L41" s="46">
        <v>14</v>
      </c>
      <c r="M41" s="44">
        <v>495</v>
      </c>
      <c r="N41" s="44">
        <v>0</v>
      </c>
      <c r="O41" s="48">
        <v>0</v>
      </c>
      <c r="P41" s="45"/>
      <c r="Q41" s="49">
        <v>0</v>
      </c>
      <c r="R41" s="44">
        <v>0</v>
      </c>
      <c r="S41" s="45">
        <v>0</v>
      </c>
      <c r="T41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1" s="46">
        <v>82061</v>
      </c>
      <c r="V41" s="46">
        <v>2156</v>
      </c>
      <c r="W41" s="46">
        <v>30</v>
      </c>
      <c r="X41" s="45">
        <v>8.99</v>
      </c>
      <c r="Y41" s="51">
        <v>3.7</v>
      </c>
    </row>
    <row r="42" spans="1:25">
      <c r="A42" s="42" t="s">
        <v>2</v>
      </c>
      <c r="B42" s="43" t="s">
        <v>51</v>
      </c>
      <c r="C42" s="43" t="s">
        <v>26</v>
      </c>
      <c r="D42" s="43" t="s">
        <v>90</v>
      </c>
      <c r="E42" s="44">
        <v>0</v>
      </c>
      <c r="F42" s="45">
        <v>0</v>
      </c>
      <c r="G42" s="46">
        <v>2</v>
      </c>
      <c r="H42" s="46">
        <v>9</v>
      </c>
      <c r="I42" s="47">
        <v>1.29</v>
      </c>
      <c r="J42" s="47">
        <v>2.5</v>
      </c>
      <c r="K42" s="46">
        <v>31</v>
      </c>
      <c r="L42" s="46">
        <v>12</v>
      </c>
      <c r="M42" s="44">
        <v>4562</v>
      </c>
      <c r="N42" s="44">
        <v>24</v>
      </c>
      <c r="O42" s="48">
        <v>5.2608505041648402E-3</v>
      </c>
      <c r="P42" s="45">
        <v>1.1320833333333333</v>
      </c>
      <c r="Q42" s="49">
        <v>27.17</v>
      </c>
      <c r="R42" s="44">
        <v>0</v>
      </c>
      <c r="S42" s="45">
        <v>0</v>
      </c>
      <c r="T42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42" s="46">
        <v>13988</v>
      </c>
      <c r="V42" s="46">
        <v>178</v>
      </c>
      <c r="W42" s="46">
        <v>25</v>
      </c>
      <c r="X42" s="45">
        <v>79.989999999999995</v>
      </c>
      <c r="Y42" s="51">
        <v>4.2</v>
      </c>
    </row>
    <row r="43" spans="1:25">
      <c r="A43" s="42" t="s">
        <v>2</v>
      </c>
      <c r="B43" s="43" t="s">
        <v>51</v>
      </c>
      <c r="C43" s="43" t="s">
        <v>26</v>
      </c>
      <c r="D43" s="43" t="s">
        <v>92</v>
      </c>
      <c r="E43" s="44">
        <v>0</v>
      </c>
      <c r="F43" s="45">
        <v>0</v>
      </c>
      <c r="G43" s="46">
        <v>1</v>
      </c>
      <c r="H43" s="46">
        <v>7</v>
      </c>
      <c r="I43" s="47">
        <v>1</v>
      </c>
      <c r="J43" s="47">
        <v>1.23</v>
      </c>
      <c r="K43" s="46">
        <v>14</v>
      </c>
      <c r="L43" s="46">
        <v>11</v>
      </c>
      <c r="M43" s="44">
        <v>3111</v>
      </c>
      <c r="N43" s="44">
        <v>4</v>
      </c>
      <c r="O43" s="48">
        <v>1.2857602057216328E-3</v>
      </c>
      <c r="P43" s="45">
        <v>0.62749999999999995</v>
      </c>
      <c r="Q43" s="49">
        <v>2.5099999999999998</v>
      </c>
      <c r="R43" s="44">
        <v>0</v>
      </c>
      <c r="S43" s="45">
        <v>0</v>
      </c>
      <c r="T43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3" s="46">
        <v>28192</v>
      </c>
      <c r="V43" s="46">
        <v>114</v>
      </c>
      <c r="W43" s="46">
        <v>33</v>
      </c>
      <c r="X43" s="45">
        <v>8.99</v>
      </c>
      <c r="Y43" s="51">
        <v>4.7</v>
      </c>
    </row>
    <row r="44" spans="1:25">
      <c r="A44" s="42" t="s">
        <v>2</v>
      </c>
      <c r="B44" s="43" t="s">
        <v>51</v>
      </c>
      <c r="C44" s="43" t="s">
        <v>27</v>
      </c>
      <c r="D44" s="43" t="s">
        <v>78</v>
      </c>
      <c r="E44" s="44">
        <v>11</v>
      </c>
      <c r="F44" s="45">
        <v>428.89</v>
      </c>
      <c r="G44" s="46">
        <v>0</v>
      </c>
      <c r="H44" s="46">
        <v>107</v>
      </c>
      <c r="I44" s="47">
        <v>15.29</v>
      </c>
      <c r="J44" s="47">
        <v>27.54</v>
      </c>
      <c r="K44" s="46">
        <v>299</v>
      </c>
      <c r="L44" s="46">
        <v>11</v>
      </c>
      <c r="M44" s="44">
        <v>3732</v>
      </c>
      <c r="N44" s="44">
        <v>18</v>
      </c>
      <c r="O44" s="48">
        <v>4.8231511254019296E-3</v>
      </c>
      <c r="P44" s="45">
        <v>0.64444444444444438</v>
      </c>
      <c r="Q44" s="49">
        <v>11.6</v>
      </c>
      <c r="R44" s="44">
        <v>0</v>
      </c>
      <c r="S44" s="45">
        <v>0</v>
      </c>
      <c r="T44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++</v>
      </c>
      <c r="U44" s="46">
        <v>1011</v>
      </c>
      <c r="V44" s="46">
        <v>15</v>
      </c>
      <c r="W44" s="46">
        <v>499</v>
      </c>
      <c r="X44" s="45">
        <v>38.99</v>
      </c>
      <c r="Y44" s="51">
        <v>4.3</v>
      </c>
    </row>
    <row r="45" spans="1:25">
      <c r="A45" s="42" t="s">
        <v>2</v>
      </c>
      <c r="B45" s="43" t="s">
        <v>51</v>
      </c>
      <c r="C45" s="43" t="s">
        <v>27</v>
      </c>
      <c r="D45" s="43" t="s">
        <v>75</v>
      </c>
      <c r="E45" s="44">
        <v>2</v>
      </c>
      <c r="F45" s="45">
        <v>77.98</v>
      </c>
      <c r="G45" s="46">
        <v>0</v>
      </c>
      <c r="H45" s="46">
        <v>42</v>
      </c>
      <c r="I45" s="47">
        <v>6</v>
      </c>
      <c r="J45" s="47">
        <v>14.65</v>
      </c>
      <c r="K45" s="46">
        <v>159</v>
      </c>
      <c r="L45" s="46">
        <v>11</v>
      </c>
      <c r="M45" s="44">
        <v>167</v>
      </c>
      <c r="N45" s="44">
        <v>1</v>
      </c>
      <c r="O45" s="48">
        <v>5.9880239520958087E-3</v>
      </c>
      <c r="P45" s="45">
        <v>0.56000000000000005</v>
      </c>
      <c r="Q45" s="49">
        <v>0.56000000000000005</v>
      </c>
      <c r="R45" s="44">
        <v>0</v>
      </c>
      <c r="S45" s="45">
        <v>0</v>
      </c>
      <c r="T45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5" s="46">
        <v>3598</v>
      </c>
      <c r="V45" s="46">
        <v>47</v>
      </c>
      <c r="W45" s="46">
        <v>499</v>
      </c>
      <c r="X45" s="45">
        <v>38.99</v>
      </c>
      <c r="Y45" s="51">
        <v>4.3</v>
      </c>
    </row>
    <row r="46" spans="1:25">
      <c r="A46" s="42" t="s">
        <v>2</v>
      </c>
      <c r="B46" s="43" t="s">
        <v>51</v>
      </c>
      <c r="C46" s="43" t="s">
        <v>27</v>
      </c>
      <c r="D46" s="43" t="s">
        <v>79</v>
      </c>
      <c r="E46" s="44">
        <v>9</v>
      </c>
      <c r="F46" s="45">
        <v>307.70999999999998</v>
      </c>
      <c r="G46" s="46">
        <v>0</v>
      </c>
      <c r="H46" s="46">
        <v>90</v>
      </c>
      <c r="I46" s="47">
        <v>12.86</v>
      </c>
      <c r="J46" s="47">
        <v>24.03</v>
      </c>
      <c r="K46" s="46">
        <v>101</v>
      </c>
      <c r="L46" s="46">
        <v>4</v>
      </c>
      <c r="M46" s="44">
        <v>7533</v>
      </c>
      <c r="N46" s="44">
        <v>30</v>
      </c>
      <c r="O46" s="48">
        <v>3.9824771007566703E-3</v>
      </c>
      <c r="P46" s="45">
        <v>0.54533333333333334</v>
      </c>
      <c r="Q46" s="49">
        <v>16.36</v>
      </c>
      <c r="R46" s="44">
        <v>3</v>
      </c>
      <c r="S46" s="45">
        <v>100.77000000000001</v>
      </c>
      <c r="T46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0.16234990572591046</v>
      </c>
      <c r="U46" s="46">
        <v>2143</v>
      </c>
      <c r="V46" s="46">
        <v>17</v>
      </c>
      <c r="W46" s="46">
        <v>499</v>
      </c>
      <c r="X46" s="45">
        <v>37.99</v>
      </c>
      <c r="Y46" s="51">
        <v>4.3</v>
      </c>
    </row>
    <row r="47" spans="1:25">
      <c r="A47" s="42" t="s">
        <v>2</v>
      </c>
      <c r="B47" s="43" t="s">
        <v>51</v>
      </c>
      <c r="C47" s="43" t="s">
        <v>29</v>
      </c>
      <c r="D47" s="43" t="s">
        <v>63</v>
      </c>
      <c r="E47" s="44">
        <v>0</v>
      </c>
      <c r="F47" s="45">
        <v>0</v>
      </c>
      <c r="G47" s="46">
        <v>2</v>
      </c>
      <c r="H47" s="46">
        <v>3</v>
      </c>
      <c r="I47" s="47">
        <v>0.43</v>
      </c>
      <c r="J47" s="47">
        <v>0.45</v>
      </c>
      <c r="K47" s="46">
        <v>2</v>
      </c>
      <c r="L47" s="46">
        <v>4</v>
      </c>
      <c r="M47" s="44">
        <v>1052</v>
      </c>
      <c r="N47" s="44">
        <v>3</v>
      </c>
      <c r="O47" s="48">
        <v>2.8517110266159697E-3</v>
      </c>
      <c r="P47" s="45">
        <v>0.54</v>
      </c>
      <c r="Q47" s="49">
        <v>1.62</v>
      </c>
      <c r="R47" s="44">
        <v>0</v>
      </c>
      <c r="S47" s="45">
        <v>0</v>
      </c>
      <c r="T47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7" s="46">
        <v>87039</v>
      </c>
      <c r="V47" s="46">
        <v>2294</v>
      </c>
      <c r="W47" s="46">
        <v>30</v>
      </c>
      <c r="X47" s="45">
        <v>8.99</v>
      </c>
      <c r="Y47" s="51">
        <v>3.7</v>
      </c>
    </row>
    <row r="48" spans="1:25">
      <c r="A48" s="42" t="s">
        <v>2</v>
      </c>
      <c r="B48" s="43" t="s">
        <v>51</v>
      </c>
      <c r="C48" s="43" t="s">
        <v>29</v>
      </c>
      <c r="D48" s="43" t="s">
        <v>60</v>
      </c>
      <c r="E48" s="44">
        <v>1</v>
      </c>
      <c r="F48" s="45">
        <v>8.99</v>
      </c>
      <c r="G48" s="46">
        <v>0</v>
      </c>
      <c r="H48" s="46">
        <v>8</v>
      </c>
      <c r="I48" s="47">
        <v>1.1399999999999999</v>
      </c>
      <c r="J48" s="47">
        <v>1.1599999999999999</v>
      </c>
      <c r="K48" s="46">
        <v>3</v>
      </c>
      <c r="L48" s="46">
        <v>3</v>
      </c>
      <c r="M48" s="44">
        <v>4207</v>
      </c>
      <c r="N48" s="44">
        <v>8</v>
      </c>
      <c r="O48" s="48">
        <v>1.9015925837889231E-3</v>
      </c>
      <c r="P48" s="45">
        <v>0.69499999999999995</v>
      </c>
      <c r="Q48" s="49">
        <v>5.56</v>
      </c>
      <c r="R48" s="44">
        <v>0</v>
      </c>
      <c r="S48" s="45">
        <v>0</v>
      </c>
      <c r="T48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8" s="46">
        <v>33046</v>
      </c>
      <c r="V48" s="46">
        <v>661</v>
      </c>
      <c r="W48" s="46">
        <v>30</v>
      </c>
      <c r="X48" s="45">
        <v>8.99</v>
      </c>
      <c r="Y48" s="51">
        <v>3.7</v>
      </c>
    </row>
    <row r="49" spans="1:25">
      <c r="A49" s="42" t="s">
        <v>2</v>
      </c>
      <c r="B49" s="43" t="s">
        <v>65</v>
      </c>
      <c r="C49" s="43" t="s">
        <v>27</v>
      </c>
      <c r="D49" s="43" t="s">
        <v>66</v>
      </c>
      <c r="E49" s="44">
        <v>0</v>
      </c>
      <c r="F49" s="45">
        <v>0</v>
      </c>
      <c r="G49" s="46">
        <v>4</v>
      </c>
      <c r="H49" s="46">
        <v>6</v>
      </c>
      <c r="I49" s="47">
        <v>0.86</v>
      </c>
      <c r="J49" s="47">
        <v>2.0299999999999998</v>
      </c>
      <c r="K49" s="46">
        <v>6</v>
      </c>
      <c r="L49" s="46">
        <v>3</v>
      </c>
      <c r="M49" s="44">
        <v>3428</v>
      </c>
      <c r="N49" s="44">
        <v>10</v>
      </c>
      <c r="O49" s="48">
        <v>2.9171528588098016E-3</v>
      </c>
      <c r="P49" s="45">
        <v>0.27900000000000003</v>
      </c>
      <c r="Q49" s="49">
        <v>2.79</v>
      </c>
      <c r="R49" s="44">
        <v>0</v>
      </c>
      <c r="S49" s="45">
        <v>0</v>
      </c>
      <c r="T49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49" s="46">
        <v>5588</v>
      </c>
      <c r="V49" s="46">
        <v>65</v>
      </c>
      <c r="W49" s="46">
        <v>10</v>
      </c>
      <c r="X49" s="45">
        <v>3380</v>
      </c>
      <c r="Y49" s="51">
        <v>4.5</v>
      </c>
    </row>
    <row r="50" spans="1:25">
      <c r="A50" s="42" t="s">
        <v>2</v>
      </c>
      <c r="B50" s="43" t="s">
        <v>67</v>
      </c>
      <c r="C50" s="43" t="s">
        <v>25</v>
      </c>
      <c r="D50" s="43" t="s">
        <v>82</v>
      </c>
      <c r="E50" s="44">
        <v>4</v>
      </c>
      <c r="F50" s="45">
        <v>141.57</v>
      </c>
      <c r="G50" s="46">
        <v>0</v>
      </c>
      <c r="H50" s="46">
        <v>24</v>
      </c>
      <c r="I50" s="47">
        <v>3.43</v>
      </c>
      <c r="J50" s="47">
        <v>3.83</v>
      </c>
      <c r="K50" s="46">
        <v>12</v>
      </c>
      <c r="L50" s="46">
        <v>3</v>
      </c>
      <c r="M50" s="44">
        <v>702</v>
      </c>
      <c r="N50" s="44">
        <v>4</v>
      </c>
      <c r="O50" s="48">
        <v>5.6980056980056983E-3</v>
      </c>
      <c r="P50" s="45">
        <v>0.66</v>
      </c>
      <c r="Q50" s="49">
        <v>2.64</v>
      </c>
      <c r="R50" s="44">
        <v>2</v>
      </c>
      <c r="S50" s="45">
        <v>70.78</v>
      </c>
      <c r="T50" s="48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3.7298671941226338E-2</v>
      </c>
      <c r="U50" s="46">
        <v>1584</v>
      </c>
      <c r="V50" s="46">
        <v>34</v>
      </c>
      <c r="W50" s="46">
        <v>135</v>
      </c>
      <c r="X50" s="45">
        <v>45.99</v>
      </c>
      <c r="Y50" s="51">
        <v>4.2</v>
      </c>
    </row>
    <row r="51" spans="1:25">
      <c r="A51" s="42" t="s">
        <v>2</v>
      </c>
      <c r="B51" s="43" t="s">
        <v>51</v>
      </c>
      <c r="C51" s="43" t="s">
        <v>28</v>
      </c>
      <c r="D51" s="43" t="s">
        <v>98</v>
      </c>
      <c r="E51" s="44">
        <v>0</v>
      </c>
      <c r="F51" s="45">
        <v>0</v>
      </c>
      <c r="G51" s="46">
        <v>7</v>
      </c>
      <c r="H51" s="46">
        <v>1</v>
      </c>
      <c r="I51" s="47">
        <v>0.14000000000000001</v>
      </c>
      <c r="J51" s="47">
        <v>0.52</v>
      </c>
      <c r="K51" s="46">
        <v>1</v>
      </c>
      <c r="L51" s="46">
        <v>2</v>
      </c>
      <c r="M51" s="44"/>
      <c r="N51" s="44"/>
      <c r="O51" s="48"/>
      <c r="P51" s="45"/>
      <c r="Q51" s="49"/>
      <c r="R51" s="44"/>
      <c r="S51" s="45"/>
      <c r="T51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51" s="46">
        <v>36348</v>
      </c>
      <c r="V51" s="46">
        <v>446</v>
      </c>
      <c r="W51" s="46">
        <v>56</v>
      </c>
      <c r="X51" s="45">
        <v>-1</v>
      </c>
      <c r="Y51" s="51">
        <v>4.0999999999999996</v>
      </c>
    </row>
    <row r="52" spans="1:25">
      <c r="A52" s="42" t="s">
        <v>2</v>
      </c>
      <c r="B52" s="43" t="s">
        <v>67</v>
      </c>
      <c r="C52" s="43" t="s">
        <v>27</v>
      </c>
      <c r="D52" s="43" t="s">
        <v>68</v>
      </c>
      <c r="E52" s="44">
        <v>0</v>
      </c>
      <c r="F52" s="45">
        <v>0</v>
      </c>
      <c r="G52" s="46">
        <v>2</v>
      </c>
      <c r="H52" s="46">
        <v>13</v>
      </c>
      <c r="I52" s="47">
        <v>1.86</v>
      </c>
      <c r="J52" s="47">
        <v>2.5499999999999998</v>
      </c>
      <c r="K52" s="46">
        <v>5</v>
      </c>
      <c r="L52" s="46">
        <v>2</v>
      </c>
      <c r="M52" s="44">
        <v>1068</v>
      </c>
      <c r="N52" s="44">
        <v>2</v>
      </c>
      <c r="O52" s="48">
        <v>1.8726591760299626E-3</v>
      </c>
      <c r="P52" s="45">
        <v>0.52500000000000002</v>
      </c>
      <c r="Q52" s="49">
        <v>1.05</v>
      </c>
      <c r="R52" s="44">
        <v>0</v>
      </c>
      <c r="S52" s="45">
        <v>0</v>
      </c>
      <c r="T52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52" s="46">
        <v>1100</v>
      </c>
      <c r="V52" s="46">
        <v>26</v>
      </c>
      <c r="W52" s="46">
        <v>39</v>
      </c>
      <c r="X52" s="45">
        <v>39.99</v>
      </c>
      <c r="Y52" s="51">
        <v>4.0999999999999996</v>
      </c>
    </row>
    <row r="53" spans="1:25">
      <c r="A53" s="42" t="s">
        <v>2</v>
      </c>
      <c r="B53" s="43" t="s">
        <v>51</v>
      </c>
      <c r="C53" s="43" t="s">
        <v>26</v>
      </c>
      <c r="D53" s="43" t="s">
        <v>95</v>
      </c>
      <c r="E53" s="44">
        <v>6</v>
      </c>
      <c r="F53" s="45">
        <v>173.94</v>
      </c>
      <c r="G53" s="46">
        <v>0</v>
      </c>
      <c r="H53" s="46">
        <v>21</v>
      </c>
      <c r="I53" s="47">
        <v>3</v>
      </c>
      <c r="J53" s="47">
        <v>4.9000000000000004</v>
      </c>
      <c r="K53" s="46">
        <v>6</v>
      </c>
      <c r="L53" s="46">
        <v>1</v>
      </c>
      <c r="M53" s="44"/>
      <c r="N53" s="44"/>
      <c r="O53" s="48"/>
      <c r="P53" s="45"/>
      <c r="Q53" s="49"/>
      <c r="R53" s="44"/>
      <c r="S53" s="45"/>
      <c r="T53" s="4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53" s="46">
        <v>7841</v>
      </c>
      <c r="V53" s="46">
        <v>97</v>
      </c>
      <c r="W53" s="46">
        <v>138</v>
      </c>
      <c r="X53" s="45">
        <v>28.99</v>
      </c>
      <c r="Y53" s="51">
        <v>4</v>
      </c>
    </row>
    <row r="54" spans="1:25" ht="14.5" thickBot="1">
      <c r="A54" s="52" t="s">
        <v>2</v>
      </c>
      <c r="B54" s="53" t="s">
        <v>67</v>
      </c>
      <c r="C54" s="53" t="s">
        <v>25</v>
      </c>
      <c r="D54" s="53" t="s">
        <v>83</v>
      </c>
      <c r="E54" s="54">
        <v>0</v>
      </c>
      <c r="F54" s="55">
        <v>0</v>
      </c>
      <c r="G54" s="56">
        <v>1</v>
      </c>
      <c r="H54" s="56">
        <v>26</v>
      </c>
      <c r="I54" s="57">
        <v>3.71</v>
      </c>
      <c r="J54" s="57">
        <v>6.34</v>
      </c>
      <c r="K54" s="56">
        <v>0</v>
      </c>
      <c r="L54" s="56">
        <v>0</v>
      </c>
      <c r="M54" s="54"/>
      <c r="N54" s="54"/>
      <c r="O54" s="58"/>
      <c r="P54" s="55"/>
      <c r="Q54" s="59"/>
      <c r="R54" s="54"/>
      <c r="S54" s="55"/>
      <c r="T54" s="58" t="str">
        <f>IF(AND(分链接[[#This Row],[广告带来销售额]]=0,分链接[[#This Row],[广告花费]]&gt;10),"++",IF(AND(分链接[[#This Row],[广告带来销售额]]=0,分链接[[#This Row],[广告花费]]&lt;=10),"+",分链接[[#This Row],[广告花费]]/分链接[[#This Row],[广告带来销售额]]))</f>
        <v>+</v>
      </c>
      <c r="U54" s="56">
        <v>226</v>
      </c>
      <c r="V54" s="56">
        <v>3</v>
      </c>
      <c r="W54" s="56">
        <v>135</v>
      </c>
      <c r="X54" s="55">
        <v>39.99</v>
      </c>
      <c r="Y54" s="60">
        <v>4.2</v>
      </c>
    </row>
  </sheetData>
  <mergeCells count="5">
    <mergeCell ref="A1:Y1"/>
    <mergeCell ref="A2:D2"/>
    <mergeCell ref="E2:I2"/>
    <mergeCell ref="J2:L2"/>
    <mergeCell ref="M2:T2"/>
  </mergeCells>
  <phoneticPr fontId="7" type="noConversion"/>
  <conditionalFormatting sqref="T4">
    <cfRule type="cellIs" dxfId="19" priority="7" operator="equal">
      <formula>0</formula>
    </cfRule>
    <cfRule type="cellIs" dxfId="18" priority="8" operator="greaterThan">
      <formula>0.3</formula>
    </cfRule>
  </conditionalFormatting>
  <conditionalFormatting sqref="F4:F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{2D5E8D10-29F8-481D-A7DD-2EC1BA76C37F}</x14:id>
        </ext>
      </extLst>
    </cfRule>
  </conditionalFormatting>
  <conditionalFormatting sqref="O4:O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E8D10-29F8-481D-A7DD-2EC1BA76C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F4:F54</xm:sqref>
        </x14:conditionalFormatting>
        <x14:conditionalFormatting xmlns:xm="http://schemas.microsoft.com/office/excel/2006/main">
          <x14:cfRule type="iconSet" priority="3" id="{B6B76864-0C44-4724-AA8B-95B7A8A01FFD}">
            <x14:iconSet custom="1">
              <x14:cfvo type="percent">
                <xm:f>0</xm:f>
              </x14:cfvo>
              <x14:cfvo type="num">
                <xm:f>40</xm:f>
              </x14:cfvo>
              <x14:cfvo type="num">
                <xm:f>180</xm:f>
              </x14:cfvo>
              <x14:cfIcon iconSet="3Symbols" iconId="0"/>
              <x14:cfIcon iconSet="3Symbols" iconId="2"/>
              <x14:cfIcon iconSet="3Symbols" iconId="1"/>
            </x14:iconSet>
          </x14:cfRule>
          <xm:sqref>L4:L54</xm:sqref>
        </x14:conditionalFormatting>
        <x14:conditionalFormatting xmlns:xm="http://schemas.microsoft.com/office/excel/2006/main">
          <x14:cfRule type="iconSet" priority="1" id="{096F8054-C17F-421E-ACD1-FCC563AB8416}">
            <x14:iconSet iconSet="3Stars" custom="1">
              <x14:cfvo type="percent">
                <xm:f>0</xm:f>
              </x14:cfvo>
              <x14:cfvo type="num" gte="0">
                <xm:f>10</xm:f>
              </x14:cfvo>
              <x14:cfvo type="num">
                <xm:f>100</xm:f>
              </x14:cfvo>
              <x14:cfIcon iconSet="3Stars" iconId="2"/>
              <x14:cfIcon iconSet="3Stars" iconId="1"/>
              <x14:cfIcon iconSet="3Stars" iconId="0"/>
            </x14:iconSet>
          </x14:cfRule>
          <xm:sqref>V1:V1048576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8914-18EF-480E-8D65-6A96087239FA}">
  <dimension ref="A1:N12"/>
  <sheetViews>
    <sheetView workbookViewId="0">
      <selection activeCell="H52" sqref="H52"/>
    </sheetView>
  </sheetViews>
  <sheetFormatPr defaultRowHeight="14"/>
  <cols>
    <col min="4" max="4" width="12.75" bestFit="1" customWidth="1"/>
    <col min="11" max="11" width="10.58203125" bestFit="1" customWidth="1"/>
  </cols>
  <sheetData>
    <row r="1" spans="1:14" ht="27.5">
      <c r="A1" s="97" t="str">
        <f>N1</f>
        <v>运营团队当日销售任务完成情况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85"/>
      <c r="N1" s="86" t="s">
        <v>135</v>
      </c>
    </row>
    <row r="2" spans="1:14" ht="15.5">
      <c r="A2" s="65" t="s">
        <v>24</v>
      </c>
      <c r="B2" s="65" t="s">
        <v>115</v>
      </c>
      <c r="C2" s="65" t="s">
        <v>116</v>
      </c>
      <c r="D2" s="66" t="s">
        <v>117</v>
      </c>
      <c r="E2" s="67" t="s">
        <v>118</v>
      </c>
      <c r="F2" s="67" t="s">
        <v>119</v>
      </c>
      <c r="G2" s="68" t="s">
        <v>120</v>
      </c>
      <c r="H2" s="68" t="s">
        <v>121</v>
      </c>
      <c r="I2" s="69" t="s">
        <v>122</v>
      </c>
      <c r="J2" s="70" t="s">
        <v>123</v>
      </c>
      <c r="K2" s="67" t="s">
        <v>124</v>
      </c>
      <c r="L2" s="71" t="s">
        <v>125</v>
      </c>
    </row>
    <row r="3" spans="1:14" ht="14.5">
      <c r="A3" s="98" t="s">
        <v>132</v>
      </c>
      <c r="B3" s="100" t="s">
        <v>126</v>
      </c>
      <c r="C3" s="102" t="s">
        <v>127</v>
      </c>
      <c r="D3" s="72" t="s">
        <v>52</v>
      </c>
      <c r="E3" s="73">
        <v>5</v>
      </c>
      <c r="F3" s="73">
        <v>100</v>
      </c>
      <c r="G3" s="73">
        <f>E3*1.2</f>
        <v>6</v>
      </c>
      <c r="H3" s="73"/>
      <c r="I3" s="73">
        <v>0</v>
      </c>
      <c r="J3" s="74">
        <f t="shared" ref="J3:J12" si="0">I3/G3</f>
        <v>0</v>
      </c>
      <c r="K3" s="75">
        <v>43830</v>
      </c>
      <c r="L3" s="76" t="s">
        <v>128</v>
      </c>
    </row>
    <row r="4" spans="1:14" ht="14.5">
      <c r="A4" s="99"/>
      <c r="B4" s="99"/>
      <c r="C4" s="102"/>
      <c r="D4" s="72" t="s">
        <v>78</v>
      </c>
      <c r="E4" s="73">
        <v>5</v>
      </c>
      <c r="F4" s="73">
        <v>100</v>
      </c>
      <c r="G4" s="73">
        <f t="shared" ref="G4:G9" si="1">E4*1.2</f>
        <v>6</v>
      </c>
      <c r="H4" s="73"/>
      <c r="I4" s="73">
        <v>0</v>
      </c>
      <c r="J4" s="74">
        <f t="shared" si="0"/>
        <v>0</v>
      </c>
      <c r="K4" s="75">
        <v>43830</v>
      </c>
      <c r="L4" s="76" t="s">
        <v>128</v>
      </c>
    </row>
    <row r="5" spans="1:14" ht="14.5">
      <c r="A5" s="99"/>
      <c r="B5" s="99"/>
      <c r="C5" s="102"/>
      <c r="D5" s="72" t="s">
        <v>86</v>
      </c>
      <c r="E5" s="73">
        <v>5</v>
      </c>
      <c r="F5" s="73">
        <v>50</v>
      </c>
      <c r="G5" s="73">
        <f t="shared" si="1"/>
        <v>6</v>
      </c>
      <c r="H5" s="73"/>
      <c r="I5" s="73">
        <v>0</v>
      </c>
      <c r="J5" s="74">
        <f t="shared" si="0"/>
        <v>0</v>
      </c>
      <c r="K5" s="75">
        <v>43830</v>
      </c>
      <c r="L5" s="76" t="s">
        <v>128</v>
      </c>
    </row>
    <row r="6" spans="1:14" ht="14.5">
      <c r="A6" s="99"/>
      <c r="B6" s="99"/>
      <c r="C6" s="102"/>
      <c r="D6" s="72" t="s">
        <v>74</v>
      </c>
      <c r="E6" s="73">
        <v>5</v>
      </c>
      <c r="F6" s="73">
        <v>50</v>
      </c>
      <c r="G6" s="73">
        <f t="shared" si="1"/>
        <v>6</v>
      </c>
      <c r="H6" s="73"/>
      <c r="I6" s="73">
        <v>0</v>
      </c>
      <c r="J6" s="74">
        <f t="shared" si="0"/>
        <v>0</v>
      </c>
      <c r="K6" s="75">
        <v>43830</v>
      </c>
      <c r="L6" s="76" t="s">
        <v>128</v>
      </c>
    </row>
    <row r="7" spans="1:14" ht="14.5">
      <c r="A7" s="99"/>
      <c r="B7" s="99"/>
      <c r="C7" s="102"/>
      <c r="D7" s="72" t="s">
        <v>79</v>
      </c>
      <c r="E7" s="73">
        <v>5</v>
      </c>
      <c r="F7" s="73">
        <v>100</v>
      </c>
      <c r="G7" s="73">
        <f t="shared" si="1"/>
        <v>6</v>
      </c>
      <c r="H7" s="73"/>
      <c r="I7" s="73">
        <v>0</v>
      </c>
      <c r="J7" s="74">
        <f t="shared" si="0"/>
        <v>0</v>
      </c>
      <c r="K7" s="75">
        <v>43830</v>
      </c>
      <c r="L7" s="76" t="s">
        <v>128</v>
      </c>
    </row>
    <row r="8" spans="1:14" ht="14.5">
      <c r="A8" s="99"/>
      <c r="B8" s="99"/>
      <c r="C8" s="102"/>
      <c r="D8" s="72" t="s">
        <v>136</v>
      </c>
      <c r="E8" s="73">
        <v>5</v>
      </c>
      <c r="F8" s="73">
        <v>50</v>
      </c>
      <c r="G8" s="73">
        <f t="shared" si="1"/>
        <v>6</v>
      </c>
      <c r="H8" s="73"/>
      <c r="I8" s="73">
        <v>0</v>
      </c>
      <c r="J8" s="74">
        <f t="shared" si="0"/>
        <v>0</v>
      </c>
      <c r="K8" s="75">
        <v>43830</v>
      </c>
      <c r="L8" s="76" t="s">
        <v>128</v>
      </c>
    </row>
    <row r="9" spans="1:14" ht="14.5">
      <c r="A9" s="77" t="s">
        <v>133</v>
      </c>
      <c r="B9" s="99"/>
      <c r="C9" s="102"/>
      <c r="D9" s="72" t="s">
        <v>137</v>
      </c>
      <c r="E9" s="73">
        <v>10</v>
      </c>
      <c r="F9" s="73">
        <v>200</v>
      </c>
      <c r="G9" s="73">
        <f t="shared" si="1"/>
        <v>12</v>
      </c>
      <c r="H9" s="73">
        <v>2</v>
      </c>
      <c r="I9" s="73">
        <v>23</v>
      </c>
      <c r="J9" s="74">
        <f t="shared" si="0"/>
        <v>1.9166666666666667</v>
      </c>
      <c r="K9" s="75">
        <v>43830</v>
      </c>
      <c r="L9" s="78" t="s">
        <v>129</v>
      </c>
    </row>
    <row r="10" spans="1:14" ht="14.5">
      <c r="A10" s="99" t="s">
        <v>134</v>
      </c>
      <c r="B10" s="99"/>
      <c r="C10" s="102" t="s">
        <v>130</v>
      </c>
      <c r="D10" s="72" t="s">
        <v>138</v>
      </c>
      <c r="E10" s="73">
        <v>72</v>
      </c>
      <c r="F10" s="73">
        <v>200</v>
      </c>
      <c r="G10" s="73">
        <v>87</v>
      </c>
      <c r="H10" s="73">
        <v>6</v>
      </c>
      <c r="I10" s="73">
        <v>50</v>
      </c>
      <c r="J10" s="74">
        <f t="shared" si="0"/>
        <v>0.57471264367816088</v>
      </c>
      <c r="K10" s="75">
        <v>43830</v>
      </c>
      <c r="L10" s="78" t="s">
        <v>129</v>
      </c>
    </row>
    <row r="11" spans="1:14" ht="14.5">
      <c r="A11" s="101"/>
      <c r="B11" s="101"/>
      <c r="C11" s="102"/>
      <c r="D11" s="72" t="s">
        <v>139</v>
      </c>
      <c r="E11" s="73">
        <v>54</v>
      </c>
      <c r="F11" s="73">
        <v>200</v>
      </c>
      <c r="G11" s="73">
        <v>65</v>
      </c>
      <c r="H11" s="73">
        <v>6</v>
      </c>
      <c r="I11" s="73">
        <v>39</v>
      </c>
      <c r="J11" s="74">
        <f t="shared" si="0"/>
        <v>0.6</v>
      </c>
      <c r="K11" s="75">
        <v>43830</v>
      </c>
      <c r="L11" s="78" t="s">
        <v>129</v>
      </c>
    </row>
    <row r="12" spans="1:14" ht="15">
      <c r="A12" s="96" t="s">
        <v>131</v>
      </c>
      <c r="B12" s="96"/>
      <c r="C12" s="96"/>
      <c r="D12" s="79"/>
      <c r="E12" s="80">
        <f>SUM(E7:E11)</f>
        <v>146</v>
      </c>
      <c r="F12" s="80"/>
      <c r="G12" s="81">
        <f>SUM(G7:G11)</f>
        <v>176</v>
      </c>
      <c r="H12" s="80"/>
      <c r="I12" s="82">
        <f>SUM(I7:I11)</f>
        <v>112</v>
      </c>
      <c r="J12" s="83">
        <f t="shared" si="0"/>
        <v>0.63636363636363635</v>
      </c>
      <c r="K12" s="84"/>
      <c r="L12" s="84"/>
    </row>
  </sheetData>
  <mergeCells count="7">
    <mergeCell ref="A12:C12"/>
    <mergeCell ref="A1:L1"/>
    <mergeCell ref="A3:A8"/>
    <mergeCell ref="B3:B11"/>
    <mergeCell ref="C3:C9"/>
    <mergeCell ref="A10:A11"/>
    <mergeCell ref="C10:C11"/>
  </mergeCells>
  <phoneticPr fontId="3" type="noConversion"/>
  <conditionalFormatting sqref="L3:L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472001-31CA-4B70-9A60-3C76338F0EDA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$L$3</xm:f>
              </x14:cfvo>
            </x14:iconSet>
          </x14:cfRule>
          <xm:sqref>L3:L11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e e e 5 7 4 - e 3 6 9 - 4 5 4 8 - 8 f 3 f - f 5 9 9 9 e 8 a 4 1 6 d "   x m l n s = " h t t p : / / s c h e m a s . m i c r o s o f t . c o m / D a t a M a s h u p " > A A A A A L Y J A A B Q S w M E F A A C A A g A v L n 9 U F 6 y a E W o A A A A + A A A A B I A H A B D b 2 5 m a W c v U G F j a 2 F n Z S 5 4 b W w g o h g A K K A U A A A A A A A A A A A A A A A A A A A A A A A A A A A A h Y / R C o I w G I V f R X b v N l e C y O + 8 8 D Y j C K L b s Z a O d I a b T X q 1 L n q k X i G h r O 6 6 P I f v w H c e t z v k Y 9 s E F 9 V b 3 Z k M R Z i i Q B n Z H b S p M j S 4 Y 5 i g n M N G y J O o V D D B x q a j 1 R m q n T u n h H j v s V / g r q 8 I o z Q i + 3 K 1 l b V q R a i N d c J I h T 6 r w / 8 V 4 r B 7 y X C G E 4 b j J E 4 w W 0 Z A 5 h p K b b 4 I m 4 w x B f J T Q j E 0 b u g V v 9 Z h s Q Y y R y D v F / w J U E s D B B Q A A g A I A L y 5 /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u f 1 Q i u A 5 w 6 w G A A C 3 E w A A E w A c A E Z v c m 1 1 b G F z L 1 N l Y 3 R p b 2 4 x L m 0 g o h g A K K A U A A A A A A A A A A A A A A A A A A A A A A A A A A A A t V h b c 9 N G F H 7 P T P 7 D 1 j x Y L h v H T o Z m O t Q P m Q A z 9 K F Q k j 5 1 O o 5 s r Y O K L H k k G e p m m E l b W i c h F 2 j C H R e S g d J 2 U g M t k M a B 5 M 9 E s v 0 v u h e t t J I c T 0 t p H h L t O U f n 8 p 0 9 F 8 V C R V s 1 d D D J / m a P D w 4 M D l j n Z R M p w H 1 e d + d 2 Q Q 5 o y B 4 c A P j H b V 3 D x z N K o Z j + t I r M m p R Q L D 2 n I c s y 9 J E E B A k L a V g R O C J p p d Q R y Z Y L K U W 2 E Z A t 4 N 5 6 7 N 5 / A A W O V S 1 L m l r V Z D 1 F B L o b L 7 u N T f f l a u f J v L u 1 4 d 5 4 B k F E u l C t I Z M K O 8 s 3 n e a r T n O / e 6 v p C U d k D T 2 P n d G Y 9 M 6 f T q P u 3 P / F W W 8 6 N 3 5 w 1 r 7 p p d 1 E p a q u 5 E 0 Z A 5 E a z m Y y 1 K u 5 O X d r r 7 1 S j + q 3 Z B x 2 3 j Z s m d n o r s 9 1 6 6 t R q Z n y x b A M 9 q C 7 2 a B S J d M o A 7 k s f 0 1 c p d p k T a O c G d O o V k C h B g h 4 l G K Y C j I 5 B S j I K l K y p p Z V G 4 z R 5 0 Q K s i R 1 6 8 v u y o 9 O a 7 V 9 9 4 o z f w s n b E o u a C h 9 D l E t E 4 Z W L e u W h H M J Z x M s L S R 1 L A D v i b l J D 7 G 0 E G o c f 0 r t h T N V w l F M X O Z e u v d e u O s 7 2 M X 2 8 1 3 n p 6 u + l 1 O m r F s l w y w z P 6 d q F W R J k Z D g 7 G z I y Y m q a S K 9 W E s T 6 c s Q z A o G I T i L z C L S b X k G M b 7 v g r P 9 h 7 u 9 6 y w + 7 N R / c 5 p 3 D 3 Y W f C / G F Y X Z l y J + i v C 0 V 5 6 6 T 9 e x B S Q X z 4 P P f f o X w 8 L z U N Y 3 N / + w e + d R L C l l 4 y L i O Y l 7 B G d j 9 g I I O S S d j S V f 4 a R h 2 p J o i o D l Z / k M u Q H p c Q s D o q j 6 D M Z i c E D V 4 + r E N u D M k 0 y 2 F 5 b e p h N U K + T G 5 h W 5 J j S B A s 6 x Q g u T 6 o W k U q q 6 a l v 5 o l H V b b G e v C L 6 R + W j I F t W W Q V d O o 9 M J B j P S Z 4 / Z f k r K S C n w G F a U u F C D F 5 h z o e L k v l K y z I h A t q 6 F s G x u 7 b n r j x + G x w V 1 b J V n T x Q 9 9 I C r h 6 o H o M i a N a A c + 8 N r l D I 5 R n k H t 6 c K F u q D p h P 4 5 O n P / H p Q i 6 O Z n g m P B 5 O B q O x V H D y t H t / z r 1 z l x R + v d X Z b h z s L j q P f s X l P 4 2 l D + P 5 L 3 f 2 r 4 / h M J g l 8 k a I E B V j b S Y m L J I D t z C d E 7 u b V w 5 e M 4 d i V G j Z R v F C W s W 3 g D x g G e f N m r O w 7 L T W n N 9 v Q 3 w P d E U K y w z 3 s Q E z K U D i b S 5 h Q q e 5 4 c U r K + m i p h Y v W F h / + 9 s d p 7 7 L q Y Z F o H Z 2 9 p 3 r i 5 3 F 5 5 0 X O 4 S s l i s m v g p 4 M J M 3 3 H s N 5 / s F E h 1 m k c k i K / 4 7 z l 8 / u 4 3 H Q V q w h D d T e s h 4 K o q V I t G 6 t O C 5 s v 4 K m 5 0 4 O 0 F 5 t k m Q f b P l L N 3 E b X R i 6 h y s m l o a 3 6 I L + Y I 6 Q 3 Q + e o J b I m k a 1 5 Y D n l X G Q 4 x w n 6 1 G u O i i i i 6 R M D p P M S I t E j i h V 0 y 1 i D D 1 Y H f b f f i a k i x b N m m 8 t x + 0 W 0 + C Y q d P v J A Z + F m h E C A n e S X g n + n d 9 0 / k 0 v s H 4 a b 7 N I w s t F k z 6 H O t A 5 H w 5 Y 3 R Q 7 d V U N z j 0 n A P K q Z R U u 2 + X Y 7 H z 9 Y A V L L B l 4 a q S / Q o L m G k x 7 D 4 O S o s f o y Z o p Z K U n I k k / 1 w K D s y N J p N w k h z p E 0 3 e R g C S e g b I E 2 6 K F s I 4 L a r g x P j U y d P n D 5 1 K q x b 0 P t R b g z Y R F J A H y A N v 5 8 B e C 5 h l c R u C F b B m F e K 7 9 b k 8 B g c S Y l m x a w J x o e G A J 7 O b u M 7 j 7 9 5 x X 1 5 N e K a f + Q / 0 v / n 8 v u Z 9 A f g K I i Z f E u L 2 W P 9 T W a P M Z u j R 9 + V x d F M f 4 u j G W Y R b 1 E 4 Q b 5 V e j F j F Z Q k L G E D 7 7 s i M B F v U Q i s v 5 f L C G x / A Y j X U A p 4 t c x 2 A R 2 I D S b H 6 5 y O W D J 6 I 8 3 J F + D z W p S h x n y J Y O F g z s Y 7 X 0 7 E N w W E I P 3 O w G A J Y U G H G K C / w y G I m t n I E 7 c 4 3 0 8 W K B O I h O l H y b j x G L 0 Q G T s I M H B X E j + k a D 8 T C O w 3 v h + 0 7 Q O e F S 9 J g H Y 4 w A Y t J J M V C n M U s s E J + X S k A s N M m F w r P B Q h O w 0 L b 1 G O b f a 9 W z K L A b c R h e O J B 6 n n Z S 6 + t 0 W R x M K H w U g 3 h E M w x L w e A L J Z G Q M R x F C c G J 8 8 G S p m W r n c c L K 9 t 4 I 3 y S Q r 0 u R n V j I u O + 0 J T 4 N c k u 6 i W 1 z 8 4 0 p / c Z A k z f T q P l 4 l + C s T c v A K Y h 8 J P L 0 x 1 1 X d Q q a d J 4 C y q c b y Q P Y Q w B c V G G w l k O 4 V k C 4 c 0 F t H 8 C B U t V q e 1 n / f 5 O K 9 h G W X P w T V Q p N H 9 p Z o 9 o Q y I m z B 3 V 4 5 J i L e c 6 z Y x W u T A / / 6 W + a / / m u A f U v Q J / o B Q T / p / c + G P v 8 8 O G x 3 I L z Q f B c I 4 u S l O m J t n j o i b O f 0 H F u 2 6 b t 8 Y y Y H f + G m x o T N l k r G t m D 2 D 4 1 g H w / O 4 h 7 d g x q E L 6 7 I 9 C w s x d Q J v g m T A 1 u A q S 9 0 7 0 2 I 3 + a R x B 3 / G 1 B L A Q I t A B Q A A g A I A L y 5 / V B e s m h F q A A A A P g A A A A S A A A A A A A A A A A A A A A A A A A A A A B D b 2 5 m a W c v U G F j a 2 F n Z S 5 4 b W x Q S w E C L Q A U A A I A C A C 8 u f 1 Q D 8 r p q 6 Q A A A D p A A A A E w A A A A A A A A A A A A A A A A D 0 A A A A W 0 N v b n R l b n R f V H l w Z X N d L n h t b F B L A Q I t A B Q A A g A I A L y 5 / V C K 4 D n D r A Y A A L c T A A A T A A A A A A A A A A A A A A A A A O U B A A B G b 3 J t d W x h c y 9 T Z W N 0 a W 9 u M S 5 t U E s F B g A A A A A D A A M A w g A A A N 4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q A A A A A A A A 0 y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V C M S U 4 N y V F N i U 4 M C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i I g L z 4 8 R W 5 0 c n k g V H l w Z T 0 i R m l s b F R h c m d l d C I g V m F s d W U 9 I n P m s Y f m g L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N T o w O T o y M S 4 1 O T Q y M z Q 0 W i I g L z 4 8 R W 5 0 c n k g V H l w Z T 0 i R m l s b E N v b H V t b l R 5 c G V z I i B W Y W x 1 Z T 0 i c 0 J n V V J C U V V G Q k E 9 P S I g L z 4 8 R W 5 0 c n k g V H l w Z T 0 i R m l s b E N v b H V t b k 5 h b W V z I i B W Y W x 1 Z T 0 i c 1 s m c X V v d D v m l 6 X m n J 8 m c X V v d D s s J n F 1 b 3 Q 7 6 Z S A 6 Y e P J n F 1 b 3 Q 7 L C Z x d W 9 0 O + m U g O W U r u m i n S Z x d W 9 0 O y w m c X V v d D v p o b X p n a L m t Y / o p 4 j m r K H m l b A m c X V v d D s s J n F 1 b 3 Q 7 5 Y 2 W 5 a 6 2 6 K 6 / 6 Z e u 5 q y h 5 p W w J n F 1 b 3 Q 7 L C Z x d W 9 0 O + W 5 s + W d h + W c q O W U r u W V h u W T g e a V s C Z x d W 9 0 O y w m c X V v d D v p g I D m r L 7 n j o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s Y f m g L s v 5 r q Q L n v m l 6 X m n J 8 s M H 0 m c X V v d D s s J n F 1 b 3 Q 7 U 2 V j d G l v b j E v 5 r G H 5 o C 7 L + a 6 k C 5 7 6 Z S A 6 Y e P L D V 9 J n F 1 b 3 Q 7 L C Z x d W 9 0 O 1 N l Y 3 R p b 2 4 x L + a x h + a A u y / m m 7 T m l L n n m o T n s b v l n o s u e + m U g O W U r u m i n S w y f S Z x d W 9 0 O y w m c X V v d D t T Z W N 0 a W 9 u M S / m s Y f m g L s v 5 r q Q L n v p o b X p n a L m t Y / o p 4 j m r K H m l b A s M X 0 m c X V v d D s s J n F 1 b 3 Q 7 U 2 V j d G l v b j E v 5 r G H 5 o C 7 L + a 6 k C 5 7 5 Y 2 W 5 a 6 2 6 K 6 / 6 Z e u 5 q y h 5 p W w L D J 9 J n F 1 b 3 Q 7 L C Z x d W 9 0 O 1 N l Y 3 R p b 2 4 x L + a x h + a A u y / m u p A u e + W 5 s + W d h + W c q O W U r u W V h u W T g e a V s C w z f S Z x d W 9 0 O y w m c X V v d D t T Z W N 0 a W 9 u M S / m s Y f m g L s v 5 p u 0 5 p S 5 5 5 q E 5 7 G 7 5 Z 6 L L n v p g I D m r L 7 n j o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5 r G H 5 o C 7 L + a 6 k C 5 7 5 p e l 5 p y f L D B 9 J n F 1 b 3 Q 7 L C Z x d W 9 0 O 1 N l Y 3 R p b 2 4 x L + a x h + a A u y / m u p A u e + m U g O m H j y w 1 f S Z x d W 9 0 O y w m c X V v d D t T Z W N 0 a W 9 u M S / m s Y f m g L s v 5 p u 0 5 p S 5 5 5 q E 5 7 G 7 5 Z 6 L L n v p l I D l l K 7 p o p 0 s M n 0 m c X V v d D s s J n F 1 b 3 Q 7 U 2 V j d G l v b j E v 5 r G H 5 o C 7 L + a 6 k C 5 7 6 a G 1 6 Z 2 i 5 r W P 6 K e I 5 q y h 5 p W w L D F 9 J n F 1 b 3 Q 7 L C Z x d W 9 0 O 1 N l Y 3 R p b 2 4 x L + a x h + a A u y / m u p A u e + W N l u W u t u i u v + m X r u a s o e a V s C w y f S Z x d W 9 0 O y w m c X V v d D t T Z W N 0 a W 9 u M S / m s Y f m g L s v 5 r q Q L n v l u b P l n Y f l n K j l l K 7 l l Y b l k 4 H m l b A s M 3 0 m c X V v d D s s J n F 1 b 3 Q 7 U 2 V j d G l v b j E v 5 r G H 5 o C 7 L + a b t O a U u e e a h O e x u + W e i y 5 7 6 Y C A 5 q y + 5 4 6 H L D Z 9 J n F 1 b 3 Q 7 X S w m c X V v d D t S Z W x h d G l v b n N o a X B J b m Z v J n F 1 b 3 Q 7 O l t d f S I g L z 4 8 R W 5 0 c n k g V H l w Z T 0 i U X V l c n l J R C I g V m F s d W U 9 I n M 1 Z j U x Z W M 5 Z S 1 h Y j E x L T Q 0 Y T E t O D F m M y 0 w Y W M 4 Y T l l O G J l Z D I i I C 8 + P C 9 T d G F i b G V F b n R y a W V z P j w v S X R l b T 4 8 S X R l b T 4 8 S X R l b U x v Y 2 F 0 a W 9 u P j x J d G V t V H l w Z T 5 G b 3 J t d W x h P C 9 J d G V t V H l w Z T 4 8 S X R l b V B h d G g + U 2 V j d G l v b j E v J U U 2 J U I x J T g 3 J U U 2 J T g w J U J C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h F J T k y J U U 1 J U J B J T h G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g 2 J U U 1 J T k z J T g x J U U 3 J T g 5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M y I i A v P j x F b n R y e S B U e X B l P S J S Z W N v d m V y e V R h c m d l d E N v b H V t b i I g V m F s d W U 9 I m w x I i A v P j x F b n R y e S B U e X B l P S J S Z W N v d m V y e V R h c m d l d F N o Z W V 0 I i B W Y W x 1 Z T 0 i c + i / k O i Q p e e u g O a K p S I g L z 4 8 R W 5 0 c n k g V H l w Z T 0 i R m l s b F R h c m d l d C I g V m F s d W U 9 I n P l i I b l k 4 H n i Y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N T o x N z o z O S 4 z M T M 4 N z g 1 W i I g L z 4 8 R W 5 0 c n k g V H l w Z T 0 i R m l s b E N v b H V t b l R 5 c G V z I i B W Y W x 1 Z T 0 i c 0 J n W U Z C U T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I b l k 4 H n i Y w v 5 r q Q L n v m l 6 X m n J 8 s M H 0 m c X V v d D s s J n F 1 b 3 Q 7 U 2 V j d G l v b j E v 5 Y i G 5 Z O B 5 4 m M L + a 6 k C 5 7 5 Z O B 5 4 m M L D F 9 J n F 1 b 3 Q 7 L C Z x d W 9 0 O 1 N l Y 3 R p b 2 4 x L + W I h u W T g e e J j C / m u p A u e + m U g O m H j y w y f S Z x d W 9 0 O y w m c X V v d D t T Z W N 0 a W 9 u M S / l i I b l k 4 H n i Y w v 5 r q Q L n v p l I D l l K 7 p o p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Y i G 5 Z O B 5 4 m M L + a 6 k C 5 7 5 p e l 5 p y f L D B 9 J n F 1 b 3 Q 7 L C Z x d W 9 0 O 1 N l Y 3 R p b 2 4 x L + W I h u W T g e e J j C / m u p A u e + W T g e e J j C w x f S Z x d W 9 0 O y w m c X V v d D t T Z W N 0 a W 9 u M S / l i I b l k 4 H n i Y w v 5 r q Q L n v p l I D p h 4 8 s M n 0 m c X V v d D s s J n F 1 b 3 Q 7 U 2 V j d G l v b j E v 5 Y i G 5 Z O B 5 4 m M L + a 6 k C 5 7 6 Z S A 5 Z S u 6 a K d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l 6 X m n J 8 m c X V v d D s s J n F 1 b 3 Q 7 5 Z O B 5 4 m M J n F 1 b 3 Q 7 L C Z x d W 9 0 O + m U g O m H j y Z x d W 9 0 O y w m c X V v d D v p l I D l l K 7 p o p 0 m c X V v d D t d I i A v P j x F b n R y e S B U e X B l P S J R d W V y e U l E I i B W Y W x 1 Z T 0 i c 2 M 5 M T E 1 N m U 0 L W Z m M j E t N G Z k Z S 0 4 N G Z l L W M 5 Y T l k M j V i N j N i Z S I g L z 4 8 L 1 N 0 Y W J s Z U V u d H J p Z X M + P C 9 J d G V t P j x J d G V t P j x J d G V t T G 9 j Y X R p b 2 4 + P E l 0 Z W 1 U e X B l P k Z v c m 1 1 b G E 8 L 0 l 0 Z W 1 U e X B l P j x J d G V t U G F 0 a D 5 T Z W N 0 a W 9 u M S 8 l R T U l O D g l O D Y l R T U l O T M l O D E l R T c l O D k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g 2 J U U 5 J T k z J U J F J U U 2 J T h F J U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+ W I h u m T v u a O p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X p e a c n y Z x d W 9 0 O y w m c X V v d D v l m 7 3 l r r Y m c X V v d D s s J n F 1 b 3 Q 7 5 Z O B 5 4 m M J n F 1 b 3 Q 7 L C Z x d W 9 0 O + m T v u a O p U F T S U 4 m c X V v d D s s J n F 1 b 3 Q 7 6 Z S A 6 Y e P J n F 1 b 3 Q 7 L C Z x d W 9 0 O + m U g O W U r u m i n S Z x d W 9 0 O y w m c X V v d D v m n I D m m Z r l l K 7 l h 7 r o t 5 3 k u 4 r l p K n m l b A m c X V v d D s s J n F 1 b 3 Q 7 6 L + R N + a X p e m U g O m H j y Z x d W 9 0 O y w m c X V v d D v o v 5 E 3 5 p e l 5 b m z 5 Z 2 H 6 Z S A 6 Y e P J n F 1 b 3 Q 7 L C Z x d W 9 0 O + a X p e W d h + m U g O m H j + m i h O S 8 s C Z x d W 9 0 O y w m c X V v d D v l v Z P l i Y 3 l u p P l r Z g m c X V v d D s s J n F 1 b 3 Q 7 5 Z S u 5 a 6 M 6 a K E 6 K 6 h 5 a S p 5 p W w J n F 1 b 3 Q 7 L C Z x d W 9 0 O + a b n e W F i e m H j y Z x d W 9 0 O y w m c X V v d D v n g r n l h 7 v m l b A m c X V v d D s s J n F 1 b 3 Q 7 6 L 2 s 5 Y y W 5 4 6 H Q 1 R S J n F 1 b 3 Q 7 L C Z x d W 9 0 O + a M i e e C u e W H u + a U t u i 0 u U N Q Q y Z x d W 9 0 O y w m c X V v d D v l u b / l k Y r o i r H o t L k m c X V v d D s s J n F 1 b 3 Q 7 5 b m / 5 Z G K 5 b i m 5 p 2 l 6 Z S A 6 Y e P J n F 1 b 3 Q 7 L C Z x d W 9 0 O + W 5 v + W R i u W 4 p u a d p e m U g O W U r u m i n S Z x d W 9 0 O y w m c X V v d D v l p K f n s b v m j p L l k I 0 m c X V v d D s s J n F 1 b 3 Q 7 5 b C P 5 7 G 7 5 o 6 S 5 Z C N J n F 1 b 3 Q 7 L C Z x d W 9 0 O + i v h O i u u u a V s C Z x d W 9 0 O y w m c X V v d D v k u 7 f m o L w m c X V v d D s s J n F 1 b 3 Q 7 5 p i f 5 7 q n J n F 1 b 3 Q 7 X S I g L z 4 8 R W 5 0 c n k g V H l w Z T 0 i R m l s b E N v b H V t b l R 5 c G V z I i B W Y W x 1 Z T 0 i c 0 J n W U d C Z 1 V G Q X d V R k J R V U Z C U V V G Q l F V R k J R V U Z C U V V G I i A v P j x F b n R y e S B U e X B l P S J G a W x s T G F z d F V w Z G F 0 Z W Q i I F Z h b H V l P S J k M j A y M C 0 w N y 0 y O V Q x N D o 0 M T o y M C 4 z M T Q 5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l F 1 Z X J 5 S U Q i I F Z h b H V l P S J z Z T B k N j d m Y z E t M m I 2 Y i 0 0 Y 2 Q z L W I 3 M D k t M D E y O D V l Z T F i Z W E z I i A v P j x F b n R y e S B U e X B l P S J O Y X Z p Z 2 F 0 a W 9 u U 3 R l c E 5 h b W U i I F Z h b H V l P S J z 5 a + 8 6 I i q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I b p k 7 7 m j q U v 5 r q Q L n v m l 6 X m n J 8 s M H 0 m c X V v d D s s J n F 1 b 3 Q 7 U 2 V j d G l v b j E v 5 Y i G 6 Z O + 5 o 6 l L + a 6 k C 5 7 5 Z u 9 5 a 6 2 L D F 9 J n F 1 b 3 Q 7 L C Z x d W 9 0 O 1 N l Y 3 R p b 2 4 x L + W I h u m T v u a O p S / m u p A u e + W T g e e J j C w y f S Z x d W 9 0 O y w m c X V v d D t T Z W N 0 a W 9 u M S / l i I b p k 7 7 m j q U v 5 r q Q L n v p k 7 7 m j q V B U 0 l O L D N 9 J n F 1 b 3 Q 7 L C Z x d W 9 0 O 1 N l Y 3 R p b 2 4 x L + W I h u m T v u a O p S / m u p A u e + m U g O m H j y w 0 f S Z x d W 9 0 O y w m c X V v d D t T Z W N 0 a W 9 u M S / l i I b p k 7 7 m j q U v 5 r q Q L n v p l I D l l K 7 p o p 0 s N X 0 m c X V v d D s s J n F 1 b 3 Q 7 U 2 V j d G l v b j E v 5 Y i G 6 Z O + 5 o 6 l L + a 6 k C 5 7 5 p y A 5 p m a 5 Z S u 5 Y e 6 6 L e d 5 L u K 5 a S p 5 p W w L D Z 9 J n F 1 b 3 Q 7 L C Z x d W 9 0 O 1 N l Y 3 R p b 2 4 x L + W I h u m T v u a O p S / m u p A u e + i / k T f m l 6 X p l I D p h 4 8 s N 3 0 m c X V v d D s s J n F 1 b 3 Q 7 U 2 V j d G l v b j E v 5 Y i G 6 Z O + 5 o 6 l L + a 6 k C 5 7 6 L + R N + a X p e W 5 s + W d h + m U g O m H j y w 4 f S Z x d W 9 0 O y w m c X V v d D t T Z W N 0 a W 9 u M S / l i I b p k 7 7 m j q U v 5 r q Q L n v m l 6 X l n Y f p l I D p h 4 / p o o T k v L A s O X 0 m c X V v d D s s J n F 1 b 3 Q 7 U 2 V j d G l v b j E v 5 Y i G 6 Z O + 5 o 6 l L + a 6 k C 5 7 5 b 2 T 5 Y m N 5 b q T 5 a 2 Y L D E w f S Z x d W 9 0 O y w m c X V v d D t T Z W N 0 a W 9 u M S / l i I b p k 7 7 m j q U v 5 r q Q L n v l l K 7 l r o z p o o T o r q H l p K n m l b A s M T F 9 J n F 1 b 3 Q 7 L C Z x d W 9 0 O 1 N l Y 3 R p b 2 4 x L + W I h u m T v u a O p S / m u p A u e + a b n e W F i e m H j y w x N H 0 m c X V v d D s s J n F 1 b 3 Q 7 U 2 V j d G l v b j E v 5 Y i G 6 Z O + 5 o 6 l L + a 6 k C 5 7 5 4 K 5 5 Y e 7 5 p W w L D E y f S Z x d W 9 0 O y w m c X V v d D t T Z W N 0 a W 9 u M S / l i I b p k 7 7 m j q U v 5 r q Q L n v o v a z l j J b n j o d D V F I s M T h 9 J n F 1 b 3 Q 7 L C Z x d W 9 0 O 1 N l Y 3 R p b 2 4 x L + W I h u m T v u a O p S / m u p A u e + a M i e e C u e W H u + a U t u i 0 u U N Q Q y w x N 3 0 m c X V v d D s s J n F 1 b 3 Q 7 U 2 V j d G l v b j E v 5 Y i G 6 Z O + 5 o 6 l L + a 6 k C 5 7 5 b m / 5 Z G K 6 I q x 6 L S 5 L D E z f S Z x d W 9 0 O y w m c X V v d D t T Z W N 0 a W 9 u M S / l i I b p k 7 7 m j q U v 5 r q Q L n v l u b / l k Y r l u K b m n a X p l I D p h 4 8 s M T Z 9 J n F 1 b 3 Q 7 L C Z x d W 9 0 O 1 N l Y 3 R p b 2 4 x L + W I h u m T v u a O p S / m u p A u e + W 5 v + W R i u W 4 p u a d p e m U g O W U r u m i n S w x N X 0 m c X V v d D s s J n F 1 b 3 Q 7 U 2 V j d G l v b j E v 5 Y i G 6 Z O + 5 o 6 l L + a 6 k C 5 7 5 a S n 5 7 G 7 5 o 6 S 5 Z C N L D E 5 f S Z x d W 9 0 O y w m c X V v d D t T Z W N 0 a W 9 u M S / l i I b p k 7 7 m j q U v 5 r q Q L n v l s I / n s b v m j p L l k I 0 s M j B 9 J n F 1 b 3 Q 7 L C Z x d W 9 0 O 1 N l Y 3 R p b 2 4 x L + W I h u m T v u a O p S / m u p A u e + i v h O i u u u a V s C w y M X 0 m c X V v d D s s J n F 1 b 3 Q 7 U 2 V j d G l v b j E v 5 Y i G 6 Z O + 5 o 6 l L + a 6 k C 5 7 5 L u 3 5 q C 8 L D I y f S Z x d W 9 0 O y w m c X V v d D t T Z W N 0 a W 9 u M S / l i I b p k 7 7 m j q U v 5 r q Q L n v m m J / n u q c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/ l i I b p k 7 7 m j q U v 5 r q Q L n v m l 6 X m n J 8 s M H 0 m c X V v d D s s J n F 1 b 3 Q 7 U 2 V j d G l v b j E v 5 Y i G 6 Z O + 5 o 6 l L + a 6 k C 5 7 5 Z u 9 5 a 6 2 L D F 9 J n F 1 b 3 Q 7 L C Z x d W 9 0 O 1 N l Y 3 R p b 2 4 x L + W I h u m T v u a O p S / m u p A u e + W T g e e J j C w y f S Z x d W 9 0 O y w m c X V v d D t T Z W N 0 a W 9 u M S / l i I b p k 7 7 m j q U v 5 r q Q L n v p k 7 7 m j q V B U 0 l O L D N 9 J n F 1 b 3 Q 7 L C Z x d W 9 0 O 1 N l Y 3 R p b 2 4 x L + W I h u m T v u a O p S / m u p A u e + m U g O m H j y w 0 f S Z x d W 9 0 O y w m c X V v d D t T Z W N 0 a W 9 u M S / l i I b p k 7 7 m j q U v 5 r q Q L n v p l I D l l K 7 p o p 0 s N X 0 m c X V v d D s s J n F 1 b 3 Q 7 U 2 V j d G l v b j E v 5 Y i G 6 Z O + 5 o 6 l L + a 6 k C 5 7 5 p y A 5 p m a 5 Z S u 5 Y e 6 6 L e d 5 L u K 5 a S p 5 p W w L D Z 9 J n F 1 b 3 Q 7 L C Z x d W 9 0 O 1 N l Y 3 R p b 2 4 x L + W I h u m T v u a O p S / m u p A u e + i / k T f m l 6 X p l I D p h 4 8 s N 3 0 m c X V v d D s s J n F 1 b 3 Q 7 U 2 V j d G l v b j E v 5 Y i G 6 Z O + 5 o 6 l L + a 6 k C 5 7 6 L + R N + a X p e W 5 s + W d h + m U g O m H j y w 4 f S Z x d W 9 0 O y w m c X V v d D t T Z W N 0 a W 9 u M S / l i I b p k 7 7 m j q U v 5 r q Q L n v m l 6 X l n Y f p l I D p h 4 / p o o T k v L A s O X 0 m c X V v d D s s J n F 1 b 3 Q 7 U 2 V j d G l v b j E v 5 Y i G 6 Z O + 5 o 6 l L + a 6 k C 5 7 5 b 2 T 5 Y m N 5 b q T 5 a 2 Y L D E w f S Z x d W 9 0 O y w m c X V v d D t T Z W N 0 a W 9 u M S / l i I b p k 7 7 m j q U v 5 r q Q L n v l l K 7 l r o z p o o T o r q H l p K n m l b A s M T F 9 J n F 1 b 3 Q 7 L C Z x d W 9 0 O 1 N l Y 3 R p b 2 4 x L + W I h u m T v u a O p S / m u p A u e + a b n e W F i e m H j y w x N H 0 m c X V v d D s s J n F 1 b 3 Q 7 U 2 V j d G l v b j E v 5 Y i G 6 Z O + 5 o 6 l L + a 6 k C 5 7 5 4 K 5 5 Y e 7 5 p W w L D E y f S Z x d W 9 0 O y w m c X V v d D t T Z W N 0 a W 9 u M S / l i I b p k 7 7 m j q U v 5 r q Q L n v o v a z l j J b n j o d D V F I s M T h 9 J n F 1 b 3 Q 7 L C Z x d W 9 0 O 1 N l Y 3 R p b 2 4 x L + W I h u m T v u a O p S / m u p A u e + a M i e e C u e W H u + a U t u i 0 u U N Q Q y w x N 3 0 m c X V v d D s s J n F 1 b 3 Q 7 U 2 V j d G l v b j E v 5 Y i G 6 Z O + 5 o 6 l L + a 6 k C 5 7 5 b m / 5 Z G K 6 I q x 6 L S 5 L D E z f S Z x d W 9 0 O y w m c X V v d D t T Z W N 0 a W 9 u M S / l i I b p k 7 7 m j q U v 5 r q Q L n v l u b / l k Y r l u K b m n a X p l I D p h 4 8 s M T Z 9 J n F 1 b 3 Q 7 L C Z x d W 9 0 O 1 N l Y 3 R p b 2 4 x L + W I h u m T v u a O p S / m u p A u e + W 5 v + W R i u W 4 p u a d p e m U g O W U r u m i n S w x N X 0 m c X V v d D s s J n F 1 b 3 Q 7 U 2 V j d G l v b j E v 5 Y i G 6 Z O + 5 o 6 l L + a 6 k C 5 7 5 a S n 5 7 G 7 5 o 6 S 5 Z C N L D E 5 f S Z x d W 9 0 O y w m c X V v d D t T Z W N 0 a W 9 u M S / l i I b p k 7 7 m j q U v 5 r q Q L n v l s I / n s b v m j p L l k I 0 s M j B 9 J n F 1 b 3 Q 7 L C Z x d W 9 0 O 1 N l Y 3 R p b 2 4 x L + W I h u m T v u a O p S / m u p A u e + i v h O i u u u a V s C w y M X 0 m c X V v d D s s J n F 1 b 3 Q 7 U 2 V j d G l v b j E v 5 Y i G 6 Z O + 5 o 6 l L + a 6 k C 5 7 5 L u 3 5 q C 8 L D I y f S Z x d W 9 0 O y w m c X V v d D t T Z W N 0 a W 9 u M S / l i I b p k 7 7 m j q U v 5 r q Q L n v m m J / n u q c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D Y l R T k l O T M l Q k U l R T Y l O E U l Q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g 2 J U U 5 J T k z J U J F J U U 2 J T h F J U E 1 L y V F O S U 4 N y U 4 R C V F N i U 4 R S U 5 M i V F N S V C Q S U 4 R i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0 z D y j W 6 7 T Y m 9 u T y d a I V M A A A A A A I A A A A A A B B m A A A A A Q A A I A A A A D T S V 8 j w Z / l m I 3 C G t d d B m W T j X 0 z o 1 / t Y + / J I r t G Z e y J x A A A A A A 6 A A A A A A g A A I A A A A D G u i n Z a h f I p m Y I B d p l v R y U b t V e Z 3 r 4 y 4 w D + 5 N E E 0 E V + U A A A A H i + F 4 5 n 9 T z X w o Q j t k g b 4 C l O J 4 L L 5 G q B J n V T / 1 M s y Y S n 5 2 T U T m o x k 2 5 m N E H K s k U e X H l L o 4 e I c e 8 k i o i f P S t g j 2 Q L w q v B y F X F 5 1 Q Z g b Y V F p e V Q A A A A H m E Y n d F 7 g g 0 b S j 7 6 y z Q Q o s D o 8 X P m C V f D B 0 M k s G K g E 5 0 9 Y h I K L V h z 4 n y k P r m 7 v l N s 7 B 4 F W Y k C d P E I M H j 9 H i W v 7 Q = < / D a t a M a s h u p > 
</file>

<file path=customXml/itemProps1.xml><?xml version="1.0" encoding="utf-8"?>
<ds:datastoreItem xmlns:ds="http://schemas.openxmlformats.org/officeDocument/2006/customXml" ds:itemID="{701E9CC7-BDC7-4B58-A381-C6276D881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运营简报</vt:lpstr>
      <vt:lpstr>当日链接情况</vt:lpstr>
      <vt:lpstr>运营人员每日完成情况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2020-07-28T14:20:17Z</dcterms:created>
  <dcterms:modified xsi:type="dcterms:W3CDTF">2020-09-16T14:31:21Z</dcterms:modified>
</cp:coreProperties>
</file>