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. khoaCNTT\Giang_day\An toàn và BMTT\Slide\"/>
    </mc:Choice>
  </mc:AlternateContent>
  <bookViews>
    <workbookView xWindow="-120" yWindow="-120" windowWidth="20730" windowHeight="11160"/>
  </bookViews>
  <sheets>
    <sheet name="Khóa AES" sheetId="1" r:id="rId1"/>
    <sheet name="Mã hóa" sheetId="2" r:id="rId2"/>
    <sheet name="Phep_X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N27" i="1"/>
  <c r="N18" i="3"/>
  <c r="N19" i="3" s="1"/>
  <c r="N24" i="1" l="1"/>
  <c r="O27" i="1"/>
  <c r="C11" i="1"/>
  <c r="M11" i="1" l="1"/>
  <c r="Q12" i="3" l="1"/>
  <c r="Q13" i="3" s="1"/>
  <c r="Q18" i="3" s="1"/>
  <c r="P12" i="3"/>
  <c r="P13" i="3" s="1"/>
  <c r="P18" i="3" s="1"/>
  <c r="O12" i="3"/>
  <c r="O13" i="3" s="1"/>
  <c r="O18" i="3" s="1"/>
  <c r="N12" i="3"/>
  <c r="N13" i="3" s="1"/>
  <c r="H11" i="3"/>
  <c r="C11" i="3"/>
  <c r="C10" i="3"/>
  <c r="H10" i="3" s="1"/>
  <c r="H9" i="3"/>
  <c r="C9" i="3"/>
  <c r="C8" i="3"/>
  <c r="H8" i="3" s="1"/>
  <c r="C8" i="1"/>
  <c r="O23" i="1" l="1"/>
  <c r="O24" i="1" s="1"/>
  <c r="P23" i="1"/>
  <c r="P24" i="1" s="1"/>
  <c r="Q23" i="1"/>
  <c r="Q24" i="1" s="1"/>
  <c r="N23" i="1"/>
  <c r="C9" i="1"/>
  <c r="H9" i="1" s="1"/>
  <c r="C10" i="1"/>
  <c r="N8" i="1" s="1"/>
  <c r="H11" i="1"/>
  <c r="H8" i="1"/>
  <c r="P19" i="3" l="1"/>
  <c r="Q19" i="3"/>
  <c r="O19" i="3"/>
  <c r="O8" i="1"/>
  <c r="L8" i="1"/>
  <c r="M8" i="1"/>
  <c r="H10" i="1"/>
  <c r="N21" i="3" l="1"/>
  <c r="L15" i="1"/>
  <c r="L16" i="1" s="1"/>
  <c r="N15" i="1"/>
  <c r="N16" i="1" s="1"/>
  <c r="P27" i="1" s="1"/>
  <c r="P28" i="1" s="1"/>
  <c r="M15" i="1"/>
  <c r="M16" i="1" s="1"/>
  <c r="O28" i="1" s="1"/>
  <c r="O15" i="1"/>
  <c r="O16" i="1" s="1"/>
  <c r="Q27" i="1" s="1"/>
  <c r="Q28" i="1" s="1"/>
  <c r="N30" i="1" l="1"/>
</calcChain>
</file>

<file path=xl/sharedStrings.xml><?xml version="1.0" encoding="utf-8"?>
<sst xmlns="http://schemas.openxmlformats.org/spreadsheetml/2006/main" count="125" uniqueCount="52">
  <si>
    <t>1. Mở rộng khóa của một khóa K trong AES-128</t>
  </si>
  <si>
    <t>Khóa K =</t>
  </si>
  <si>
    <t>NK =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</si>
  <si>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</si>
  <si>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</si>
  <si>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</si>
  <si>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</si>
  <si>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</si>
  <si>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</si>
  <si>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</si>
  <si>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</si>
  <si>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</si>
  <si>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</si>
  <si>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</si>
  <si>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</si>
  <si>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g(w3) xor w0</t>
  </si>
  <si>
    <t>w4 xor w1</t>
  </si>
  <si>
    <t>Thế byte (Subword)</t>
  </si>
  <si>
    <t>Dịch vòng trái 1 byte (Rotword)</t>
  </si>
  <si>
    <t>Rcon[j]</t>
  </si>
  <si>
    <t xml:space="preserve">Các Word </t>
  </si>
  <si>
    <t>4byte =32 bit</t>
  </si>
  <si>
    <t>HÀM G</t>
  </si>
  <si>
    <t>8A84EB01</t>
  </si>
  <si>
    <t>01000000</t>
  </si>
  <si>
    <t>8B84EB01</t>
  </si>
  <si>
    <t>XOR Rcon[j]</t>
  </si>
  <si>
    <t>Word w[i]</t>
  </si>
  <si>
    <t>Word thứ i =</t>
  </si>
  <si>
    <t>Word</t>
  </si>
  <si>
    <t>Byte 1</t>
  </si>
  <si>
    <t>Byte 2</t>
  </si>
  <si>
    <t>Byte 3</t>
  </si>
  <si>
    <t>Byte 4</t>
  </si>
  <si>
    <t>Decimal</t>
  </si>
  <si>
    <t>Hexa</t>
  </si>
  <si>
    <t>XOR</t>
  </si>
  <si>
    <t>Hex</t>
  </si>
  <si>
    <t>A0FAFE17</t>
  </si>
  <si>
    <t>88542CB1</t>
  </si>
  <si>
    <t>Các bước mã hóa thực hiện tuần tự như sau:</t>
  </si>
  <si>
    <t>00000001</t>
  </si>
  <si>
    <t>10001011</t>
  </si>
  <si>
    <t>8A</t>
  </si>
  <si>
    <t>01</t>
  </si>
  <si>
    <t>8B</t>
  </si>
  <si>
    <t>Kết quả phép XOR của W'3 với W0:</t>
  </si>
  <si>
    <t>2B7E151628AED2A6ABF7158809CF4F3C</t>
  </si>
  <si>
    <r>
      <t>CF4F3C</t>
    </r>
    <r>
      <rPr>
        <sz val="12"/>
        <color rgb="FFFF0000"/>
        <rFont val="Times New Roman"/>
        <family val="1"/>
      </rPr>
      <t>09</t>
    </r>
  </si>
  <si>
    <t>Kết quả</t>
  </si>
  <si>
    <t>=W4</t>
  </si>
  <si>
    <t>W3'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</si>
</sst>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7030A0"/>
      <name val="Times New Roman"/>
      <family val="2"/>
    </font>
    <font>
      <sz val="12"/>
      <color rgb="FFFF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vertical="center"/>
    </xf>
    <xf numFmtId="0" fontId="0" fillId="0" borderId="0" xfId="0" quotePrefix="1"/>
    <xf numFmtId="0" fontId="6" fillId="0" borderId="0" xfId="0" applyFont="1" applyAlignment="1">
      <alignment horizontal="left"/>
    </xf>
    <xf numFmtId="0" fontId="6" fillId="0" borderId="0" xfId="0" quotePrefix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4" borderId="1" xfId="0" applyFill="1" applyBorder="1"/>
    <xf numFmtId="0" fontId="4" fillId="0" borderId="0" xfId="0" applyFont="1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0" fillId="0" borderId="0" xfId="0" applyNumberFormat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571500</xdr:colOff>
      <xdr:row>0</xdr:row>
      <xdr:rowOff>180975</xdr:rowOff>
    </xdr:from>
    <xdr:to>
      <xdr:col>22</xdr:col>
      <xdr:colOff>314322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80975"/>
          <a:ext cx="454342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91373</xdr:colOff>
      <xdr:row>19</xdr:row>
      <xdr:rowOff>131453</xdr:rowOff>
    </xdr:from>
    <xdr:to>
      <xdr:col>4</xdr:col>
      <xdr:colOff>184037</xdr:colOff>
      <xdr:row>38</xdr:row>
      <xdr:rowOff>34202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73" y="4120747"/>
          <a:ext cx="4126782" cy="3735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985401</xdr:colOff>
      <xdr:row>1</xdr:row>
      <xdr:rowOff>20425</xdr:rowOff>
    </xdr:from>
    <xdr:to>
      <xdr:col>9</xdr:col>
      <xdr:colOff>223735</xdr:colOff>
      <xdr:row>3</xdr:row>
      <xdr:rowOff>130311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26125" y="217494"/>
          <a:ext cx="4828524" cy="504024"/>
        </a:xfrm>
        <a:prstGeom prst="rect">
          <a:avLst/>
        </a:prstGeom>
      </xdr:spPr>
    </xdr:pic>
    <xdr:clientData/>
  </xdr:twoCellAnchor>
  <xdr:twoCellAnchor editAs="oneCell">
    <xdr:from>
      <xdr:col>4</xdr:col>
      <xdr:colOff>268941</xdr:colOff>
      <xdr:row>20</xdr:row>
      <xdr:rowOff>14502</xdr:rowOff>
    </xdr:from>
    <xdr:to>
      <xdr:col>9</xdr:col>
      <xdr:colOff>219929</xdr:colOff>
      <xdr:row>36</xdr:row>
      <xdr:rowOff>156882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3059" y="4205502"/>
          <a:ext cx="4153194" cy="3369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359951</xdr:colOff>
      <xdr:row>0</xdr:row>
      <xdr:rowOff>123825</xdr:rowOff>
    </xdr:from>
    <xdr:to>
      <xdr:col>7</xdr:col>
      <xdr:colOff>456274</xdr:colOff>
      <xdr:row>19</xdr:row>
      <xdr:rowOff>199293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951" y="123825"/>
          <a:ext cx="4896923" cy="3875943"/>
        </a:xfrm>
        <a:prstGeom prst="rect">
          <a:avLst/>
        </a:prstGeom>
      </xdr:spPr>
    </xdr:pic>
    <xdr:clientData/>
  </xdr:twoCellAnchor>
  <xdr:twoCellAnchor editAs="oneCell">
    <xdr:from>
      <xdr:col>1</xdr:col>
      <xdr:colOff>178750</xdr:colOff>
      <xdr:row>20</xdr:row>
      <xdr:rowOff>66674</xdr:rowOff>
    </xdr:from>
    <xdr:to>
      <xdr:col>7</xdr:col>
      <xdr:colOff>180200</xdr:colOff>
      <xdr:row>32</xdr:row>
      <xdr:rowOff>161455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550" y="4067174"/>
          <a:ext cx="4116250" cy="2495081"/>
        </a:xfrm>
        <a:prstGeom prst="rect">
          <a:avLst/>
        </a:prstGeom>
      </xdr:spPr>
    </xdr:pic>
    <xdr:clientData/>
  </xdr:twoCellAnchor>
  <xdr:twoCellAnchor editAs="oneCell">
    <xdr:from>
      <xdr:col>7</xdr:col>
      <xdr:colOff>331232</xdr:colOff>
      <xdr:row>8</xdr:row>
      <xdr:rowOff>114300</xdr:rowOff>
    </xdr:from>
    <xdr:to>
      <xdr:col>13</xdr:col>
      <xdr:colOff>151635</xdr:colOff>
      <xdr:row>24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1832" y="1714500"/>
          <a:ext cx="3935203" cy="3143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24</xdr:row>
      <xdr:rowOff>135916</xdr:rowOff>
    </xdr:from>
    <xdr:to>
      <xdr:col>13</xdr:col>
      <xdr:colOff>170667</xdr:colOff>
      <xdr:row>32</xdr:row>
      <xdr:rowOff>113996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19674" y="4936516"/>
          <a:ext cx="4066393" cy="1578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459441</xdr:colOff>
      <xdr:row>5</xdr:row>
      <xdr:rowOff>80123</xdr:rowOff>
    </xdr:from>
    <xdr:to>
      <xdr:col>24</xdr:col>
      <xdr:colOff>202263</xdr:colOff>
      <xdr:row>23</xdr:row>
      <xdr:rowOff>3922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EEE1519-91D2-4118-BFD7-1C32F223F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8353" y="1088652"/>
          <a:ext cx="4527734" cy="3711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91373</xdr:colOff>
      <xdr:row>19</xdr:row>
      <xdr:rowOff>131453</xdr:rowOff>
    </xdr:from>
    <xdr:to>
      <xdr:col>4</xdr:col>
      <xdr:colOff>184037</xdr:colOff>
      <xdr:row>38</xdr:row>
      <xdr:rowOff>34202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CF982D6-C1C2-45ED-A4C7-779FD99D2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73" y="4093853"/>
          <a:ext cx="4131264" cy="3703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696366</xdr:colOff>
      <xdr:row>1</xdr:row>
      <xdr:rowOff>99253</xdr:rowOff>
    </xdr:from>
    <xdr:to>
      <xdr:col>11</xdr:col>
      <xdr:colOff>236873</xdr:colOff>
      <xdr:row>4</xdr:row>
      <xdr:rowOff>12070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6CBB3677-3058-42B9-B35E-2EC27105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4966" y="299278"/>
          <a:ext cx="4836407" cy="512892"/>
        </a:xfrm>
        <a:prstGeom prst="rect">
          <a:avLst/>
        </a:prstGeom>
      </xdr:spPr>
    </xdr:pic>
    <xdr:clientData/>
  </xdr:twoCellAnchor>
  <xdr:twoCellAnchor editAs="oneCell">
    <xdr:from>
      <xdr:col>4</xdr:col>
      <xdr:colOff>268941</xdr:colOff>
      <xdr:row>20</xdr:row>
      <xdr:rowOff>14502</xdr:rowOff>
    </xdr:from>
    <xdr:to>
      <xdr:col>9</xdr:col>
      <xdr:colOff>219929</xdr:colOff>
      <xdr:row>36</xdr:row>
      <xdr:rowOff>156882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345CF32E-86DD-4A8F-A504-C710B9117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7541" y="4176927"/>
          <a:ext cx="4151513" cy="334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abSelected="1" zoomScale="145" zoomScaleNormal="145" workbookViewId="0">
      <selection activeCell="C11" sqref="C11"/>
    </sheetView>
  </sheetViews>
  <sheetFormatPr defaultRowHeight="15.75" x14ac:dyDescent="0.25"/>
  <cols>
    <col min="2" max="2" width="11" customWidth="1"/>
    <col min="3" max="3" width="14.625" bestFit="1" customWidth="1"/>
    <col min="4" max="4" width="18.375" customWidth="1"/>
    <col min="5" max="5" width="12.25" customWidth="1"/>
    <col min="7" max="7" width="13.125" customWidth="1"/>
    <col min="8" max="9" width="10.375" customWidth="1"/>
    <col min="10" max="10" width="10" customWidth="1"/>
    <col min="11" max="11" width="4.375" customWidth="1"/>
    <col min="12" max="12" width="11.875" bestFit="1" customWidth="1"/>
    <col min="13" max="13" width="10.375" bestFit="1" customWidth="1"/>
    <col min="14" max="14" width="9.875" bestFit="1" customWidth="1"/>
    <col min="15" max="15" width="10.125" bestFit="1" customWidth="1"/>
  </cols>
  <sheetData>
    <row r="2" spans="1:15" x14ac:dyDescent="0.25">
      <c r="A2" s="1" t="s">
        <v>0</v>
      </c>
    </row>
    <row r="3" spans="1:15" x14ac:dyDescent="0.25">
      <c r="B3" t="s">
        <v>47</v>
      </c>
    </row>
    <row r="4" spans="1:15" x14ac:dyDescent="0.25">
      <c r="A4" s="2" t="s">
        <v>1</v>
      </c>
      <c r="B4" t="s">
        <v>47</v>
      </c>
    </row>
    <row r="5" spans="1:15" x14ac:dyDescent="0.25">
      <c r="A5" s="2" t="s">
        <v>2</v>
      </c>
      <c r="B5">
        <v>4</v>
      </c>
    </row>
    <row r="6" spans="1:15" x14ac:dyDescent="0.25">
      <c r="A6" s="2"/>
      <c r="D6" s="10" t="s">
        <v>22</v>
      </c>
      <c r="E6" s="7"/>
      <c r="F6" s="7"/>
      <c r="G6" s="7"/>
      <c r="L6" s="3">
        <v>0</v>
      </c>
      <c r="M6" s="3">
        <v>1</v>
      </c>
      <c r="N6" s="3">
        <v>2</v>
      </c>
      <c r="O6" s="3">
        <v>3</v>
      </c>
    </row>
    <row r="7" spans="1:15" ht="28.5" x14ac:dyDescent="0.25">
      <c r="A7" s="6"/>
      <c r="B7" s="26" t="s">
        <v>20</v>
      </c>
      <c r="C7" s="26" t="s">
        <v>21</v>
      </c>
      <c r="D7" s="9" t="s">
        <v>18</v>
      </c>
      <c r="E7" s="9" t="s">
        <v>17</v>
      </c>
      <c r="F7" s="8" t="s">
        <v>19</v>
      </c>
      <c r="G7" s="8" t="s">
        <v>26</v>
      </c>
      <c r="H7" s="25" t="s">
        <v>27</v>
      </c>
      <c r="I7" s="25"/>
      <c r="L7" s="11" t="s">
        <v>3</v>
      </c>
      <c r="M7" s="11" t="s">
        <v>4</v>
      </c>
      <c r="N7" s="11" t="s">
        <v>5</v>
      </c>
      <c r="O7" s="11" t="s">
        <v>6</v>
      </c>
    </row>
    <row r="8" spans="1:15" x14ac:dyDescent="0.25">
      <c r="A8" s="11">
        <v>0</v>
      </c>
      <c r="B8" s="11" t="s">
        <v>3</v>
      </c>
      <c r="C8" s="16" t="str">
        <f>MID($B$4,A8*8+1,8)</f>
        <v>2B7E1516</v>
      </c>
      <c r="D8" s="4"/>
      <c r="E8" s="4"/>
      <c r="F8" s="4"/>
      <c r="G8" s="4"/>
      <c r="H8" s="15" t="str">
        <f>C8</f>
        <v>2B7E1516</v>
      </c>
      <c r="I8" s="4"/>
      <c r="L8" s="27" t="str">
        <f>C8</f>
        <v>2B7E1516</v>
      </c>
      <c r="M8" s="4" t="str">
        <f>C9</f>
        <v>28AED2A6</v>
      </c>
      <c r="N8" s="4" t="str">
        <f>C10</f>
        <v>ABF71588</v>
      </c>
      <c r="O8" s="4" t="str">
        <f>C11</f>
        <v>09CF4F3C</v>
      </c>
    </row>
    <row r="9" spans="1:15" x14ac:dyDescent="0.25">
      <c r="A9" s="11">
        <v>1</v>
      </c>
      <c r="B9" s="11" t="s">
        <v>4</v>
      </c>
      <c r="C9" s="6" t="str">
        <f t="shared" ref="C9:C10" si="0">MID($B$4,A9*8+1,8)</f>
        <v>28AED2A6</v>
      </c>
      <c r="D9" s="11"/>
      <c r="E9" s="11"/>
      <c r="F9" s="11"/>
      <c r="G9" s="11"/>
      <c r="H9" s="4" t="str">
        <f t="shared" ref="H9:H11" si="1">C9</f>
        <v>28AED2A6</v>
      </c>
      <c r="I9" s="11"/>
      <c r="J9" s="13">
        <v>10001010</v>
      </c>
      <c r="K9" s="23" t="s">
        <v>43</v>
      </c>
    </row>
    <row r="10" spans="1:15" x14ac:dyDescent="0.25">
      <c r="A10" s="11">
        <v>2</v>
      </c>
      <c r="B10" s="11" t="s">
        <v>5</v>
      </c>
      <c r="C10" s="6" t="str">
        <f t="shared" si="0"/>
        <v>ABF71588</v>
      </c>
      <c r="D10" s="11"/>
      <c r="E10" s="11"/>
      <c r="F10" s="11"/>
      <c r="G10" s="11"/>
      <c r="H10" s="4" t="str">
        <f t="shared" si="1"/>
        <v>ABF71588</v>
      </c>
      <c r="I10" s="11"/>
      <c r="J10" s="22" t="s">
        <v>41</v>
      </c>
      <c r="K10" s="24" t="s">
        <v>44</v>
      </c>
      <c r="L10" t="s">
        <v>28</v>
      </c>
      <c r="M10" s="3">
        <v>0</v>
      </c>
    </row>
    <row r="11" spans="1:15" x14ac:dyDescent="0.25">
      <c r="A11" s="11">
        <v>3</v>
      </c>
      <c r="B11" s="11" t="s">
        <v>6</v>
      </c>
      <c r="C11" s="6" t="str">
        <f>MID($B$4,A11*8+1,8)</f>
        <v>09CF4F3C</v>
      </c>
      <c r="D11" s="11" t="s">
        <v>48</v>
      </c>
      <c r="E11" s="11" t="s">
        <v>23</v>
      </c>
      <c r="F11" s="12" t="s">
        <v>24</v>
      </c>
      <c r="G11" s="17" t="s">
        <v>25</v>
      </c>
      <c r="H11" s="4" t="str">
        <f t="shared" si="1"/>
        <v>09CF4F3C</v>
      </c>
      <c r="I11" s="11"/>
      <c r="J11" s="22" t="s">
        <v>42</v>
      </c>
      <c r="K11" s="24" t="s">
        <v>45</v>
      </c>
      <c r="L11" t="s">
        <v>29</v>
      </c>
      <c r="M11" s="15" t="str">
        <f>HLOOKUP(M10,L$6:O$8,3,TRUE)</f>
        <v>2B7E1516</v>
      </c>
    </row>
    <row r="12" spans="1:15" x14ac:dyDescent="0.25">
      <c r="A12" s="11">
        <v>4</v>
      </c>
      <c r="B12" s="11" t="s">
        <v>7</v>
      </c>
      <c r="C12" s="21" t="s">
        <v>15</v>
      </c>
      <c r="D12" s="11"/>
      <c r="E12" s="11"/>
      <c r="F12" s="11"/>
      <c r="G12" s="11"/>
      <c r="H12" s="19" t="s">
        <v>38</v>
      </c>
      <c r="I12" s="11"/>
    </row>
    <row r="13" spans="1:15" x14ac:dyDescent="0.25">
      <c r="A13" s="11">
        <v>5</v>
      </c>
      <c r="B13" s="11" t="s">
        <v>8</v>
      </c>
      <c r="C13" s="21" t="s">
        <v>16</v>
      </c>
      <c r="D13" s="11"/>
      <c r="E13" s="11"/>
      <c r="F13" s="11"/>
      <c r="G13" s="11"/>
      <c r="H13" s="11" t="s">
        <v>39</v>
      </c>
      <c r="I13" s="11"/>
      <c r="L13" s="5" t="s">
        <v>30</v>
      </c>
      <c r="M13" s="5" t="s">
        <v>31</v>
      </c>
      <c r="N13" s="5" t="s">
        <v>32</v>
      </c>
      <c r="O13" s="5" t="s">
        <v>33</v>
      </c>
    </row>
    <row r="14" spans="1:15" x14ac:dyDescent="0.25">
      <c r="A14" s="11">
        <v>6</v>
      </c>
      <c r="B14" s="11" t="s">
        <v>9</v>
      </c>
      <c r="C14" s="6"/>
      <c r="D14" s="11"/>
      <c r="E14" s="11"/>
      <c r="F14" s="11"/>
      <c r="G14" s="11"/>
      <c r="H14" s="11"/>
      <c r="I14" s="11"/>
      <c r="L14" s="5">
        <v>1</v>
      </c>
      <c r="M14" s="5">
        <v>2</v>
      </c>
      <c r="N14" s="5">
        <v>3</v>
      </c>
      <c r="O14" s="5">
        <v>4</v>
      </c>
    </row>
    <row r="15" spans="1:15" x14ac:dyDescent="0.25">
      <c r="A15" s="11">
        <v>7</v>
      </c>
      <c r="B15" s="11" t="s">
        <v>10</v>
      </c>
      <c r="C15" s="6"/>
      <c r="D15" s="11"/>
      <c r="E15" s="11"/>
      <c r="F15" s="11"/>
      <c r="G15" s="11"/>
      <c r="H15" s="11"/>
      <c r="I15" s="11"/>
      <c r="J15" s="14" t="s">
        <v>35</v>
      </c>
      <c r="K15" s="14"/>
      <c r="L15" s="33" t="str">
        <f>MID($M$11,L14*2-1,2)</f>
        <v>2B</v>
      </c>
      <c r="M15" s="33" t="str">
        <f t="shared" ref="M15:O15" si="2">MID($M$11,M14*2-1,2)</f>
        <v>7E</v>
      </c>
      <c r="N15" s="33" t="str">
        <f t="shared" si="2"/>
        <v>15</v>
      </c>
      <c r="O15" s="33" t="str">
        <f t="shared" si="2"/>
        <v>16</v>
      </c>
    </row>
    <row r="16" spans="1:15" x14ac:dyDescent="0.25">
      <c r="A16" s="11">
        <v>8</v>
      </c>
      <c r="B16" s="11" t="s">
        <v>11</v>
      </c>
      <c r="C16" s="6"/>
      <c r="D16" s="11"/>
      <c r="E16" s="11"/>
      <c r="F16" s="11"/>
      <c r="G16" s="11"/>
      <c r="H16" s="11"/>
      <c r="I16" s="11"/>
      <c r="J16" s="14" t="s">
        <v>34</v>
      </c>
      <c r="K16" s="14"/>
      <c r="L16" s="5">
        <f>HEX2DEC(L15)</f>
        <v>43</v>
      </c>
      <c r="M16" s="5">
        <f t="shared" ref="M16:O16" si="3">HEX2DEC(M15)</f>
        <v>126</v>
      </c>
      <c r="N16" s="5">
        <f t="shared" si="3"/>
        <v>21</v>
      </c>
      <c r="O16" s="5">
        <f t="shared" si="3"/>
        <v>22</v>
      </c>
    </row>
    <row r="17" spans="1:18" x14ac:dyDescent="0.25">
      <c r="A17" s="11">
        <v>9</v>
      </c>
      <c r="B17" s="11" t="s">
        <v>12</v>
      </c>
      <c r="C17" s="6"/>
      <c r="D17" s="11"/>
      <c r="E17" s="11"/>
      <c r="F17" s="11"/>
      <c r="G17" s="11"/>
      <c r="H17" s="11"/>
      <c r="I17" s="11"/>
    </row>
    <row r="18" spans="1:18" x14ac:dyDescent="0.25">
      <c r="A18" s="11">
        <v>10</v>
      </c>
      <c r="B18" s="11" t="s">
        <v>13</v>
      </c>
      <c r="C18" s="6"/>
      <c r="D18" s="11"/>
      <c r="E18" s="11"/>
      <c r="F18" s="11"/>
      <c r="G18" s="11"/>
      <c r="H18" s="11"/>
      <c r="I18" s="11"/>
      <c r="L18" t="s">
        <v>28</v>
      </c>
      <c r="M18" s="3" t="s">
        <v>51</v>
      </c>
    </row>
    <row r="19" spans="1:18" x14ac:dyDescent="0.25">
      <c r="A19" s="11">
        <v>11</v>
      </c>
      <c r="B19" s="11" t="s">
        <v>14</v>
      </c>
      <c r="C19" s="6"/>
      <c r="D19" s="11"/>
      <c r="E19" s="11"/>
      <c r="F19" s="11"/>
      <c r="G19" s="11"/>
      <c r="H19" s="11"/>
      <c r="I19" s="11"/>
      <c r="J19" s="8" t="s">
        <v>26</v>
      </c>
      <c r="L19" t="s">
        <v>29</v>
      </c>
      <c r="M19" s="17" t="s">
        <v>25</v>
      </c>
    </row>
    <row r="21" spans="1:18" x14ac:dyDescent="0.25">
      <c r="N21" s="5" t="s">
        <v>30</v>
      </c>
      <c r="O21" s="5" t="s">
        <v>31</v>
      </c>
      <c r="P21" s="5" t="s">
        <v>32</v>
      </c>
      <c r="Q21" s="5" t="s">
        <v>33</v>
      </c>
    </row>
    <row r="22" spans="1:18" x14ac:dyDescent="0.25">
      <c r="N22" s="5">
        <v>1</v>
      </c>
      <c r="O22" s="5">
        <v>2</v>
      </c>
      <c r="P22" s="5">
        <v>3</v>
      </c>
      <c r="Q22" s="5">
        <v>4</v>
      </c>
    </row>
    <row r="23" spans="1:18" x14ac:dyDescent="0.25">
      <c r="L23" s="14" t="s">
        <v>35</v>
      </c>
      <c r="M23" s="14"/>
      <c r="N23" s="30" t="str">
        <f>MID($M$19,N22*2-1,2)</f>
        <v>8B</v>
      </c>
      <c r="O23" s="30" t="str">
        <f t="shared" ref="O23:Q23" si="4">MID($M$19,O22*2-1,2)</f>
        <v>84</v>
      </c>
      <c r="P23" s="30" t="str">
        <f t="shared" si="4"/>
        <v>EB</v>
      </c>
      <c r="Q23" s="30" t="str">
        <f t="shared" si="4"/>
        <v>01</v>
      </c>
    </row>
    <row r="24" spans="1:18" x14ac:dyDescent="0.25">
      <c r="L24" s="14" t="s">
        <v>34</v>
      </c>
      <c r="M24" s="14"/>
      <c r="N24" s="5">
        <f>HEX2DEC(N23)</f>
        <v>139</v>
      </c>
      <c r="O24" s="5">
        <f t="shared" ref="O24" si="5">HEX2DEC(O23)</f>
        <v>132</v>
      </c>
      <c r="P24" s="5">
        <f t="shared" ref="P24" si="6">HEX2DEC(P23)</f>
        <v>235</v>
      </c>
      <c r="Q24" s="5">
        <f t="shared" ref="Q24" si="7">HEX2DEC(Q23)</f>
        <v>1</v>
      </c>
    </row>
    <row r="26" spans="1:18" x14ac:dyDescent="0.25">
      <c r="N26" s="5" t="s">
        <v>30</v>
      </c>
      <c r="O26" s="5" t="s">
        <v>31</v>
      </c>
      <c r="P26" s="5" t="s">
        <v>32</v>
      </c>
      <c r="Q26" s="5" t="s">
        <v>33</v>
      </c>
    </row>
    <row r="27" spans="1:18" x14ac:dyDescent="0.25">
      <c r="L27" s="1" t="s">
        <v>36</v>
      </c>
      <c r="M27" s="1"/>
      <c r="N27" s="5">
        <f>_xlfn.BITXOR(L16,N24)</f>
        <v>160</v>
      </c>
      <c r="O27" s="5">
        <f>_xlfn.BITXOR(M16,O24)</f>
        <v>250</v>
      </c>
      <c r="P27" s="5">
        <f>_xlfn.BITXOR(N16,P24)</f>
        <v>254</v>
      </c>
      <c r="Q27" s="5">
        <f>_xlfn.BITXOR(O16,Q24)</f>
        <v>23</v>
      </c>
      <c r="R27" s="13" t="s">
        <v>34</v>
      </c>
    </row>
    <row r="28" spans="1:18" x14ac:dyDescent="0.25">
      <c r="N28" s="32" t="str">
        <f>DEC2HEX(N27,2)</f>
        <v>A0</v>
      </c>
      <c r="O28" s="32" t="str">
        <f t="shared" ref="O28:Q28" si="8">DEC2HEX(O27,2)</f>
        <v>FA</v>
      </c>
      <c r="P28" s="32" t="str">
        <f t="shared" si="8"/>
        <v>FE</v>
      </c>
      <c r="Q28" s="32" t="str">
        <f t="shared" si="8"/>
        <v>17</v>
      </c>
      <c r="R28" s="13" t="s">
        <v>37</v>
      </c>
    </row>
    <row r="30" spans="1:18" x14ac:dyDescent="0.25">
      <c r="M30" s="14" t="s">
        <v>46</v>
      </c>
      <c r="N30" s="18" t="str">
        <f>N28&amp;O28&amp;P28&amp;Q28</f>
        <v>A0FAFE17</v>
      </c>
      <c r="O30" s="31" t="s">
        <v>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"/>
  <sheetViews>
    <sheetView topLeftCell="A19" zoomScale="145" zoomScaleNormal="145" workbookViewId="0">
      <selection activeCell="I6" sqref="I6"/>
    </sheetView>
  </sheetViews>
  <sheetFormatPr defaultRowHeight="15.75" x14ac:dyDescent="0.25"/>
  <sheetData>
    <row r="3" spans="9:9" x14ac:dyDescent="0.25">
      <c r="I3" s="20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zoomScale="190" zoomScaleNormal="190" workbookViewId="0">
      <selection activeCell="N13" sqref="N13"/>
    </sheetView>
  </sheetViews>
  <sheetFormatPr defaultRowHeight="15.75" x14ac:dyDescent="0.25"/>
  <cols>
    <col min="2" max="2" width="11" customWidth="1"/>
    <col min="3" max="3" width="14.625" bestFit="1" customWidth="1"/>
    <col min="4" max="4" width="18.375" customWidth="1"/>
    <col min="5" max="5" width="12.25" customWidth="1"/>
    <col min="7" max="7" width="13.125" customWidth="1"/>
    <col min="8" max="9" width="10.375" customWidth="1"/>
    <col min="10" max="10" width="10" customWidth="1"/>
    <col min="11" max="11" width="4.375" customWidth="1"/>
    <col min="12" max="12" width="11.875" bestFit="1" customWidth="1"/>
    <col min="13" max="13" width="10.375" bestFit="1" customWidth="1"/>
    <col min="14" max="14" width="9.875" bestFit="1" customWidth="1"/>
    <col min="15" max="15" width="10.125" bestFit="1" customWidth="1"/>
  </cols>
  <sheetData>
    <row r="2" spans="1:17" x14ac:dyDescent="0.25">
      <c r="A2" s="1" t="s">
        <v>0</v>
      </c>
    </row>
    <row r="3" spans="1:17" x14ac:dyDescent="0.25">
      <c r="B3" t="s">
        <v>47</v>
      </c>
    </row>
    <row r="4" spans="1:17" x14ac:dyDescent="0.25">
      <c r="A4" s="2" t="s">
        <v>1</v>
      </c>
      <c r="B4" t="s">
        <v>47</v>
      </c>
    </row>
    <row r="5" spans="1:17" x14ac:dyDescent="0.25">
      <c r="A5" s="2" t="s">
        <v>2</v>
      </c>
      <c r="B5">
        <v>4</v>
      </c>
    </row>
    <row r="6" spans="1:17" x14ac:dyDescent="0.25">
      <c r="A6" s="2"/>
      <c r="D6" s="10" t="s">
        <v>22</v>
      </c>
      <c r="E6" s="7"/>
      <c r="F6" s="7"/>
      <c r="G6" s="7"/>
    </row>
    <row r="7" spans="1:17" ht="28.5" x14ac:dyDescent="0.25">
      <c r="A7" s="6"/>
      <c r="B7" s="26" t="s">
        <v>20</v>
      </c>
      <c r="C7" s="26" t="s">
        <v>21</v>
      </c>
      <c r="D7" s="9" t="s">
        <v>18</v>
      </c>
      <c r="E7" s="9" t="s">
        <v>17</v>
      </c>
      <c r="F7" s="8" t="s">
        <v>19</v>
      </c>
      <c r="G7" s="8" t="s">
        <v>26</v>
      </c>
      <c r="H7" s="25" t="s">
        <v>27</v>
      </c>
      <c r="I7" s="25"/>
      <c r="L7" t="s">
        <v>28</v>
      </c>
      <c r="M7" s="3"/>
    </row>
    <row r="8" spans="1:17" x14ac:dyDescent="0.25">
      <c r="A8" s="11">
        <v>0</v>
      </c>
      <c r="B8" s="11" t="s">
        <v>3</v>
      </c>
      <c r="C8" s="16" t="str">
        <f>MID($B$4,A8*8+1,8)</f>
        <v>2B7E1516</v>
      </c>
      <c r="D8" s="4"/>
      <c r="E8" s="4"/>
      <c r="F8" s="4"/>
      <c r="G8" s="4"/>
      <c r="H8" s="15" t="str">
        <f>C8</f>
        <v>2B7E1516</v>
      </c>
      <c r="I8" s="4"/>
      <c r="L8" t="s">
        <v>29</v>
      </c>
      <c r="M8" s="29" t="s">
        <v>23</v>
      </c>
    </row>
    <row r="9" spans="1:17" x14ac:dyDescent="0.25">
      <c r="A9" s="11">
        <v>1</v>
      </c>
      <c r="B9" s="11" t="s">
        <v>4</v>
      </c>
      <c r="C9" s="6" t="str">
        <f t="shared" ref="C9:C11" si="0">MID($B$4,A9*8+1,8)</f>
        <v>28AED2A6</v>
      </c>
      <c r="D9" s="11"/>
      <c r="E9" s="11"/>
      <c r="F9" s="11"/>
      <c r="G9" s="11"/>
      <c r="H9" s="4" t="str">
        <f t="shared" ref="H9:H11" si="1">C9</f>
        <v>28AED2A6</v>
      </c>
      <c r="I9" s="11"/>
      <c r="J9" s="13"/>
    </row>
    <row r="10" spans="1:17" x14ac:dyDescent="0.25">
      <c r="A10" s="11">
        <v>2</v>
      </c>
      <c r="B10" s="11" t="s">
        <v>5</v>
      </c>
      <c r="C10" s="6" t="str">
        <f t="shared" si="0"/>
        <v>ABF71588</v>
      </c>
      <c r="D10" s="11"/>
      <c r="E10" s="11"/>
      <c r="F10" s="11"/>
      <c r="G10" s="11"/>
      <c r="H10" s="4" t="str">
        <f t="shared" si="1"/>
        <v>ABF71588</v>
      </c>
      <c r="I10" s="11"/>
      <c r="J10" s="22"/>
      <c r="N10" s="5" t="s">
        <v>30</v>
      </c>
      <c r="O10" s="5" t="s">
        <v>31</v>
      </c>
      <c r="P10" s="5" t="s">
        <v>32</v>
      </c>
      <c r="Q10" s="5" t="s">
        <v>33</v>
      </c>
    </row>
    <row r="11" spans="1:17" x14ac:dyDescent="0.25">
      <c r="A11" s="11">
        <v>3</v>
      </c>
      <c r="B11" s="11" t="s">
        <v>6</v>
      </c>
      <c r="C11" s="6" t="str">
        <f t="shared" si="0"/>
        <v>09CF4F3C</v>
      </c>
      <c r="D11" s="11" t="s">
        <v>48</v>
      </c>
      <c r="E11" s="29" t="s">
        <v>23</v>
      </c>
      <c r="F11" s="12" t="s">
        <v>24</v>
      </c>
      <c r="G11" s="17" t="s">
        <v>25</v>
      </c>
      <c r="H11" s="4" t="str">
        <f t="shared" si="1"/>
        <v>09CF4F3C</v>
      </c>
      <c r="I11" s="11"/>
      <c r="J11" s="22"/>
      <c r="N11" s="5">
        <v>1</v>
      </c>
      <c r="O11" s="5">
        <v>2</v>
      </c>
      <c r="P11" s="5">
        <v>3</v>
      </c>
      <c r="Q11" s="5">
        <v>4</v>
      </c>
    </row>
    <row r="12" spans="1:17" x14ac:dyDescent="0.25">
      <c r="A12" s="11">
        <v>4</v>
      </c>
      <c r="B12" s="11" t="s">
        <v>7</v>
      </c>
      <c r="C12" s="21" t="s">
        <v>15</v>
      </c>
      <c r="D12" s="11"/>
      <c r="E12" s="11"/>
      <c r="F12" s="11"/>
      <c r="G12" s="11"/>
      <c r="H12" s="19" t="s">
        <v>38</v>
      </c>
      <c r="I12" s="11"/>
      <c r="L12" s="14" t="s">
        <v>35</v>
      </c>
      <c r="M12" s="14"/>
      <c r="N12" s="5" t="str">
        <f>MID($M$8,N11*2-1,2)</f>
        <v>8A</v>
      </c>
      <c r="O12" s="5" t="str">
        <f>MID($M$8,O11*2-1,2)</f>
        <v>84</v>
      </c>
      <c r="P12" s="5" t="str">
        <f>MID($M$8,P11*2-1,2)</f>
        <v>EB</v>
      </c>
      <c r="Q12" s="5" t="str">
        <f>MID($M$8,Q11*2-1,2)</f>
        <v>01</v>
      </c>
    </row>
    <row r="13" spans="1:17" x14ac:dyDescent="0.25">
      <c r="A13" s="11">
        <v>5</v>
      </c>
      <c r="B13" s="11" t="s">
        <v>8</v>
      </c>
      <c r="C13" s="21" t="s">
        <v>16</v>
      </c>
      <c r="D13" s="11"/>
      <c r="E13" s="11"/>
      <c r="F13" s="11"/>
      <c r="G13" s="11"/>
      <c r="H13" s="11" t="s">
        <v>39</v>
      </c>
      <c r="I13" s="11"/>
      <c r="L13" s="14" t="s">
        <v>34</v>
      </c>
      <c r="M13" s="14"/>
      <c r="N13" s="5">
        <f>HEX2DEC(N12)</f>
        <v>138</v>
      </c>
      <c r="O13" s="5">
        <f t="shared" ref="O13:Q13" si="2">HEX2DEC(O12)</f>
        <v>132</v>
      </c>
      <c r="P13" s="5">
        <f t="shared" si="2"/>
        <v>235</v>
      </c>
      <c r="Q13" s="5">
        <f t="shared" si="2"/>
        <v>1</v>
      </c>
    </row>
    <row r="14" spans="1:17" x14ac:dyDescent="0.25">
      <c r="A14" s="11">
        <v>6</v>
      </c>
      <c r="B14" s="11" t="s">
        <v>9</v>
      </c>
      <c r="C14" s="6"/>
      <c r="D14" s="11"/>
      <c r="E14" s="11"/>
      <c r="F14" s="11"/>
      <c r="G14" s="11"/>
      <c r="H14" s="11"/>
      <c r="I14" s="11"/>
    </row>
    <row r="15" spans="1:17" x14ac:dyDescent="0.25">
      <c r="A15" s="11">
        <v>7</v>
      </c>
      <c r="B15" s="11" t="s">
        <v>10</v>
      </c>
      <c r="C15" s="6"/>
      <c r="D15" s="11"/>
      <c r="E15" s="11"/>
      <c r="F15" s="11"/>
      <c r="G15" s="11"/>
      <c r="H15" s="11"/>
      <c r="I15" s="11"/>
      <c r="J15" s="14" t="s">
        <v>35</v>
      </c>
      <c r="L15" s="2" t="s">
        <v>36</v>
      </c>
      <c r="M15" s="28" t="s">
        <v>19</v>
      </c>
      <c r="N15" s="5">
        <v>1</v>
      </c>
      <c r="O15" s="5">
        <v>0</v>
      </c>
      <c r="P15" s="5">
        <v>0</v>
      </c>
      <c r="Q15" s="5">
        <v>0</v>
      </c>
    </row>
    <row r="16" spans="1:17" x14ac:dyDescent="0.25">
      <c r="A16" s="11">
        <v>8</v>
      </c>
      <c r="B16" s="11" t="s">
        <v>11</v>
      </c>
      <c r="C16" s="6"/>
      <c r="D16" s="11"/>
      <c r="E16" s="11"/>
      <c r="F16" s="11"/>
      <c r="G16" s="11"/>
      <c r="H16" s="11"/>
      <c r="I16" s="11"/>
      <c r="J16" s="14" t="s">
        <v>34</v>
      </c>
    </row>
    <row r="17" spans="1:17" x14ac:dyDescent="0.25">
      <c r="A17" s="11">
        <v>9</v>
      </c>
      <c r="B17" s="11" t="s">
        <v>12</v>
      </c>
      <c r="C17" s="6"/>
      <c r="D17" s="11"/>
      <c r="E17" s="11"/>
      <c r="F17" s="11"/>
      <c r="G17" s="11"/>
      <c r="H17" s="11"/>
      <c r="I17" s="11"/>
      <c r="N17" s="5" t="s">
        <v>30</v>
      </c>
      <c r="O17" s="5" t="s">
        <v>31</v>
      </c>
      <c r="P17" s="5" t="s">
        <v>32</v>
      </c>
      <c r="Q17" s="5" t="s">
        <v>33</v>
      </c>
    </row>
    <row r="18" spans="1:17" x14ac:dyDescent="0.25">
      <c r="A18" s="11">
        <v>10</v>
      </c>
      <c r="B18" s="11" t="s">
        <v>13</v>
      </c>
      <c r="C18" s="6"/>
      <c r="D18" s="11"/>
      <c r="E18" s="11"/>
      <c r="F18" s="11"/>
      <c r="G18" s="11"/>
      <c r="H18" s="11"/>
      <c r="I18" s="11"/>
      <c r="M18" s="13" t="s">
        <v>34</v>
      </c>
      <c r="N18" s="5">
        <f>_xlfn.BITXOR(N15,N13)</f>
        <v>139</v>
      </c>
      <c r="O18" s="5">
        <f t="shared" ref="O18:Q18" si="3">_xlfn.BITXOR(O15,O13)</f>
        <v>132</v>
      </c>
      <c r="P18" s="5">
        <f t="shared" si="3"/>
        <v>235</v>
      </c>
      <c r="Q18" s="5">
        <f t="shared" si="3"/>
        <v>1</v>
      </c>
    </row>
    <row r="19" spans="1:17" x14ac:dyDescent="0.25">
      <c r="A19" s="11">
        <v>11</v>
      </c>
      <c r="B19" s="11" t="s">
        <v>14</v>
      </c>
      <c r="C19" s="6"/>
      <c r="D19" s="11"/>
      <c r="E19" s="11"/>
      <c r="F19" s="11"/>
      <c r="G19" s="11"/>
      <c r="H19" s="11"/>
      <c r="I19" s="11"/>
      <c r="L19" s="2" t="s">
        <v>49</v>
      </c>
      <c r="M19" s="13" t="s">
        <v>37</v>
      </c>
      <c r="N19" s="30" t="str">
        <f>DEC2HEX(N18,2)</f>
        <v>8B</v>
      </c>
      <c r="O19" s="30" t="str">
        <f t="shared" ref="O19:Q19" si="4">DEC2HEX(O18,2)</f>
        <v>84</v>
      </c>
      <c r="P19" s="30" t="str">
        <f t="shared" si="4"/>
        <v>EB</v>
      </c>
      <c r="Q19" s="30" t="str">
        <f t="shared" si="4"/>
        <v>01</v>
      </c>
    </row>
    <row r="21" spans="1:17" x14ac:dyDescent="0.25">
      <c r="M21" s="14" t="s">
        <v>46</v>
      </c>
      <c r="N21" s="18" t="str">
        <f>N19&amp;O19&amp;P19&amp;Q19</f>
        <v>8B84EB01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Khóa AES</vt:lpstr>
      <vt:lpstr>Mã hóa</vt:lpstr>
      <vt:lpstr>Phep_XOR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ATK</dc:creator>
  <cp:lastModifiedBy>Pham Van Hiep</cp:lastModifiedBy>
  <dcterms:created xsi:type="dcterms:W3CDTF">2023-04-17T03:39:18Z</dcterms:created>
  <dcterms:modified xsi:type="dcterms:W3CDTF">2025-04-26T01:11:57Z</dcterms:modified>
</cp:coreProperties>
</file>