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惠普\Desktop\"/>
    </mc:Choice>
  </mc:AlternateContent>
  <xr:revisionPtr revIDLastSave="0" documentId="13_ncr:1_{5968F22C-4A8D-4AC2-8AF1-E90771832618}" xr6:coauthVersionLast="45" xr6:coauthVersionMax="45" xr10:uidLastSave="{00000000-0000-0000-0000-000000000000}"/>
  <bookViews>
    <workbookView xWindow="7368" yWindow="1452" windowWidth="14124" windowHeight="982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0" i="1" l="1"/>
  <c r="P19" i="1"/>
  <c r="P18" i="1"/>
  <c r="P17" i="1"/>
  <c r="O10" i="1"/>
  <c r="O9" i="1"/>
  <c r="N10" i="1"/>
  <c r="N11" i="1"/>
  <c r="N12" i="1"/>
  <c r="N13" i="1"/>
  <c r="N14" i="1"/>
  <c r="N9" i="1"/>
  <c r="M7" i="1"/>
  <c r="P16" i="1"/>
  <c r="P10" i="1"/>
  <c r="P11" i="1"/>
  <c r="P12" i="1"/>
  <c r="P13" i="1"/>
  <c r="P14" i="1"/>
  <c r="P9" i="1"/>
  <c r="P2" i="1"/>
  <c r="P3" i="1"/>
  <c r="P4" i="1"/>
  <c r="P5" i="1"/>
  <c r="P6" i="1"/>
  <c r="M9" i="1"/>
  <c r="P1" i="1" s="1"/>
  <c r="M1" i="1"/>
  <c r="I2" i="1"/>
  <c r="I3" i="1"/>
  <c r="I4" i="1"/>
  <c r="I5" i="1"/>
  <c r="I6" i="1"/>
  <c r="I1" i="1"/>
  <c r="H24" i="1"/>
  <c r="H23" i="1"/>
  <c r="G23" i="1"/>
  <c r="H14" i="1"/>
  <c r="M20" i="1"/>
  <c r="H13" i="1"/>
  <c r="H10" i="1"/>
  <c r="G13" i="1"/>
  <c r="G14" i="1"/>
  <c r="F8" i="1"/>
  <c r="E8" i="1"/>
  <c r="F13" i="1"/>
  <c r="H9" i="1"/>
  <c r="H8" i="1"/>
  <c r="H1" i="1"/>
  <c r="G3" i="1"/>
  <c r="G2" i="1"/>
  <c r="B10" i="1"/>
  <c r="G1" i="1" s="1"/>
  <c r="G5" i="1"/>
  <c r="G6" i="1"/>
  <c r="E20" i="1"/>
  <c r="C21" i="1"/>
  <c r="C20" i="1"/>
  <c r="C22" i="1"/>
  <c r="C23" i="1"/>
  <c r="C24" i="1"/>
  <c r="C25" i="1"/>
  <c r="B17" i="1"/>
  <c r="M2" i="1"/>
  <c r="M3" i="1"/>
  <c r="M4" i="1"/>
  <c r="M5" i="1"/>
  <c r="M6" i="1"/>
  <c r="J2" i="1"/>
  <c r="J3" i="1"/>
  <c r="J4" i="1"/>
  <c r="J5" i="1"/>
  <c r="J6" i="1"/>
  <c r="J1" i="1"/>
  <c r="E15" i="1"/>
  <c r="E9" i="1"/>
  <c r="F9" i="1" s="1"/>
  <c r="D2" i="1"/>
  <c r="D3" i="1"/>
  <c r="E10" i="1" s="1"/>
  <c r="F10" i="1" s="1"/>
  <c r="D4" i="1"/>
  <c r="E11" i="1" s="1"/>
  <c r="F11" i="1" s="1"/>
  <c r="D5" i="1"/>
  <c r="E12" i="1" s="1"/>
  <c r="F12" i="1" s="1"/>
  <c r="D6" i="1"/>
  <c r="E13" i="1" s="1"/>
  <c r="D1" i="1"/>
  <c r="D8" i="1" s="1"/>
  <c r="C2" i="1"/>
  <c r="A9" i="1" s="1"/>
  <c r="C3" i="1"/>
  <c r="C4" i="1"/>
  <c r="C5" i="1"/>
  <c r="C6" i="1"/>
  <c r="C1" i="1"/>
  <c r="M21" i="1" l="1"/>
  <c r="G15" i="1"/>
  <c r="G16" i="1" s="1"/>
  <c r="G17" i="1" s="1"/>
  <c r="B9" i="1"/>
  <c r="M23" i="1" l="1"/>
  <c r="H6" i="1"/>
  <c r="H5" i="1"/>
  <c r="H3" i="1"/>
  <c r="H2" i="1"/>
  <c r="G4" i="1"/>
  <c r="H4" i="1" s="1"/>
  <c r="C13" i="1"/>
</calcChain>
</file>

<file path=xl/sharedStrings.xml><?xml version="1.0" encoding="utf-8"?>
<sst xmlns="http://schemas.openxmlformats.org/spreadsheetml/2006/main" count="3" uniqueCount="3">
  <si>
    <t>形变量</t>
    <phoneticPr fontId="1" type="noConversion"/>
  </si>
  <si>
    <t>50周期</t>
    <phoneticPr fontId="1" type="noConversion"/>
  </si>
  <si>
    <t>形变量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</si>
</sst>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G6" workbookViewId="0">
      <selection activeCell="P20" sqref="P20"/>
    </sheetView>
  </sheetViews>
  <sheetFormatPr defaultRowHeight="13.8" x14ac:dyDescent="0.25"/>
  <cols>
    <col min="8" max="8" width="15.5546875" customWidth="1"/>
    <col min="9" max="9" width="19" customWidth="1"/>
    <col min="10" max="10" width="8.5546875" customWidth="1"/>
    <col min="13" max="13" width="16.109375" customWidth="1"/>
    <col min="14" max="14" width="9.109375" bestFit="1" customWidth="1"/>
    <col min="16" max="16" width="14.21875" bestFit="1" customWidth="1"/>
  </cols>
  <sheetData>
    <row r="1" spans="1:16" x14ac:dyDescent="0.25">
      <c r="A1">
        <v>50</v>
      </c>
      <c r="B1">
        <v>11.1</v>
      </c>
      <c r="C1">
        <f>9.8*A1/1000</f>
        <v>0.49000000000000005</v>
      </c>
      <c r="D1">
        <f>B1*0.01</f>
        <v>0.111</v>
      </c>
      <c r="E1">
        <v>0.49</v>
      </c>
      <c r="G1">
        <f>E1-B10*D1</f>
        <v>-4.8328719421392718E-2</v>
      </c>
      <c r="H1">
        <f>G1^2</f>
        <v>2.3356651209117019E-3</v>
      </c>
      <c r="I1">
        <f>K1/1000</f>
        <v>0.05</v>
      </c>
      <c r="J1">
        <f>PI()</f>
        <v>3.1415926535897931</v>
      </c>
      <c r="K1">
        <v>50</v>
      </c>
      <c r="L1">
        <v>31.44</v>
      </c>
      <c r="M1">
        <f>(L1/(J1*100))^2</f>
        <v>1.0015331515120275E-2</v>
      </c>
      <c r="N1">
        <v>0.05</v>
      </c>
      <c r="P1">
        <f>N1-M9*M1</f>
        <v>-9.0836645464539845E-5</v>
      </c>
    </row>
    <row r="2" spans="1:16" x14ac:dyDescent="0.25">
      <c r="A2">
        <v>100</v>
      </c>
      <c r="B2">
        <v>20.9</v>
      </c>
      <c r="C2">
        <f t="shared" ref="C2:E6" si="0">9.8*A2/1000</f>
        <v>0.98000000000000009</v>
      </c>
      <c r="D2">
        <f t="shared" ref="D2:D6" si="1">B2*0.01</f>
        <v>0.20899999999999999</v>
      </c>
      <c r="E2">
        <v>0.98</v>
      </c>
      <c r="G2">
        <f>E2-B11*D2</f>
        <v>-3.3609931162802642E-2</v>
      </c>
      <c r="H2">
        <f t="shared" ref="H2:H6" si="2">G2^2</f>
        <v>1.1296274727683321E-3</v>
      </c>
      <c r="I2">
        <f t="shared" ref="I2:I6" si="3">K2/1000</f>
        <v>0.1</v>
      </c>
      <c r="J2">
        <f>PI()</f>
        <v>3.1415926535897931</v>
      </c>
      <c r="K2">
        <v>100</v>
      </c>
      <c r="L2">
        <v>44.46</v>
      </c>
      <c r="M2">
        <f>(L2/(J2*100))^2</f>
        <v>2.0028073260786646E-2</v>
      </c>
      <c r="N2">
        <v>0.1</v>
      </c>
      <c r="P2">
        <f t="shared" ref="P2:P6" si="4">N2-M10*M2</f>
        <v>-1.687207772285565E-4</v>
      </c>
    </row>
    <row r="3" spans="1:16" x14ac:dyDescent="0.25">
      <c r="A3">
        <v>150</v>
      </c>
      <c r="B3">
        <v>30.9</v>
      </c>
      <c r="C3">
        <f t="shared" si="0"/>
        <v>1.47</v>
      </c>
      <c r="D3">
        <f t="shared" si="1"/>
        <v>0.309</v>
      </c>
      <c r="E3">
        <v>1.47</v>
      </c>
      <c r="G3">
        <f>E3-B12*D3</f>
        <v>-2.8590759470363603E-2</v>
      </c>
      <c r="H3">
        <f t="shared" si="2"/>
        <v>8.1743152709218606E-4</v>
      </c>
      <c r="I3">
        <f t="shared" si="3"/>
        <v>0.15</v>
      </c>
      <c r="J3">
        <f>PI()</f>
        <v>3.1415926535897931</v>
      </c>
      <c r="K3">
        <v>150</v>
      </c>
      <c r="L3">
        <v>54.56</v>
      </c>
      <c r="M3">
        <f t="shared" ref="M2:M6" si="5">(L3/(J3*100))^2</f>
        <v>3.0161225101093574E-2</v>
      </c>
      <c r="N3">
        <v>0.15</v>
      </c>
      <c r="P3">
        <f t="shared" si="4"/>
        <v>-8.4882585115503284E-4</v>
      </c>
    </row>
    <row r="4" spans="1:16" x14ac:dyDescent="0.25">
      <c r="A4">
        <v>200</v>
      </c>
      <c r="B4">
        <v>40.5</v>
      </c>
      <c r="C4">
        <f t="shared" si="0"/>
        <v>1.9600000000000002</v>
      </c>
      <c r="D4">
        <f t="shared" si="1"/>
        <v>0.40500000000000003</v>
      </c>
      <c r="E4">
        <v>1.96</v>
      </c>
      <c r="G4">
        <f t="shared" ref="G2:G6" si="6">E4-B13*D4</f>
        <v>-4.1723546456224891E-3</v>
      </c>
      <c r="H4">
        <f t="shared" si="2"/>
        <v>1.7408543288847568E-5</v>
      </c>
      <c r="I4">
        <f t="shared" si="3"/>
        <v>0.2</v>
      </c>
      <c r="J4">
        <f>PI()</f>
        <v>3.1415926535897931</v>
      </c>
      <c r="K4">
        <v>200</v>
      </c>
      <c r="L4">
        <v>62.86</v>
      </c>
      <c r="M4">
        <f t="shared" si="5"/>
        <v>4.0035845809218713E-2</v>
      </c>
      <c r="N4">
        <v>0.2</v>
      </c>
      <c r="P4">
        <f t="shared" si="4"/>
        <v>-2.3590925222580217E-4</v>
      </c>
    </row>
    <row r="5" spans="1:16" x14ac:dyDescent="0.25">
      <c r="A5">
        <v>250</v>
      </c>
      <c r="B5">
        <v>50.2</v>
      </c>
      <c r="C5">
        <f t="shared" si="0"/>
        <v>2.4500000000000002</v>
      </c>
      <c r="D5">
        <f t="shared" si="1"/>
        <v>0.502</v>
      </c>
      <c r="E5">
        <v>2.4500000000000002</v>
      </c>
      <c r="G5">
        <f t="shared" si="6"/>
        <v>1.5396241896043605E-2</v>
      </c>
      <c r="H5">
        <f t="shared" si="2"/>
        <v>2.370442645214884E-4</v>
      </c>
      <c r="I5">
        <f t="shared" si="3"/>
        <v>0.25</v>
      </c>
      <c r="J5">
        <f>PI()</f>
        <v>3.1415926535897931</v>
      </c>
      <c r="K5">
        <v>250</v>
      </c>
      <c r="L5">
        <v>70.13</v>
      </c>
      <c r="M5">
        <f t="shared" si="5"/>
        <v>4.9831955771774905E-2</v>
      </c>
      <c r="N5">
        <v>0.25</v>
      </c>
      <c r="P5">
        <f t="shared" si="4"/>
        <v>7.6967222507215438E-4</v>
      </c>
    </row>
    <row r="6" spans="1:16" x14ac:dyDescent="0.25">
      <c r="A6">
        <v>300</v>
      </c>
      <c r="B6">
        <v>60.1</v>
      </c>
      <c r="C6">
        <f t="shared" si="0"/>
        <v>2.94</v>
      </c>
      <c r="D6">
        <f t="shared" si="1"/>
        <v>0.60099999999999998</v>
      </c>
      <c r="E6">
        <v>2.94</v>
      </c>
      <c r="G6">
        <f t="shared" si="6"/>
        <v>2.5265221871558108E-2</v>
      </c>
      <c r="H6">
        <f t="shared" si="2"/>
        <v>6.3833143621905817E-4</v>
      </c>
      <c r="I6">
        <f t="shared" si="3"/>
        <v>0.3</v>
      </c>
      <c r="J6">
        <f>PI()</f>
        <v>3.1415926535897931</v>
      </c>
      <c r="K6">
        <v>300</v>
      </c>
      <c r="L6">
        <v>76.94</v>
      </c>
      <c r="M6">
        <f t="shared" si="5"/>
        <v>5.9979745483482651E-2</v>
      </c>
      <c r="N6">
        <v>0.3</v>
      </c>
      <c r="P6">
        <f t="shared" si="4"/>
        <v>1.6357070773520554E-5</v>
      </c>
    </row>
    <row r="7" spans="1:16" x14ac:dyDescent="0.25">
      <c r="B7" t="s">
        <v>0</v>
      </c>
      <c r="D7" t="s">
        <v>2</v>
      </c>
      <c r="L7" t="s">
        <v>1</v>
      </c>
      <c r="M7">
        <f>SUM(M1:M6)/6</f>
        <v>3.5008696156912794E-2</v>
      </c>
    </row>
    <row r="8" spans="1:16" x14ac:dyDescent="0.25">
      <c r="D8">
        <f>SUM(D1:D6)/6</f>
        <v>0.35616666666666669</v>
      </c>
      <c r="E8">
        <f>D1-D8</f>
        <v>-0.2451666666666667</v>
      </c>
      <c r="F8">
        <f>E8^2</f>
        <v>6.0106694444444463E-2</v>
      </c>
      <c r="H8">
        <f>SUM(H1:H6)</f>
        <v>5.1755083648016148E-3</v>
      </c>
    </row>
    <row r="9" spans="1:16" x14ac:dyDescent="0.25">
      <c r="A9">
        <f>INDEX(LINEST(C1:C6,D1:D6,1,1),1,2)</f>
        <v>-6.8385454530988321E-2</v>
      </c>
      <c r="B9">
        <f>INDEX(LINEST(C1:C6,D1:D6,1,1),1,1)</f>
        <v>5.007165525122101</v>
      </c>
      <c r="D9">
        <v>0.35616666666666702</v>
      </c>
      <c r="E9">
        <f t="shared" ref="E9:E13" si="7">D2-D9</f>
        <v>-0.14716666666666703</v>
      </c>
      <c r="F9">
        <f t="shared" ref="F9:F13" si="8">E9^2</f>
        <v>2.1658027777777884E-2</v>
      </c>
      <c r="H9">
        <f>H8/5</f>
        <v>1.035101672960323E-3</v>
      </c>
      <c r="K9">
        <v>3.5008696156912794E-2</v>
      </c>
      <c r="M9">
        <f>INDEX(LINEST(I1:I6,M1:M6,0,1),1,1)</f>
        <v>5.0014157364478411</v>
      </c>
      <c r="N9">
        <f>(M1-K9)^2</f>
        <v>6.2466827611760446E-4</v>
      </c>
      <c r="O9">
        <f>SUM(N9:N14)</f>
        <v>1.741139877816815E-3</v>
      </c>
      <c r="P9">
        <f>P1^2</f>
        <v>8.2512961592505079E-9</v>
      </c>
    </row>
    <row r="10" spans="1:16" x14ac:dyDescent="0.25">
      <c r="B10">
        <f>INDEX(LINEST(C1:C6,D1:D6,0,1),1,1)</f>
        <v>4.8498082830756104</v>
      </c>
      <c r="D10">
        <v>0.35616666666666702</v>
      </c>
      <c r="E10">
        <f t="shared" si="7"/>
        <v>-4.7166666666667023E-2</v>
      </c>
      <c r="F10">
        <f t="shared" si="8"/>
        <v>2.2246944444444779E-3</v>
      </c>
      <c r="H10">
        <f>H9^(1/2)</f>
        <v>3.2172996020891853E-2</v>
      </c>
      <c r="K10">
        <v>3.5008696156912794E-2</v>
      </c>
      <c r="M10">
        <v>5.0014157364478411</v>
      </c>
      <c r="N10">
        <f t="shared" ref="N10:N14" si="9">(M2-K10)^2</f>
        <v>2.2441906235593897E-4</v>
      </c>
      <c r="O10">
        <f>O9^(1/2)</f>
        <v>4.1726968231790035E-2</v>
      </c>
      <c r="P10">
        <f t="shared" ref="P10:P14" si="10">P2^2</f>
        <v>2.846670066860819E-8</v>
      </c>
    </row>
    <row r="11" spans="1:16" x14ac:dyDescent="0.25">
      <c r="B11">
        <v>4.8498082830756104</v>
      </c>
      <c r="D11">
        <v>0.35616666666666702</v>
      </c>
      <c r="E11">
        <f t="shared" si="7"/>
        <v>4.8833333333333007E-2</v>
      </c>
      <c r="F11">
        <f t="shared" si="8"/>
        <v>2.3846944444444124E-3</v>
      </c>
      <c r="K11">
        <v>3.5008696156912794E-2</v>
      </c>
      <c r="M11">
        <v>5.0014157364478411</v>
      </c>
      <c r="N11">
        <f t="shared" si="9"/>
        <v>2.3497975637005103E-5</v>
      </c>
      <c r="P11">
        <f t="shared" si="10"/>
        <v>7.2050532558906596E-7</v>
      </c>
    </row>
    <row r="12" spans="1:16" x14ac:dyDescent="0.25">
      <c r="B12">
        <v>4.8498082830756104</v>
      </c>
      <c r="D12">
        <v>0.35616666666666702</v>
      </c>
      <c r="E12">
        <f t="shared" si="7"/>
        <v>0.14583333333333298</v>
      </c>
      <c r="F12">
        <f t="shared" si="8"/>
        <v>2.1267361111111008E-2</v>
      </c>
      <c r="K12">
        <v>3.5008696156912794E-2</v>
      </c>
      <c r="M12">
        <v>5.0014157364478411</v>
      </c>
      <c r="N12">
        <f t="shared" si="9"/>
        <v>2.5272233626679524E-5</v>
      </c>
      <c r="P12">
        <f t="shared" si="10"/>
        <v>5.5653175285737143E-8</v>
      </c>
    </row>
    <row r="13" spans="1:16" x14ac:dyDescent="0.25">
      <c r="B13">
        <v>4.8498082830756104</v>
      </c>
      <c r="C13">
        <f>B13/B9</f>
        <v>0.96857358893829393</v>
      </c>
      <c r="D13">
        <v>0.35616666666666702</v>
      </c>
      <c r="E13">
        <f t="shared" si="7"/>
        <v>0.24483333333333296</v>
      </c>
      <c r="F13">
        <f>E13^2</f>
        <v>5.9943361111110927E-2</v>
      </c>
      <c r="G13">
        <f>SUM(F8:F13)</f>
        <v>0.16758483333333318</v>
      </c>
      <c r="H13">
        <f>G13^(1/2)</f>
        <v>0.40937126588627737</v>
      </c>
      <c r="I13">
        <v>4.7376942053255298E-3</v>
      </c>
      <c r="K13">
        <v>3.5008696156912794E-2</v>
      </c>
      <c r="M13">
        <v>5.0014157364478411</v>
      </c>
      <c r="N13">
        <f t="shared" si="9"/>
        <v>2.1972902560960203E-4</v>
      </c>
      <c r="P13">
        <f t="shared" si="10"/>
        <v>5.9239533404752104E-7</v>
      </c>
    </row>
    <row r="14" spans="1:16" x14ac:dyDescent="0.25">
      <c r="B14">
        <v>4.8498082830756104</v>
      </c>
      <c r="G14">
        <f>G13/5</f>
        <v>3.3516966666666634E-2</v>
      </c>
      <c r="H14">
        <f>H10/H13</f>
        <v>7.859124150113031E-2</v>
      </c>
      <c r="K14">
        <v>3.5008696156912794E-2</v>
      </c>
      <c r="M14">
        <v>5.0014157364478411</v>
      </c>
      <c r="N14">
        <f t="shared" si="9"/>
        <v>6.2355330446998492E-4</v>
      </c>
      <c r="P14">
        <f t="shared" si="10"/>
        <v>2.675537642899603E-10</v>
      </c>
    </row>
    <row r="15" spans="1:16" x14ac:dyDescent="0.25">
      <c r="B15">
        <v>4.8498082830756104</v>
      </c>
      <c r="E15">
        <f>18*18</f>
        <v>324</v>
      </c>
      <c r="G15">
        <f>G14^(1/2)</f>
        <v>0.18307639571137135</v>
      </c>
      <c r="K15">
        <v>3.5008696156912794E-2</v>
      </c>
      <c r="M15">
        <v>5.0014157364478411</v>
      </c>
    </row>
    <row r="16" spans="1:16" x14ac:dyDescent="0.25">
      <c r="B16">
        <v>4.8498082830756104</v>
      </c>
      <c r="G16">
        <f>G15/6^(1/2)</f>
        <v>7.4740625573453068E-2</v>
      </c>
      <c r="M16">
        <v>5.0014157364478411</v>
      </c>
      <c r="P16">
        <f>SUM(P9:P14)</f>
        <v>1.405539385514473E-6</v>
      </c>
    </row>
    <row r="17" spans="2:16" x14ac:dyDescent="0.25">
      <c r="B17">
        <f>SUM(B20:B25)/6</f>
        <v>0.35616666666666669</v>
      </c>
      <c r="G17">
        <f>G16*B12</f>
        <v>0.3624777049883855</v>
      </c>
      <c r="M17">
        <v>5.0014157364478411</v>
      </c>
      <c r="P17">
        <f>(P16/5)^(1/2)</f>
        <v>5.301960742054722E-4</v>
      </c>
    </row>
    <row r="18" spans="2:16" x14ac:dyDescent="0.25">
      <c r="P18">
        <f>P17/O10</f>
        <v>1.2706316722084256E-2</v>
      </c>
    </row>
    <row r="19" spans="2:16" x14ac:dyDescent="0.25">
      <c r="P19">
        <f>P18*G23</f>
        <v>3.2662626963631751E-2</v>
      </c>
    </row>
    <row r="20" spans="2:16" x14ac:dyDescent="0.25">
      <c r="B20">
        <v>0.111</v>
      </c>
      <c r="C20">
        <f>(B20-I20)^2</f>
        <v>6.0106694444444463E-2</v>
      </c>
      <c r="E20">
        <f>SUM(C20:C25)^(1/2)</f>
        <v>0.40937126588627754</v>
      </c>
      <c r="I20">
        <v>0.35616666666666669</v>
      </c>
      <c r="M20">
        <f>I13/E20</f>
        <v>1.1573099042671087E-2</v>
      </c>
      <c r="P20">
        <f>P19/M9</f>
        <v>6.5306762494472719E-3</v>
      </c>
    </row>
    <row r="21" spans="2:16" x14ac:dyDescent="0.25">
      <c r="B21">
        <v>0.20899999999999999</v>
      </c>
      <c r="C21">
        <f>(B21-I21)^2</f>
        <v>2.1658027777777786E-2</v>
      </c>
      <c r="I21">
        <v>0.35616666666666669</v>
      </c>
      <c r="M21">
        <f>M20*B12</f>
        <v>5.6127311598000655E-2</v>
      </c>
    </row>
    <row r="22" spans="2:16" x14ac:dyDescent="0.25">
      <c r="B22">
        <v>0.309</v>
      </c>
      <c r="C22">
        <f t="shared" ref="C21:C25" si="11">(B22-I22)^2</f>
        <v>2.2246944444444467E-3</v>
      </c>
      <c r="I22">
        <v>0.35616666666666669</v>
      </c>
    </row>
    <row r="23" spans="2:16" x14ac:dyDescent="0.25">
      <c r="B23">
        <v>0.40500000000000003</v>
      </c>
      <c r="C23">
        <f t="shared" si="11"/>
        <v>2.3846944444444449E-3</v>
      </c>
      <c r="G23">
        <f>TINV(0.05,5)</f>
        <v>2.570581835636315</v>
      </c>
      <c r="H23">
        <f>H14*G23</f>
        <v>0.2020252178429125</v>
      </c>
      <c r="I23">
        <v>0.35616666666666669</v>
      </c>
      <c r="M23">
        <f>M21/B9</f>
        <v>1.1209398074898269E-2</v>
      </c>
    </row>
    <row r="24" spans="2:16" x14ac:dyDescent="0.25">
      <c r="B24">
        <v>0.502</v>
      </c>
      <c r="C24">
        <f t="shared" si="11"/>
        <v>2.1267361111111105E-2</v>
      </c>
      <c r="H24">
        <f>H23/B10</f>
        <v>4.1656330735365447E-2</v>
      </c>
      <c r="I24">
        <v>0.35616666666666669</v>
      </c>
    </row>
    <row r="25" spans="2:16" x14ac:dyDescent="0.25">
      <c r="B25">
        <v>0.60099999999999998</v>
      </c>
      <c r="C25">
        <f t="shared" si="11"/>
        <v>5.9943361111111093E-2</v>
      </c>
      <c r="I25">
        <v>0.35616666666666669</v>
      </c>
    </row>
    <row r="26" spans="2:16" x14ac:dyDescent="0.25">
      <c r="I26">
        <v>0.35616666666666669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惠普</dc:creator>
  <cp:lastModifiedBy>惠普</cp:lastModifiedBy>
  <dcterms:created xsi:type="dcterms:W3CDTF">2015-06-05T18:17:20Z</dcterms:created>
  <dcterms:modified xsi:type="dcterms:W3CDTF">2020-04-11T15:09:58Z</dcterms:modified>
</cp:coreProperties>
</file>