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6BDC65E4-C7B6-44E8-A621-512D1CA841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" l="1"/>
  <c r="V22" i="1"/>
  <c r="K26" i="1" l="1"/>
  <c r="Y2" i="1"/>
  <c r="X2" i="1"/>
  <c r="W2" i="1"/>
  <c r="W1" i="1"/>
  <c r="X1" i="1"/>
  <c r="Y1" i="1" s="1"/>
  <c r="T2" i="1"/>
  <c r="L1" i="1"/>
  <c r="T16" i="1" l="1"/>
  <c r="K27" i="1"/>
  <c r="K28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L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H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L3" i="1"/>
  <c r="L2" i="1"/>
</calcChain>
</file>

<file path=xl/sharedStrings.xml><?xml version="1.0" encoding="utf-8"?>
<sst xmlns="http://schemas.openxmlformats.org/spreadsheetml/2006/main" count="16" uniqueCount="16">
  <si>
    <t>\omega_0</t>
    <phoneticPr fontId="1" type="noConversion"/>
  </si>
  <si>
    <t>k</t>
    <phoneticPr fontId="1" type="noConversion"/>
  </si>
  <si>
    <t>m</t>
    <phoneticPr fontId="1" type="noConversion"/>
  </si>
  <si>
    <t>N/m</t>
  </si>
  <si>
    <t>kg</t>
    <phoneticPr fontId="1" type="noConversion"/>
  </si>
  <si>
    <t>f_0</t>
    <phoneticPr fontId="1" type="noConversion"/>
  </si>
  <si>
    <t>T_0</t>
    <phoneticPr fontId="1" type="noConversion"/>
  </si>
  <si>
    <t>A_n/A'</t>
    <phoneticPr fontId="1" type="noConversion"/>
  </si>
  <si>
    <t>n*T_0</t>
    <phoneticPr fontId="1" type="noConversion"/>
  </si>
  <si>
    <t>ln(A_n/A')</t>
    <phoneticPr fontId="1" type="noConversion"/>
  </si>
  <si>
    <t>\beta</t>
    <phoneticPr fontId="1" type="noConversion"/>
  </si>
  <si>
    <t>U_\beta</t>
    <phoneticPr fontId="1" type="noConversion"/>
  </si>
  <si>
    <t>s_y</t>
    <phoneticPr fontId="1" type="noConversion"/>
  </si>
  <si>
    <t>s_\beta</t>
    <phoneticPr fontId="1" type="noConversion"/>
  </si>
  <si>
    <t>\beta _1</t>
    <phoneticPr fontId="1" type="noConversion"/>
  </si>
  <si>
    <t>\beta 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</si>
</sst>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topLeftCell="G1" workbookViewId="0">
      <selection activeCell="V22" sqref="V22"/>
    </sheetView>
  </sheetViews>
  <sheetFormatPr defaultRowHeight="13.8" x14ac:dyDescent="0.25"/>
  <cols>
    <col min="6" max="6" width="13" customWidth="1"/>
    <col min="12" max="12" width="9.109375" bestFit="1" customWidth="1"/>
    <col min="23" max="23" width="11.109375" customWidth="1"/>
    <col min="24" max="25" width="9.109375" bestFit="1" customWidth="1"/>
  </cols>
  <sheetData>
    <row r="1" spans="1:25" x14ac:dyDescent="0.25">
      <c r="A1">
        <v>22.9</v>
      </c>
      <c r="F1" t="s">
        <v>1</v>
      </c>
      <c r="G1">
        <v>237</v>
      </c>
      <c r="H1" t="s">
        <v>3</v>
      </c>
      <c r="K1" t="s">
        <v>0</v>
      </c>
      <c r="L1">
        <f>(G1/G2)^(1/2)</f>
        <v>6.8847657912234022</v>
      </c>
      <c r="O1">
        <v>1</v>
      </c>
      <c r="Q1">
        <v>0.91262150343433579</v>
      </c>
      <c r="U1" t="s">
        <v>14</v>
      </c>
      <c r="V1">
        <v>0.1</v>
      </c>
      <c r="W1">
        <f>(L1^2-V1^2)^(1/2)</f>
        <v>6.8840395117982869</v>
      </c>
      <c r="X1">
        <f>W1/2</f>
        <v>3.4420197558991434</v>
      </c>
      <c r="Y1">
        <f>X1/PI()</f>
        <v>1.0956289167426154</v>
      </c>
    </row>
    <row r="2" spans="1:25" x14ac:dyDescent="0.25">
      <c r="A2">
        <v>21.6</v>
      </c>
      <c r="F2" t="s">
        <v>2</v>
      </c>
      <c r="G2">
        <v>5</v>
      </c>
      <c r="H2" t="s">
        <v>4</v>
      </c>
      <c r="K2" t="s">
        <v>5</v>
      </c>
      <c r="L2">
        <f>L1/(2*PI())</f>
        <v>1.0957445077031884</v>
      </c>
      <c r="O2">
        <v>2</v>
      </c>
      <c r="Q2">
        <v>0.91262150343433579</v>
      </c>
      <c r="T2">
        <f>2*(G1*G2)^(1/2)</f>
        <v>68.847657912234027</v>
      </c>
      <c r="U2" t="s">
        <v>15</v>
      </c>
      <c r="V2">
        <v>0.2</v>
      </c>
      <c r="W2">
        <f>(L1^2-V2^2)^(1/2)</f>
        <v>6.8818602136341012</v>
      </c>
      <c r="X2">
        <f>W2/2</f>
        <v>3.4409301068170506</v>
      </c>
      <c r="Y2">
        <f>X2/PI()</f>
        <v>1.0952820706673141</v>
      </c>
    </row>
    <row r="3" spans="1:25" x14ac:dyDescent="0.25">
      <c r="A3">
        <v>19.100000000000001</v>
      </c>
      <c r="K3" t="s">
        <v>6</v>
      </c>
      <c r="L3">
        <f>1/L2</f>
        <v>0.91262150343433579</v>
      </c>
      <c r="O3">
        <v>3</v>
      </c>
      <c r="Q3">
        <v>0.91262150343433579</v>
      </c>
    </row>
    <row r="4" spans="1:25" x14ac:dyDescent="0.25">
      <c r="A4">
        <v>17.899999999999999</v>
      </c>
      <c r="D4" t="s">
        <v>7</v>
      </c>
      <c r="E4">
        <f>A2/C24</f>
        <v>0.94323144104803502</v>
      </c>
      <c r="F4" t="s">
        <v>8</v>
      </c>
      <c r="G4">
        <f>-(O1*Q1)</f>
        <v>-0.91262150343433579</v>
      </c>
      <c r="H4" t="s">
        <v>9</v>
      </c>
      <c r="I4">
        <f>LN(E4)</f>
        <v>-5.8443595870074548E-2</v>
      </c>
      <c r="K4">
        <f>(I4-H26*G4)^2</f>
        <v>1.0404081122843464E-3</v>
      </c>
      <c r="M4">
        <f>G4^2</f>
        <v>0.83287800853074734</v>
      </c>
      <c r="O4">
        <v>4</v>
      </c>
      <c r="Q4">
        <v>0.91262150343433579</v>
      </c>
    </row>
    <row r="5" spans="1:25" x14ac:dyDescent="0.25">
      <c r="A5">
        <v>16</v>
      </c>
      <c r="E5">
        <f t="shared" ref="E5:E24" si="0">A3/C25</f>
        <v>0.83406113537117921</v>
      </c>
      <c r="G5">
        <f t="shared" ref="G5:G24" si="1">-(O2*Q2)</f>
        <v>-1.8252430068686716</v>
      </c>
      <c r="I5">
        <f t="shared" ref="I5:I24" si="2">LN(E5)</f>
        <v>-0.18144857550760957</v>
      </c>
      <c r="K5">
        <f t="shared" ref="K5:K24" si="3">(I5-H27*G5)^2</f>
        <v>2.5672459826393903E-9</v>
      </c>
      <c r="L5">
        <f>(SUM(K4:K24)/20)^(1/2)</f>
        <v>2.3870178310458776E-2</v>
      </c>
      <c r="M5">
        <f t="shared" ref="M5:M24" si="4">G5^2</f>
        <v>3.3315120341229894</v>
      </c>
      <c r="O5">
        <v>5</v>
      </c>
      <c r="Q5">
        <v>0.91262150343433579</v>
      </c>
    </row>
    <row r="6" spans="1:25" x14ac:dyDescent="0.25">
      <c r="A6">
        <v>14.8</v>
      </c>
      <c r="E6">
        <f t="shared" si="0"/>
        <v>0.78165938864628814</v>
      </c>
      <c r="G6">
        <f t="shared" si="1"/>
        <v>-2.7378645103030075</v>
      </c>
      <c r="I6">
        <f t="shared" si="2"/>
        <v>-0.24633619771348472</v>
      </c>
      <c r="K6">
        <f t="shared" si="3"/>
        <v>6.6361178661370076E-4</v>
      </c>
      <c r="M6">
        <f t="shared" si="4"/>
        <v>7.4959020767767273</v>
      </c>
      <c r="O6">
        <v>6</v>
      </c>
      <c r="Q6">
        <v>0.91262150343433579</v>
      </c>
    </row>
    <row r="7" spans="1:25" x14ac:dyDescent="0.25">
      <c r="A7">
        <v>13.3</v>
      </c>
      <c r="E7">
        <f t="shared" si="0"/>
        <v>0.6986899563318778</v>
      </c>
      <c r="G7">
        <f t="shared" si="1"/>
        <v>-3.6504860137373432</v>
      </c>
      <c r="I7">
        <f t="shared" si="2"/>
        <v>-0.35854818832041263</v>
      </c>
      <c r="K7">
        <f t="shared" si="3"/>
        <v>1.804233257890055E-5</v>
      </c>
      <c r="M7">
        <f t="shared" si="4"/>
        <v>13.326048136491957</v>
      </c>
      <c r="O7">
        <v>7</v>
      </c>
      <c r="Q7">
        <v>0.91262150343433579</v>
      </c>
    </row>
    <row r="8" spans="1:25" x14ac:dyDescent="0.25">
      <c r="A8">
        <v>12.2</v>
      </c>
      <c r="E8">
        <f t="shared" si="0"/>
        <v>0.64628820960698696</v>
      </c>
      <c r="G8">
        <f t="shared" si="1"/>
        <v>-4.5631075171716793</v>
      </c>
      <c r="I8">
        <f t="shared" si="2"/>
        <v>-0.43650972979012448</v>
      </c>
      <c r="K8">
        <f t="shared" si="3"/>
        <v>2.8849154931700777E-4</v>
      </c>
      <c r="M8">
        <f t="shared" si="4"/>
        <v>20.821950213268689</v>
      </c>
      <c r="O8">
        <v>8</v>
      </c>
      <c r="Q8">
        <v>0.91262150343433579</v>
      </c>
    </row>
    <row r="9" spans="1:25" x14ac:dyDescent="0.25">
      <c r="A9">
        <v>11.1</v>
      </c>
      <c r="E9">
        <f t="shared" si="0"/>
        <v>0.58078602620087338</v>
      </c>
      <c r="G9">
        <f t="shared" si="1"/>
        <v>-5.475729020606015</v>
      </c>
      <c r="I9">
        <f t="shared" si="2"/>
        <v>-0.54337287533248579</v>
      </c>
      <c r="K9">
        <f t="shared" si="3"/>
        <v>6.7379012162442397E-7</v>
      </c>
      <c r="M9">
        <f t="shared" si="4"/>
        <v>29.983608307106909</v>
      </c>
      <c r="O9">
        <v>9</v>
      </c>
      <c r="Q9">
        <v>0.91262150343433579</v>
      </c>
    </row>
    <row r="10" spans="1:25" x14ac:dyDescent="0.25">
      <c r="A10">
        <v>10.199999999999999</v>
      </c>
      <c r="E10">
        <f t="shared" si="0"/>
        <v>0.53275109170305679</v>
      </c>
      <c r="G10">
        <f t="shared" si="1"/>
        <v>-6.3883505240403506</v>
      </c>
      <c r="I10">
        <f t="shared" si="2"/>
        <v>-0.62970095882098309</v>
      </c>
      <c r="K10">
        <f t="shared" si="3"/>
        <v>2.6953930225864725E-5</v>
      </c>
      <c r="M10">
        <f t="shared" si="4"/>
        <v>40.811022418006623</v>
      </c>
      <c r="O10">
        <v>10</v>
      </c>
      <c r="Q10">
        <v>0.91262150343433579</v>
      </c>
    </row>
    <row r="11" spans="1:25" x14ac:dyDescent="0.25">
      <c r="A11">
        <v>9.1999999999999993</v>
      </c>
      <c r="E11">
        <f t="shared" si="0"/>
        <v>0.48471615720524019</v>
      </c>
      <c r="G11">
        <f t="shared" si="1"/>
        <v>-7.3009720274746863</v>
      </c>
      <c r="I11">
        <f t="shared" si="2"/>
        <v>-0.72419180224190549</v>
      </c>
      <c r="K11">
        <f t="shared" si="3"/>
        <v>1.959517864221273E-6</v>
      </c>
      <c r="M11">
        <f t="shared" si="4"/>
        <v>53.30419254596783</v>
      </c>
      <c r="O11">
        <v>11</v>
      </c>
      <c r="Q11">
        <v>0.91262150343433579</v>
      </c>
    </row>
    <row r="12" spans="1:25" x14ac:dyDescent="0.25">
      <c r="A12">
        <v>8.5</v>
      </c>
      <c r="E12">
        <f t="shared" si="0"/>
        <v>0.44541484716157204</v>
      </c>
      <c r="G12">
        <f t="shared" si="1"/>
        <v>-8.2135935309090229</v>
      </c>
      <c r="I12">
        <f t="shared" si="2"/>
        <v>-0.80874919026996861</v>
      </c>
      <c r="K12">
        <f t="shared" si="3"/>
        <v>5.68726162988005E-5</v>
      </c>
      <c r="M12">
        <f t="shared" si="4"/>
        <v>67.463118690990555</v>
      </c>
      <c r="O12">
        <v>12</v>
      </c>
      <c r="Q12">
        <v>0.91262150343433579</v>
      </c>
    </row>
    <row r="13" spans="1:25" x14ac:dyDescent="0.25">
      <c r="A13">
        <v>7.9</v>
      </c>
      <c r="E13">
        <f t="shared" si="0"/>
        <v>0.40174672489082969</v>
      </c>
      <c r="G13">
        <f t="shared" si="1"/>
        <v>-9.1262150343433586</v>
      </c>
      <c r="I13">
        <f t="shared" si="2"/>
        <v>-0.91193342650519937</v>
      </c>
      <c r="K13">
        <f t="shared" si="3"/>
        <v>2.4442038001769362E-5</v>
      </c>
      <c r="M13">
        <f t="shared" si="4"/>
        <v>83.287800853074756</v>
      </c>
      <c r="O13">
        <v>13</v>
      </c>
      <c r="Q13">
        <v>0.91262150343433579</v>
      </c>
    </row>
    <row r="14" spans="1:25" x14ac:dyDescent="0.25">
      <c r="A14">
        <v>7.1</v>
      </c>
      <c r="E14">
        <f t="shared" si="0"/>
        <v>0.37117903930131008</v>
      </c>
      <c r="G14">
        <f t="shared" si="1"/>
        <v>-10.038836537777694</v>
      </c>
      <c r="I14">
        <f t="shared" si="2"/>
        <v>-0.99107074706392306</v>
      </c>
      <c r="K14">
        <f t="shared" si="3"/>
        <v>4.3794538839678519E-5</v>
      </c>
      <c r="M14">
        <f t="shared" si="4"/>
        <v>100.77823903222044</v>
      </c>
      <c r="O14">
        <v>14</v>
      </c>
      <c r="Q14">
        <v>0.91262150343433579</v>
      </c>
    </row>
    <row r="15" spans="1:25" x14ac:dyDescent="0.25">
      <c r="A15">
        <v>6.5</v>
      </c>
      <c r="E15">
        <f t="shared" si="0"/>
        <v>0.34497816593886466</v>
      </c>
      <c r="G15">
        <f t="shared" si="1"/>
        <v>-10.95145804121203</v>
      </c>
      <c r="I15">
        <f t="shared" si="2"/>
        <v>-1.064274151087218</v>
      </c>
      <c r="K15">
        <f t="shared" si="3"/>
        <v>5.8145094621530702E-4</v>
      </c>
      <c r="M15">
        <f t="shared" si="4"/>
        <v>119.93443322842764</v>
      </c>
      <c r="O15">
        <v>15</v>
      </c>
      <c r="Q15">
        <v>0.91262150343433579</v>
      </c>
    </row>
    <row r="16" spans="1:25" x14ac:dyDescent="0.25">
      <c r="A16">
        <v>6</v>
      </c>
      <c r="E16">
        <f t="shared" si="0"/>
        <v>0.31004366812227074</v>
      </c>
      <c r="G16">
        <f t="shared" si="1"/>
        <v>-11.864079544646366</v>
      </c>
      <c r="I16">
        <f t="shared" si="2"/>
        <v>-1.1710421265129243</v>
      </c>
      <c r="K16">
        <f t="shared" si="3"/>
        <v>6.4710316869038734E-5</v>
      </c>
      <c r="M16">
        <f t="shared" si="4"/>
        <v>140.7563834416963</v>
      </c>
      <c r="O16">
        <v>16</v>
      </c>
      <c r="Q16">
        <v>0.91262150343433579</v>
      </c>
      <c r="T16">
        <f>TINV(0.05,20)</f>
        <v>2.0859634472658648</v>
      </c>
    </row>
    <row r="17" spans="1:22" x14ac:dyDescent="0.25">
      <c r="A17">
        <v>5.3</v>
      </c>
      <c r="E17">
        <f t="shared" si="0"/>
        <v>0.28384279475982532</v>
      </c>
      <c r="G17">
        <f t="shared" si="1"/>
        <v>-12.776701048080701</v>
      </c>
      <c r="I17">
        <f t="shared" si="2"/>
        <v>-1.2593347336586025</v>
      </c>
      <c r="K17">
        <f t="shared" si="3"/>
        <v>1.0921543562999747E-4</v>
      </c>
      <c r="M17">
        <f t="shared" si="4"/>
        <v>163.24408967202649</v>
      </c>
      <c r="O17">
        <v>17</v>
      </c>
      <c r="Q17">
        <v>0.91262150343433579</v>
      </c>
    </row>
    <row r="18" spans="1:22" x14ac:dyDescent="0.25">
      <c r="A18">
        <v>5</v>
      </c>
      <c r="E18">
        <f t="shared" si="0"/>
        <v>0.26200873362445415</v>
      </c>
      <c r="G18">
        <f t="shared" si="1"/>
        <v>-13.689322551515037</v>
      </c>
      <c r="I18">
        <f t="shared" si="2"/>
        <v>-1.3393774413321389</v>
      </c>
      <c r="K18">
        <f t="shared" si="3"/>
        <v>4.4549974982413201E-4</v>
      </c>
      <c r="M18">
        <f t="shared" si="4"/>
        <v>187.39755191941816</v>
      </c>
      <c r="O18">
        <v>18</v>
      </c>
      <c r="Q18">
        <v>0.91262150343433579</v>
      </c>
    </row>
    <row r="19" spans="1:22" x14ac:dyDescent="0.25">
      <c r="A19">
        <v>4.2</v>
      </c>
      <c r="E19">
        <f t="shared" si="0"/>
        <v>0.23144104803493451</v>
      </c>
      <c r="G19">
        <f t="shared" si="1"/>
        <v>-14.601944054949373</v>
      </c>
      <c r="I19">
        <f t="shared" si="2"/>
        <v>-1.4634300900021178</v>
      </c>
      <c r="K19">
        <f t="shared" si="3"/>
        <v>1.4998484314297368E-4</v>
      </c>
      <c r="M19">
        <f t="shared" si="4"/>
        <v>213.21677018387132</v>
      </c>
      <c r="O19">
        <v>19</v>
      </c>
      <c r="Q19">
        <v>0.91262150343433579</v>
      </c>
    </row>
    <row r="20" spans="1:22" x14ac:dyDescent="0.25">
      <c r="A20">
        <v>4</v>
      </c>
      <c r="E20">
        <f t="shared" si="0"/>
        <v>0.2183406113537118</v>
      </c>
      <c r="G20">
        <f t="shared" si="1"/>
        <v>-15.514565558383708</v>
      </c>
      <c r="I20">
        <f t="shared" si="2"/>
        <v>-1.5216989981260935</v>
      </c>
      <c r="K20">
        <f t="shared" si="3"/>
        <v>4.0736219634928642E-4</v>
      </c>
      <c r="M20">
        <f t="shared" si="4"/>
        <v>240.70174446538599</v>
      </c>
      <c r="O20">
        <v>20</v>
      </c>
      <c r="Q20">
        <v>0.91262150343433579</v>
      </c>
    </row>
    <row r="21" spans="1:22" x14ac:dyDescent="0.25">
      <c r="A21">
        <v>3.9</v>
      </c>
      <c r="E21">
        <f t="shared" si="0"/>
        <v>0.18340611353711792</v>
      </c>
      <c r="G21">
        <f t="shared" si="1"/>
        <v>-16.427187061818046</v>
      </c>
      <c r="I21">
        <f t="shared" si="2"/>
        <v>-1.6960523852708713</v>
      </c>
      <c r="K21">
        <f t="shared" si="3"/>
        <v>4.0285954739023976E-3</v>
      </c>
      <c r="M21">
        <f t="shared" si="4"/>
        <v>269.85247476396222</v>
      </c>
      <c r="O21">
        <v>21</v>
      </c>
      <c r="Q21">
        <v>0.91262150343433579</v>
      </c>
    </row>
    <row r="22" spans="1:22" x14ac:dyDescent="0.25">
      <c r="A22">
        <v>3.3</v>
      </c>
      <c r="E22">
        <f t="shared" si="0"/>
        <v>0.17467248908296945</v>
      </c>
      <c r="G22">
        <f t="shared" si="1"/>
        <v>-17.33980856525238</v>
      </c>
      <c r="I22">
        <f t="shared" si="2"/>
        <v>-1.7448425494403033</v>
      </c>
      <c r="K22">
        <f t="shared" si="3"/>
        <v>4.6493830536866755E-4</v>
      </c>
      <c r="M22">
        <f t="shared" si="4"/>
        <v>300.6689610795998</v>
      </c>
      <c r="O22">
        <v>22</v>
      </c>
      <c r="Q22">
        <v>0.91262150343433579</v>
      </c>
      <c r="V22">
        <f>K28*L1/(2*H26^2)</f>
        <v>0.33046698999369317</v>
      </c>
    </row>
    <row r="23" spans="1:22" x14ac:dyDescent="0.25">
      <c r="E23">
        <f t="shared" si="0"/>
        <v>0.1703056768558952</v>
      </c>
      <c r="G23">
        <f t="shared" si="1"/>
        <v>-18.252430068686717</v>
      </c>
      <c r="I23">
        <f t="shared" si="2"/>
        <v>-1.7701603574245932</v>
      </c>
      <c r="K23">
        <f t="shared" si="3"/>
        <v>1.9200800187094381E-3</v>
      </c>
      <c r="M23">
        <f t="shared" si="4"/>
        <v>333.15120341229903</v>
      </c>
      <c r="O23">
        <v>23</v>
      </c>
      <c r="Q23">
        <v>0.91262150343433579</v>
      </c>
    </row>
    <row r="24" spans="1:22" x14ac:dyDescent="0.25">
      <c r="C24">
        <v>22.9</v>
      </c>
      <c r="E24">
        <f t="shared" si="0"/>
        <v>0.14410480349344978</v>
      </c>
      <c r="G24">
        <f t="shared" si="1"/>
        <v>-19.165051572121051</v>
      </c>
      <c r="I24">
        <f t="shared" si="2"/>
        <v>-1.9372144420877595</v>
      </c>
      <c r="K24">
        <f t="shared" si="3"/>
        <v>1.0586181860587948E-3</v>
      </c>
      <c r="M24">
        <f t="shared" si="4"/>
        <v>367.29920176205957</v>
      </c>
    </row>
    <row r="25" spans="1:22" x14ac:dyDescent="0.25">
      <c r="C25">
        <v>22.9</v>
      </c>
    </row>
    <row r="26" spans="1:22" x14ac:dyDescent="0.25">
      <c r="C26">
        <v>22.9</v>
      </c>
      <c r="G26" t="s">
        <v>10</v>
      </c>
      <c r="H26">
        <f>INDEX(LINEST(I4:I24,G4:G24,0,1),1,1)</f>
        <v>9.938288043146204E-2</v>
      </c>
      <c r="J26" t="s">
        <v>12</v>
      </c>
      <c r="K26">
        <f>INDEX(LINEST(I4:I24,G4:G24,0,1),3,2)</f>
        <v>2.3870178310458751E-2</v>
      </c>
      <c r="N26">
        <f>L1/(2*H26)</f>
        <v>34.637584266695612</v>
      </c>
    </row>
    <row r="27" spans="1:22" x14ac:dyDescent="0.25">
      <c r="C27">
        <v>22.9</v>
      </c>
      <c r="H27">
        <v>9.9382880431461998E-2</v>
      </c>
      <c r="J27" t="s">
        <v>13</v>
      </c>
      <c r="K27">
        <f>K26/(SUM(M4:M24))^(1/2)</f>
        <v>4.54553886405458E-4</v>
      </c>
    </row>
    <row r="28" spans="1:22" x14ac:dyDescent="0.25">
      <c r="C28">
        <v>22.9</v>
      </c>
      <c r="H28">
        <v>9.9382880431461998E-2</v>
      </c>
      <c r="J28" t="s">
        <v>11</v>
      </c>
      <c r="K28">
        <f>K27*T16</f>
        <v>9.4818279185442545E-4</v>
      </c>
    </row>
    <row r="29" spans="1:22" x14ac:dyDescent="0.25">
      <c r="C29">
        <v>22.9</v>
      </c>
      <c r="H29">
        <v>9.9382880431461998E-2</v>
      </c>
    </row>
    <row r="30" spans="1:22" x14ac:dyDescent="0.25">
      <c r="C30">
        <v>22.9</v>
      </c>
      <c r="H30">
        <v>9.9382880431461998E-2</v>
      </c>
    </row>
    <row r="31" spans="1:22" x14ac:dyDescent="0.25">
      <c r="C31">
        <v>22.9</v>
      </c>
      <c r="H31">
        <v>9.9382880431461998E-2</v>
      </c>
    </row>
    <row r="32" spans="1:22" x14ac:dyDescent="0.25">
      <c r="C32">
        <v>22.9</v>
      </c>
      <c r="H32">
        <v>9.9382880431461998E-2</v>
      </c>
    </row>
    <row r="33" spans="3:8" x14ac:dyDescent="0.25">
      <c r="C33">
        <v>22.9</v>
      </c>
      <c r="H33">
        <v>9.9382880431461998E-2</v>
      </c>
    </row>
    <row r="34" spans="3:8" x14ac:dyDescent="0.25">
      <c r="C34">
        <v>22.9</v>
      </c>
      <c r="H34">
        <v>9.9382880431461998E-2</v>
      </c>
    </row>
    <row r="35" spans="3:8" x14ac:dyDescent="0.25">
      <c r="C35">
        <v>22.9</v>
      </c>
      <c r="H35">
        <v>9.9382880431461998E-2</v>
      </c>
    </row>
    <row r="36" spans="3:8" x14ac:dyDescent="0.25">
      <c r="C36">
        <v>22.9</v>
      </c>
      <c r="H36">
        <v>9.9382880431461998E-2</v>
      </c>
    </row>
    <row r="37" spans="3:8" x14ac:dyDescent="0.25">
      <c r="C37">
        <v>22.9</v>
      </c>
      <c r="H37">
        <v>9.9382880431461998E-2</v>
      </c>
    </row>
    <row r="38" spans="3:8" x14ac:dyDescent="0.25">
      <c r="C38">
        <v>22.9</v>
      </c>
      <c r="H38">
        <v>9.9382880431461998E-2</v>
      </c>
    </row>
    <row r="39" spans="3:8" x14ac:dyDescent="0.25">
      <c r="C39">
        <v>22.9</v>
      </c>
      <c r="H39">
        <v>9.9382880431461998E-2</v>
      </c>
    </row>
    <row r="40" spans="3:8" x14ac:dyDescent="0.25">
      <c r="C40">
        <v>22.9</v>
      </c>
      <c r="H40">
        <v>9.9382880431461998E-2</v>
      </c>
    </row>
    <row r="41" spans="3:8" x14ac:dyDescent="0.25">
      <c r="C41">
        <v>22.9</v>
      </c>
      <c r="H41">
        <v>9.9382880431461998E-2</v>
      </c>
    </row>
    <row r="42" spans="3:8" x14ac:dyDescent="0.25">
      <c r="C42">
        <v>22.9</v>
      </c>
      <c r="H42">
        <v>9.9382880431461998E-2</v>
      </c>
    </row>
    <row r="43" spans="3:8" x14ac:dyDescent="0.25">
      <c r="C43">
        <v>22.9</v>
      </c>
      <c r="H43">
        <v>9.9382880431461998E-2</v>
      </c>
    </row>
    <row r="44" spans="3:8" x14ac:dyDescent="0.25">
      <c r="C44">
        <v>22.9</v>
      </c>
      <c r="H44">
        <v>9.9382880431461998E-2</v>
      </c>
    </row>
    <row r="45" spans="3:8" x14ac:dyDescent="0.25">
      <c r="C45">
        <v>22.9</v>
      </c>
      <c r="H45">
        <v>9.9382880431461998E-2</v>
      </c>
    </row>
    <row r="46" spans="3:8" x14ac:dyDescent="0.25">
      <c r="C46">
        <v>22.9</v>
      </c>
      <c r="H46">
        <v>9.9382880431461998E-2</v>
      </c>
    </row>
    <row r="47" spans="3:8" x14ac:dyDescent="0.25">
      <c r="C47">
        <v>22.9</v>
      </c>
      <c r="H47">
        <v>9.9382880431461998E-2</v>
      </c>
    </row>
    <row r="48" spans="3:8" x14ac:dyDescent="0.25">
      <c r="C48">
        <v>22.9</v>
      </c>
      <c r="H48">
        <v>9.9382880431461998E-2</v>
      </c>
    </row>
    <row r="49" spans="3:8" x14ac:dyDescent="0.25">
      <c r="C49">
        <v>22.9</v>
      </c>
      <c r="H49">
        <v>9.9382880431461998E-2</v>
      </c>
    </row>
    <row r="50" spans="3:8" x14ac:dyDescent="0.25">
      <c r="C50">
        <v>22.9</v>
      </c>
      <c r="H50">
        <v>9.9382880431461998E-2</v>
      </c>
    </row>
    <row r="51" spans="3:8" x14ac:dyDescent="0.25">
      <c r="C51">
        <v>22.9</v>
      </c>
      <c r="H51">
        <v>9.9382880431461998E-2</v>
      </c>
    </row>
    <row r="52" spans="3:8" x14ac:dyDescent="0.25">
      <c r="C52">
        <v>22.9</v>
      </c>
      <c r="H52">
        <v>9.9382880431461998E-2</v>
      </c>
    </row>
    <row r="53" spans="3:8" x14ac:dyDescent="0.25">
      <c r="C53">
        <v>22.9</v>
      </c>
    </row>
    <row r="54" spans="3:8" x14ac:dyDescent="0.25">
      <c r="C54">
        <v>22.9</v>
      </c>
    </row>
    <row r="55" spans="3:8" x14ac:dyDescent="0.25">
      <c r="C55">
        <v>22.9</v>
      </c>
    </row>
    <row r="56" spans="3:8" x14ac:dyDescent="0.25">
      <c r="C56">
        <v>22.9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2020-04-19T10:20:12Z</dcterms:modified>
</cp:coreProperties>
</file>