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43379CEA-9AD9-47F4-8D0D-78DE5AF8E04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7" i="1" l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46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I4" i="1"/>
  <c r="J4" i="1"/>
  <c r="M4" i="1"/>
  <c r="L4" i="1"/>
  <c r="K4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4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15" i="1"/>
  <c r="H15" i="1"/>
  <c r="H16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G15" i="1"/>
  <c r="T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C4" i="1"/>
  <c r="D4" i="1"/>
  <c r="E4" i="1"/>
  <c r="F4" i="1"/>
  <c r="B4" i="1"/>
</calcChain>
</file>

<file path=xl/sharedStrings.xml><?xml version="1.0" encoding="utf-8"?>
<sst xmlns="http://schemas.openxmlformats.org/spreadsheetml/2006/main" count="45" uniqueCount="15">
  <si>
    <t>τ</t>
    <phoneticPr fontId="1" type="noConversion"/>
  </si>
  <si>
    <t>2τ</t>
    <phoneticPr fontId="1" type="noConversion"/>
  </si>
  <si>
    <t>3τ</t>
    <phoneticPr fontId="1" type="noConversion"/>
  </si>
  <si>
    <t>5τ</t>
    <phoneticPr fontId="1" type="noConversion"/>
  </si>
  <si>
    <t>稳态</t>
    <phoneticPr fontId="1" type="noConversion"/>
  </si>
  <si>
    <t>理论值(V)</t>
    <phoneticPr fontId="1" type="noConversion"/>
  </si>
  <si>
    <t>测量值(V)</t>
    <phoneticPr fontId="1" type="noConversion"/>
  </si>
  <si>
    <t>时间</t>
    <phoneticPr fontId="1" type="noConversion"/>
  </si>
  <si>
    <t>输入信号频率(Hz)</t>
    <phoneticPr fontId="1" type="noConversion"/>
  </si>
  <si>
    <t>相位差(°)</t>
    <phoneticPr fontId="1" type="noConversion"/>
  </si>
  <si>
    <t>输出电压峰峰值(V)</t>
    <phoneticPr fontId="1" type="noConversion"/>
  </si>
  <si>
    <t>相对误差</t>
    <phoneticPr fontId="1" type="noConversion"/>
  </si>
  <si>
    <t>实际幅度增益</t>
    <phoneticPr fontId="1" type="noConversion"/>
  </si>
  <si>
    <t>理论幅度增益</t>
    <phoneticPr fontId="1" type="noConversion"/>
  </si>
  <si>
    <t>理论相移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</si>
</sst>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高通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Sheet1!$N$15:$N$32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850</c:v>
                </c:pt>
                <c:pt idx="9">
                  <c:v>900</c:v>
                </c:pt>
                <c:pt idx="10">
                  <c:v>1000</c:v>
                </c:pt>
                <c:pt idx="11">
                  <c:v>1250</c:v>
                </c:pt>
                <c:pt idx="12">
                  <c:v>1500</c:v>
                </c:pt>
                <c:pt idx="13">
                  <c:v>1750</c:v>
                </c:pt>
                <c:pt idx="14">
                  <c:v>2000</c:v>
                </c:pt>
                <c:pt idx="15">
                  <c:v>3500</c:v>
                </c:pt>
                <c:pt idx="16">
                  <c:v>4000</c:v>
                </c:pt>
                <c:pt idx="17">
                  <c:v>5000</c:v>
                </c:pt>
              </c:numCache>
            </c:numRef>
          </c:xVal>
          <c:yVal>
            <c:numRef>
              <c:f>Sheet1!$O$15:$O$32</c:f>
              <c:numCache>
                <c:formatCode>General</c:formatCode>
                <c:ptCount val="18"/>
                <c:pt idx="0">
                  <c:v>82</c:v>
                </c:pt>
                <c:pt idx="1">
                  <c:v>76</c:v>
                </c:pt>
                <c:pt idx="2">
                  <c:v>70</c:v>
                </c:pt>
                <c:pt idx="3">
                  <c:v>64</c:v>
                </c:pt>
                <c:pt idx="4">
                  <c:v>59</c:v>
                </c:pt>
                <c:pt idx="5">
                  <c:v>53</c:v>
                </c:pt>
                <c:pt idx="6">
                  <c:v>49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39</c:v>
                </c:pt>
                <c:pt idx="11">
                  <c:v>33</c:v>
                </c:pt>
                <c:pt idx="12">
                  <c:v>28</c:v>
                </c:pt>
                <c:pt idx="13">
                  <c:v>25</c:v>
                </c:pt>
                <c:pt idx="14">
                  <c:v>22</c:v>
                </c:pt>
                <c:pt idx="15">
                  <c:v>13</c:v>
                </c:pt>
                <c:pt idx="16">
                  <c:v>11</c:v>
                </c:pt>
                <c:pt idx="17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AA-4B81-BBCF-27BE8B1123E0}"/>
            </c:ext>
          </c:extLst>
        </c:ser>
        <c:ser>
          <c:idx val="1"/>
          <c:order val="1"/>
          <c:tx>
            <c:v>带通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Sheet1!$K$46:$K$71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240</c:v>
                </c:pt>
                <c:pt idx="6">
                  <c:v>250</c:v>
                </c:pt>
                <c:pt idx="7">
                  <c:v>260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795</c:v>
                </c:pt>
                <c:pt idx="14">
                  <c:v>900</c:v>
                </c:pt>
                <c:pt idx="15">
                  <c:v>1100</c:v>
                </c:pt>
                <c:pt idx="16">
                  <c:v>1200</c:v>
                </c:pt>
                <c:pt idx="17">
                  <c:v>1500</c:v>
                </c:pt>
                <c:pt idx="18">
                  <c:v>2000</c:v>
                </c:pt>
                <c:pt idx="19">
                  <c:v>2628</c:v>
                </c:pt>
                <c:pt idx="20">
                  <c:v>2800</c:v>
                </c:pt>
                <c:pt idx="21">
                  <c:v>2900</c:v>
                </c:pt>
                <c:pt idx="22">
                  <c:v>4000</c:v>
                </c:pt>
                <c:pt idx="23">
                  <c:v>6000</c:v>
                </c:pt>
                <c:pt idx="24">
                  <c:v>9000</c:v>
                </c:pt>
                <c:pt idx="25">
                  <c:v>20000</c:v>
                </c:pt>
              </c:numCache>
            </c:numRef>
          </c:xVal>
          <c:yVal>
            <c:numRef>
              <c:f>Sheet1!$L$46:$L$71</c:f>
              <c:numCache>
                <c:formatCode>General</c:formatCode>
                <c:ptCount val="26"/>
                <c:pt idx="0">
                  <c:v>86</c:v>
                </c:pt>
                <c:pt idx="1">
                  <c:v>79</c:v>
                </c:pt>
                <c:pt idx="2">
                  <c:v>70</c:v>
                </c:pt>
                <c:pt idx="3">
                  <c:v>60</c:v>
                </c:pt>
                <c:pt idx="4">
                  <c:v>52</c:v>
                </c:pt>
                <c:pt idx="5">
                  <c:v>46</c:v>
                </c:pt>
                <c:pt idx="6">
                  <c:v>45</c:v>
                </c:pt>
                <c:pt idx="7">
                  <c:v>43</c:v>
                </c:pt>
                <c:pt idx="8">
                  <c:v>39</c:v>
                </c:pt>
                <c:pt idx="9">
                  <c:v>28</c:v>
                </c:pt>
                <c:pt idx="10">
                  <c:v>20</c:v>
                </c:pt>
                <c:pt idx="11">
                  <c:v>13</c:v>
                </c:pt>
                <c:pt idx="12">
                  <c:v>7</c:v>
                </c:pt>
                <c:pt idx="13">
                  <c:v>0</c:v>
                </c:pt>
                <c:pt idx="14">
                  <c:v>-3</c:v>
                </c:pt>
                <c:pt idx="15">
                  <c:v>-10</c:v>
                </c:pt>
                <c:pt idx="16">
                  <c:v>-15</c:v>
                </c:pt>
                <c:pt idx="17">
                  <c:v>-23</c:v>
                </c:pt>
                <c:pt idx="18">
                  <c:v>-30</c:v>
                </c:pt>
                <c:pt idx="19">
                  <c:v>-43</c:v>
                </c:pt>
                <c:pt idx="20">
                  <c:v>-45</c:v>
                </c:pt>
                <c:pt idx="21">
                  <c:v>-47</c:v>
                </c:pt>
                <c:pt idx="22">
                  <c:v>-57</c:v>
                </c:pt>
                <c:pt idx="23">
                  <c:v>-67</c:v>
                </c:pt>
                <c:pt idx="24">
                  <c:v>-75</c:v>
                </c:pt>
                <c:pt idx="25">
                  <c:v>-87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AA-4B81-BBCF-27BE8B1123E0}"/>
            </c:ext>
          </c:extLst>
        </c:ser>
        <c:ser>
          <c:idx val="2"/>
          <c:order val="2"/>
          <c:tx>
            <c:v>低通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Sheet1!$A$15:$A$35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1250</c:v>
                </c:pt>
                <c:pt idx="13">
                  <c:v>1500</c:v>
                </c:pt>
                <c:pt idx="14">
                  <c:v>1750</c:v>
                </c:pt>
                <c:pt idx="15">
                  <c:v>2000</c:v>
                </c:pt>
                <c:pt idx="16">
                  <c:v>2500</c:v>
                </c:pt>
                <c:pt idx="17">
                  <c:v>3000</c:v>
                </c:pt>
                <c:pt idx="18">
                  <c:v>5000</c:v>
                </c:pt>
                <c:pt idx="19">
                  <c:v>7500</c:v>
                </c:pt>
                <c:pt idx="20">
                  <c:v>10000</c:v>
                </c:pt>
              </c:numCache>
            </c:numRef>
          </c:xVal>
          <c:yVal>
            <c:numRef>
              <c:f>Sheet1!$B$15:$B$35</c:f>
              <c:numCache>
                <c:formatCode>General</c:formatCode>
                <c:ptCount val="21"/>
                <c:pt idx="0">
                  <c:v>0</c:v>
                </c:pt>
                <c:pt idx="1">
                  <c:v>-1</c:v>
                </c:pt>
                <c:pt idx="2">
                  <c:v>-7</c:v>
                </c:pt>
                <c:pt idx="3">
                  <c:v>-13</c:v>
                </c:pt>
                <c:pt idx="4">
                  <c:v>-20</c:v>
                </c:pt>
                <c:pt idx="5">
                  <c:v>-25</c:v>
                </c:pt>
                <c:pt idx="6">
                  <c:v>-32</c:v>
                </c:pt>
                <c:pt idx="7">
                  <c:v>-37</c:v>
                </c:pt>
                <c:pt idx="8">
                  <c:v>-40</c:v>
                </c:pt>
                <c:pt idx="9">
                  <c:v>-44</c:v>
                </c:pt>
                <c:pt idx="10">
                  <c:v>-47</c:v>
                </c:pt>
                <c:pt idx="11">
                  <c:v>-51</c:v>
                </c:pt>
                <c:pt idx="12">
                  <c:v>-60</c:v>
                </c:pt>
                <c:pt idx="13">
                  <c:v>-62</c:v>
                </c:pt>
                <c:pt idx="14">
                  <c:v>-65</c:v>
                </c:pt>
                <c:pt idx="15">
                  <c:v>-68</c:v>
                </c:pt>
                <c:pt idx="16">
                  <c:v>-72</c:v>
                </c:pt>
                <c:pt idx="17">
                  <c:v>-75</c:v>
                </c:pt>
                <c:pt idx="18">
                  <c:v>-80</c:v>
                </c:pt>
                <c:pt idx="19">
                  <c:v>-83</c:v>
                </c:pt>
                <c:pt idx="20">
                  <c:v>-85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AA-4B81-BBCF-27BE8B11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507784"/>
        <c:axId val="770505160"/>
      </c:scatterChart>
      <c:valAx>
        <c:axId val="7705077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输入信号频率</a:t>
                </a:r>
                <a:r>
                  <a:rPr lang="en-US" altLang="zh-CN"/>
                  <a:t>(Hz)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505160"/>
        <c:crosses val="autoZero"/>
        <c:crossBetween val="midCat"/>
      </c:valAx>
      <c:valAx>
        <c:axId val="77050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相移</a:t>
                </a:r>
                <a:r>
                  <a:rPr lang="en-US" altLang="zh-CN"/>
                  <a:t>(°)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5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277906</xdr:colOff>
      <xdr:row>11</xdr:row>
      <xdr:rowOff>125506</xdr:rowOff>
    </xdr:from>
    <xdr:to>
      <xdr:col>18</xdr:col>
      <xdr:colOff>421341</xdr:colOff>
      <xdr:row>44</xdr:row>
      <xdr:rowOff>53787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97D8924-16A3-F3C6-5082-83C3F1B86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12" zoomScale="85" zoomScaleNormal="85" workbookViewId="0">
      <selection activeCell="T34" sqref="T34"/>
    </sheetView>
  </sheetViews>
  <sheetFormatPr defaultRowHeight="13.8" x14ac:dyDescent="0.25"/>
  <cols>
    <col min="8" max="8" width="13.109375" bestFit="1" customWidth="1"/>
  </cols>
  <sheetData>
    <row r="1" spans="1:23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23" x14ac:dyDescent="0.25">
      <c r="A2" s="1" t="s">
        <v>5</v>
      </c>
      <c r="B2" s="1">
        <v>2.427</v>
      </c>
      <c r="C2" s="1">
        <v>3.32</v>
      </c>
      <c r="D2" s="1">
        <v>3.649</v>
      </c>
      <c r="E2" s="1">
        <v>3.8140000000000001</v>
      </c>
      <c r="F2" s="1">
        <v>3.84</v>
      </c>
      <c r="H2" s="1" t="s">
        <v>5</v>
      </c>
      <c r="I2" s="1">
        <v>1.4970000000000001</v>
      </c>
      <c r="J2" s="1">
        <v>0.55100000000000005</v>
      </c>
      <c r="K2" s="1">
        <v>0.20300000000000001</v>
      </c>
      <c r="L2" s="1">
        <v>2.7300000000000001E-2</v>
      </c>
      <c r="M2" s="1">
        <v>0</v>
      </c>
    </row>
    <row r="3" spans="1:23" x14ac:dyDescent="0.25">
      <c r="A3" s="1" t="s">
        <v>6</v>
      </c>
      <c r="B3" s="1">
        <v>2.35</v>
      </c>
      <c r="C3" s="1">
        <v>3.25</v>
      </c>
      <c r="D3" s="1">
        <v>3.5750000000000002</v>
      </c>
      <c r="E3" s="1">
        <v>3.7</v>
      </c>
      <c r="F3" s="1">
        <v>3.8</v>
      </c>
      <c r="H3" s="1" t="s">
        <v>6</v>
      </c>
      <c r="I3" s="1">
        <v>1.5</v>
      </c>
      <c r="J3" s="1">
        <v>0.5</v>
      </c>
      <c r="K3" s="1">
        <v>0.1875</v>
      </c>
      <c r="L3" s="1">
        <v>-6.25E-2</v>
      </c>
      <c r="M3" s="1">
        <v>-7.4999999999999997E-2</v>
      </c>
    </row>
    <row r="4" spans="1:23" x14ac:dyDescent="0.25">
      <c r="A4" s="2" t="s">
        <v>11</v>
      </c>
      <c r="B4" s="1">
        <f>(B2-B3)/B2</f>
        <v>3.1726411207251733E-2</v>
      </c>
      <c r="C4" s="1">
        <f t="shared" ref="C4:F4" si="0">(C2-C3)/C2</f>
        <v>2.1084337349397544E-2</v>
      </c>
      <c r="D4" s="1">
        <f t="shared" si="0"/>
        <v>2.0279528637982967E-2</v>
      </c>
      <c r="E4" s="1">
        <f t="shared" si="0"/>
        <v>2.9889879391714703E-2</v>
      </c>
      <c r="F4" s="1">
        <f t="shared" si="0"/>
        <v>1.0416666666666676E-2</v>
      </c>
      <c r="H4" s="2" t="s">
        <v>11</v>
      </c>
      <c r="I4" s="1">
        <f>(I2-I3)/I2</f>
        <v>-2.0040080160319915E-3</v>
      </c>
      <c r="J4" s="1">
        <f>(J2-J3)/J2</f>
        <v>9.2558983666061787E-2</v>
      </c>
      <c r="K4" s="1">
        <f t="shared" ref="J4:M4" si="1">(K2-K3)/K2</f>
        <v>7.6354679802955724E-2</v>
      </c>
      <c r="L4" s="1">
        <f t="shared" si="1"/>
        <v>3.2893772893772892</v>
      </c>
      <c r="M4" s="1" t="e">
        <f t="shared" si="1"/>
        <v>#DIV/0!</v>
      </c>
    </row>
    <row r="14" spans="1:23" x14ac:dyDescent="0.25">
      <c r="A14" s="1" t="s">
        <v>8</v>
      </c>
      <c r="B14" s="1" t="s">
        <v>9</v>
      </c>
      <c r="C14" s="1" t="s">
        <v>10</v>
      </c>
      <c r="D14" s="1" t="s">
        <v>8</v>
      </c>
      <c r="E14" s="1" t="s">
        <v>9</v>
      </c>
      <c r="F14" s="1" t="s">
        <v>10</v>
      </c>
      <c r="G14" s="3" t="s">
        <v>12</v>
      </c>
      <c r="H14" s="3" t="s">
        <v>13</v>
      </c>
      <c r="I14" s="3" t="s">
        <v>14</v>
      </c>
      <c r="N14" s="1" t="s">
        <v>8</v>
      </c>
      <c r="O14" s="1" t="s">
        <v>9</v>
      </c>
      <c r="P14" s="1" t="s">
        <v>10</v>
      </c>
      <c r="Q14" s="1" t="s">
        <v>8</v>
      </c>
      <c r="R14" s="1" t="s">
        <v>9</v>
      </c>
      <c r="S14" s="1" t="s">
        <v>10</v>
      </c>
      <c r="T14" s="3" t="s">
        <v>12</v>
      </c>
      <c r="U14" s="3" t="s">
        <v>13</v>
      </c>
      <c r="V14" s="3" t="s">
        <v>14</v>
      </c>
    </row>
    <row r="15" spans="1:23" x14ac:dyDescent="0.25">
      <c r="A15" s="1">
        <v>1</v>
      </c>
      <c r="B15" s="1">
        <v>0</v>
      </c>
      <c r="C15" s="1">
        <v>4</v>
      </c>
      <c r="D15" s="1">
        <v>1000</v>
      </c>
      <c r="E15" s="1">
        <v>-51</v>
      </c>
      <c r="F15" s="1">
        <v>2.5</v>
      </c>
      <c r="G15">
        <f t="shared" ref="G15:G35" si="2">20*LOG10(C15/4)</f>
        <v>0</v>
      </c>
      <c r="H15">
        <f>20*LOG10(1/SQRT(1+(A15*2*PI()*0.2*0.001)^2))</f>
        <v>-6.8580981524042927E-6</v>
      </c>
      <c r="I15">
        <f>-ATAN(2*PI()*A15*0.2*0.001)/PI()*180</f>
        <v>-7.1999962100755016E-2</v>
      </c>
      <c r="J15">
        <v>-3.0102999000000001</v>
      </c>
      <c r="N15" s="1">
        <v>100</v>
      </c>
      <c r="O15" s="1">
        <v>82</v>
      </c>
      <c r="P15" s="1">
        <v>0.48</v>
      </c>
      <c r="Q15" s="1">
        <v>900</v>
      </c>
      <c r="R15" s="1">
        <v>42</v>
      </c>
      <c r="S15" s="1">
        <v>2.9</v>
      </c>
      <c r="T15">
        <f t="shared" ref="T15:T32" si="3">20*LOG10(P15/4)</f>
        <v>-18.416375079047505</v>
      </c>
      <c r="U15">
        <f>20*LOG10(1/SQRT(1+1/(N15*2*PI()*0.2*0.001)^2))</f>
        <v>-18.083847895032537</v>
      </c>
      <c r="V15">
        <f>ATAN(1/(N15*2*PI()*0.2*0.001))/PI()*180</f>
        <v>82.837544193274184</v>
      </c>
      <c r="W15">
        <v>-3.0102999000000001</v>
      </c>
    </row>
    <row r="16" spans="1:23" x14ac:dyDescent="0.25">
      <c r="A16" s="1">
        <v>10</v>
      </c>
      <c r="B16" s="1">
        <v>-1</v>
      </c>
      <c r="C16" s="1">
        <v>4</v>
      </c>
      <c r="D16" s="1">
        <v>1250</v>
      </c>
      <c r="E16" s="1">
        <v>-60</v>
      </c>
      <c r="F16" s="1">
        <v>2.2000000000000002</v>
      </c>
      <c r="G16">
        <f t="shared" si="2"/>
        <v>0</v>
      </c>
      <c r="H16">
        <f>20*LOG10(1/SQRT(1+(A16*2*PI()*0.2*0.001)^2))</f>
        <v>-6.8575621307809048E-4</v>
      </c>
      <c r="I16">
        <f t="shared" ref="I16:I35" si="4">-ATAN(2*PI()*A16*0.2*0.001)/PI()*180</f>
        <v>-0.71996210430958352</v>
      </c>
      <c r="J16">
        <v>-3.0102999000000001</v>
      </c>
      <c r="N16" s="1">
        <v>200</v>
      </c>
      <c r="O16" s="1">
        <v>76</v>
      </c>
      <c r="P16" s="1">
        <v>0.94</v>
      </c>
      <c r="Q16" s="1">
        <v>1000</v>
      </c>
      <c r="R16" s="1">
        <v>39</v>
      </c>
      <c r="S16" s="1">
        <v>3.1</v>
      </c>
      <c r="T16">
        <f t="shared" si="3"/>
        <v>-12.578642754565275</v>
      </c>
      <c r="U16">
        <f t="shared" ref="U16:U32" si="5">20*LOG10(1/SQRT(1+1/(N16*2*PI()*0.2*0.001)^2))</f>
        <v>-12.261211428175207</v>
      </c>
      <c r="V16">
        <f t="shared" ref="V16:V32" si="6">ATAN(1/(N16*2*PI()*0.2*0.001))/PI()*180</f>
        <v>75.892197628409875</v>
      </c>
      <c r="W16">
        <v>-3.0102999000000001</v>
      </c>
    </row>
    <row r="17" spans="1:23" x14ac:dyDescent="0.25">
      <c r="A17" s="1">
        <v>100</v>
      </c>
      <c r="B17" s="1">
        <v>-7</v>
      </c>
      <c r="C17" s="1">
        <v>3.9</v>
      </c>
      <c r="D17" s="1">
        <v>1500</v>
      </c>
      <c r="E17" s="1">
        <v>-62</v>
      </c>
      <c r="F17" s="1">
        <v>1.92</v>
      </c>
      <c r="G17">
        <f t="shared" si="2"/>
        <v>-0.21990768602926386</v>
      </c>
      <c r="H17">
        <f t="shared" ref="H17:H35" si="7">20*LOG10(1/SQRT(1+(A17*2*PI()*0.2*0.001)^2))</f>
        <v>-6.8045175474465092E-2</v>
      </c>
      <c r="I17">
        <f t="shared" si="4"/>
        <v>-7.1624558067258217</v>
      </c>
      <c r="J17">
        <v>-3.0102999000000001</v>
      </c>
      <c r="N17" s="1">
        <v>300</v>
      </c>
      <c r="O17" s="1">
        <v>70</v>
      </c>
      <c r="P17" s="1">
        <v>1.36</v>
      </c>
      <c r="Q17" s="1">
        <v>1250</v>
      </c>
      <c r="R17" s="1">
        <v>33</v>
      </c>
      <c r="S17" s="1">
        <v>3.3</v>
      </c>
      <c r="T17">
        <f t="shared" si="3"/>
        <v>-9.3704216591548963</v>
      </c>
      <c r="U17">
        <f t="shared" si="5"/>
        <v>-9.0505037504027808</v>
      </c>
      <c r="V17">
        <f t="shared" si="6"/>
        <v>69.344002617660351</v>
      </c>
      <c r="W17">
        <v>-3.0102999000000001</v>
      </c>
    </row>
    <row r="18" spans="1:23" x14ac:dyDescent="0.25">
      <c r="A18" s="1">
        <v>200</v>
      </c>
      <c r="B18" s="1">
        <v>-13</v>
      </c>
      <c r="C18" s="1">
        <v>3.9</v>
      </c>
      <c r="D18" s="1">
        <v>1750</v>
      </c>
      <c r="E18" s="1">
        <v>-65</v>
      </c>
      <c r="F18" s="1">
        <v>1.71</v>
      </c>
      <c r="G18">
        <f t="shared" si="2"/>
        <v>-0.21990768602926386</v>
      </c>
      <c r="H18">
        <f t="shared" si="7"/>
        <v>-0.26600862189675595</v>
      </c>
      <c r="I18">
        <f t="shared" si="4"/>
        <v>-14.107802371590129</v>
      </c>
      <c r="J18">
        <v>-3.0102999000000001</v>
      </c>
      <c r="N18" s="1">
        <v>400</v>
      </c>
      <c r="O18" s="1">
        <v>64</v>
      </c>
      <c r="P18" s="1">
        <v>1.73</v>
      </c>
      <c r="Q18" s="1">
        <v>1500</v>
      </c>
      <c r="R18" s="1">
        <v>28</v>
      </c>
      <c r="S18" s="1">
        <v>3.5</v>
      </c>
      <c r="T18">
        <f t="shared" si="3"/>
        <v>-7.2802777639833396</v>
      </c>
      <c r="U18">
        <f t="shared" si="5"/>
        <v>-6.9529414828150209</v>
      </c>
      <c r="V18">
        <f t="shared" si="6"/>
        <v>63.313389897784695</v>
      </c>
      <c r="W18">
        <v>-3.0102999000000001</v>
      </c>
    </row>
    <row r="19" spans="1:23" x14ac:dyDescent="0.25">
      <c r="A19" s="1">
        <v>300</v>
      </c>
      <c r="B19" s="1">
        <v>-20</v>
      </c>
      <c r="C19" s="1">
        <v>3.7</v>
      </c>
      <c r="D19" s="1">
        <v>2000</v>
      </c>
      <c r="E19" s="1">
        <v>-68</v>
      </c>
      <c r="F19" s="1">
        <v>1.53</v>
      </c>
      <c r="G19">
        <f t="shared" si="2"/>
        <v>-0.67716534521934735</v>
      </c>
      <c r="H19">
        <f t="shared" si="7"/>
        <v>-0.57712612523795515</v>
      </c>
      <c r="I19">
        <f t="shared" si="4"/>
        <v>-20.655997382339663</v>
      </c>
      <c r="J19">
        <v>-3.0102999000000001</v>
      </c>
      <c r="N19" s="1">
        <v>500</v>
      </c>
      <c r="O19" s="1">
        <v>59</v>
      </c>
      <c r="P19" s="1">
        <v>2.0499999999999998</v>
      </c>
      <c r="Q19" s="1">
        <v>1750</v>
      </c>
      <c r="R19" s="1">
        <v>25</v>
      </c>
      <c r="S19" s="1">
        <v>3.6</v>
      </c>
      <c r="T19">
        <f t="shared" si="3"/>
        <v>-5.8061226054441626</v>
      </c>
      <c r="U19">
        <f t="shared" si="5"/>
        <v>-5.4814727490429869</v>
      </c>
      <c r="V19">
        <f t="shared" si="6"/>
        <v>57.858092364657942</v>
      </c>
      <c r="W19">
        <v>-3.0102999000000001</v>
      </c>
    </row>
    <row r="20" spans="1:23" x14ac:dyDescent="0.25">
      <c r="A20" s="1">
        <v>400</v>
      </c>
      <c r="B20" s="1">
        <v>-25</v>
      </c>
      <c r="C20" s="1">
        <v>3.6</v>
      </c>
      <c r="D20" s="1">
        <v>2500</v>
      </c>
      <c r="E20" s="1">
        <v>-72</v>
      </c>
      <c r="F20" s="1">
        <v>1.25</v>
      </c>
      <c r="G20">
        <f t="shared" si="2"/>
        <v>-0.91514981121350236</v>
      </c>
      <c r="H20">
        <f t="shared" si="7"/>
        <v>-0.97833858981619204</v>
      </c>
      <c r="I20">
        <f t="shared" si="4"/>
        <v>-26.686610102215312</v>
      </c>
      <c r="J20">
        <v>-3.0102999000000001</v>
      </c>
      <c r="N20" s="1">
        <v>600</v>
      </c>
      <c r="O20" s="1">
        <v>53</v>
      </c>
      <c r="P20" s="1">
        <v>2.33</v>
      </c>
      <c r="Q20" s="1">
        <v>2000</v>
      </c>
      <c r="R20" s="1">
        <v>22</v>
      </c>
      <c r="S20" s="1">
        <v>3.7</v>
      </c>
      <c r="T20">
        <f t="shared" si="3"/>
        <v>-4.694081406038868</v>
      </c>
      <c r="U20">
        <f t="shared" si="5"/>
        <v>-4.4075930759025113</v>
      </c>
      <c r="V20">
        <f t="shared" si="6"/>
        <v>52.984355426817928</v>
      </c>
      <c r="W20">
        <v>-3.0102999000000001</v>
      </c>
    </row>
    <row r="21" spans="1:23" x14ac:dyDescent="0.25">
      <c r="A21" s="1">
        <v>500</v>
      </c>
      <c r="B21" s="1">
        <v>-32</v>
      </c>
      <c r="C21" s="1">
        <v>3.4</v>
      </c>
      <c r="D21" s="1">
        <v>3000</v>
      </c>
      <c r="E21" s="1">
        <v>-75</v>
      </c>
      <c r="F21" s="1">
        <v>1.07</v>
      </c>
      <c r="G21">
        <f t="shared" si="2"/>
        <v>-1.4116214857141456</v>
      </c>
      <c r="H21">
        <f t="shared" si="7"/>
        <v>-1.445070116205287</v>
      </c>
      <c r="I21">
        <f t="shared" si="4"/>
        <v>-32.141907635342058</v>
      </c>
      <c r="J21">
        <v>-3.0102999000000001</v>
      </c>
      <c r="N21" s="1">
        <v>700</v>
      </c>
      <c r="O21" s="1">
        <v>49</v>
      </c>
      <c r="P21" s="1">
        <v>2.6</v>
      </c>
      <c r="Q21" s="1">
        <v>3500</v>
      </c>
      <c r="R21" s="1">
        <v>13</v>
      </c>
      <c r="S21" s="1">
        <v>3.9</v>
      </c>
      <c r="T21">
        <f t="shared" si="3"/>
        <v>-3.7417328671428884</v>
      </c>
      <c r="U21">
        <f t="shared" si="5"/>
        <v>-3.602832075060967</v>
      </c>
      <c r="V21">
        <f t="shared" si="6"/>
        <v>48.663657368854381</v>
      </c>
      <c r="W21">
        <v>-3.0102999000000001</v>
      </c>
    </row>
    <row r="22" spans="1:23" x14ac:dyDescent="0.25">
      <c r="A22" s="1">
        <v>600</v>
      </c>
      <c r="B22" s="1">
        <v>-37</v>
      </c>
      <c r="C22" s="1">
        <v>3.2</v>
      </c>
      <c r="D22" s="1">
        <v>5000</v>
      </c>
      <c r="E22" s="1">
        <v>-80</v>
      </c>
      <c r="F22" s="1">
        <v>0.67</v>
      </c>
      <c r="G22">
        <f t="shared" si="2"/>
        <v>-1.9382002601611279</v>
      </c>
      <c r="H22">
        <f t="shared" si="7"/>
        <v>-1.9548153640173094</v>
      </c>
      <c r="I22">
        <f t="shared" si="4"/>
        <v>-37.015644573182072</v>
      </c>
      <c r="J22">
        <v>-3.0102999000000001</v>
      </c>
      <c r="N22" s="1">
        <v>800</v>
      </c>
      <c r="O22" s="1">
        <v>46</v>
      </c>
      <c r="P22" s="1">
        <v>2.8</v>
      </c>
      <c r="Q22" s="1">
        <v>4000</v>
      </c>
      <c r="R22" s="1">
        <v>11</v>
      </c>
      <c r="S22" s="1">
        <v>2.9</v>
      </c>
      <c r="T22">
        <f t="shared" si="3"/>
        <v>-3.0980391997148637</v>
      </c>
      <c r="U22">
        <f t="shared" si="5"/>
        <v>-2.9873623417005457</v>
      </c>
      <c r="V22">
        <f t="shared" si="6"/>
        <v>44.848292867834715</v>
      </c>
      <c r="W22">
        <v>-3.0102999000000001</v>
      </c>
    </row>
    <row r="23" spans="1:23" x14ac:dyDescent="0.25">
      <c r="A23" s="1">
        <v>700</v>
      </c>
      <c r="B23" s="1">
        <v>-40</v>
      </c>
      <c r="C23" s="1">
        <v>3</v>
      </c>
      <c r="D23" s="1">
        <v>7500</v>
      </c>
      <c r="E23" s="1">
        <v>-83</v>
      </c>
      <c r="F23" s="1">
        <v>0.46</v>
      </c>
      <c r="G23">
        <f t="shared" si="2"/>
        <v>-2.498774732165999</v>
      </c>
      <c r="H23">
        <f t="shared" si="7"/>
        <v>-2.4889901557880294</v>
      </c>
      <c r="I23">
        <f t="shared" si="4"/>
        <v>-41.336342631145619</v>
      </c>
      <c r="J23">
        <v>-3.0102999000000001</v>
      </c>
      <c r="N23" s="1">
        <v>850</v>
      </c>
      <c r="O23" s="1">
        <v>44</v>
      </c>
      <c r="P23" s="1">
        <v>2.84</v>
      </c>
      <c r="Q23" s="1">
        <v>5000</v>
      </c>
      <c r="R23" s="1">
        <v>9</v>
      </c>
      <c r="S23" s="1">
        <v>3.9</v>
      </c>
      <c r="T23">
        <f t="shared" si="3"/>
        <v>-2.9748330256184947</v>
      </c>
      <c r="U23">
        <f t="shared" si="5"/>
        <v>-2.733441314370364</v>
      </c>
      <c r="V23">
        <f t="shared" si="6"/>
        <v>43.112890913164243</v>
      </c>
      <c r="W23">
        <v>-3.0102999000000001</v>
      </c>
    </row>
    <row r="24" spans="1:23" x14ac:dyDescent="0.25">
      <c r="A24" s="1">
        <v>800</v>
      </c>
      <c r="B24" s="1">
        <v>-44</v>
      </c>
      <c r="C24" s="1">
        <v>2.9</v>
      </c>
      <c r="D24" s="1">
        <v>10000</v>
      </c>
      <c r="E24" s="1">
        <v>-85</v>
      </c>
      <c r="F24" s="1">
        <v>0.35</v>
      </c>
      <c r="G24">
        <f t="shared" si="2"/>
        <v>-2.7932398685801263</v>
      </c>
      <c r="H24">
        <f t="shared" si="7"/>
        <v>-3.0333593619813417</v>
      </c>
      <c r="I24">
        <f t="shared" si="4"/>
        <v>-45.151707132165292</v>
      </c>
      <c r="J24">
        <v>-3.0102999000000001</v>
      </c>
      <c r="N24" s="1">
        <v>900</v>
      </c>
      <c r="O24" s="1">
        <v>42</v>
      </c>
      <c r="P24" s="1">
        <v>2.9</v>
      </c>
      <c r="T24">
        <f t="shared" si="3"/>
        <v>-2.7932398685801263</v>
      </c>
      <c r="U24">
        <f t="shared" si="5"/>
        <v>-2.5085877337905496</v>
      </c>
      <c r="V24">
        <f t="shared" si="6"/>
        <v>41.482925210750736</v>
      </c>
      <c r="W24">
        <v>-3.0102999000000001</v>
      </c>
    </row>
    <row r="25" spans="1:23" x14ac:dyDescent="0.25">
      <c r="A25" s="1">
        <v>900</v>
      </c>
      <c r="B25" s="1">
        <v>-47</v>
      </c>
      <c r="C25" s="1">
        <v>2.7</v>
      </c>
      <c r="D25" s="1"/>
      <c r="E25" s="1"/>
      <c r="F25" s="1"/>
      <c r="G25">
        <f t="shared" si="2"/>
        <v>-3.4139245433795011</v>
      </c>
      <c r="H25">
        <f t="shared" si="7"/>
        <v>-3.577635203018974</v>
      </c>
      <c r="I25">
        <f t="shared" si="4"/>
        <v>-48.517074789249271</v>
      </c>
      <c r="J25">
        <v>-3.0102999000000001</v>
      </c>
      <c r="N25" s="1">
        <v>1000</v>
      </c>
      <c r="O25" s="1">
        <v>39</v>
      </c>
      <c r="P25" s="1">
        <v>3.1</v>
      </c>
      <c r="T25">
        <f t="shared" si="3"/>
        <v>-2.2139659498737938</v>
      </c>
      <c r="U25">
        <f t="shared" si="5"/>
        <v>-2.1305463398327835</v>
      </c>
      <c r="V25">
        <f t="shared" si="6"/>
        <v>38.511887253966584</v>
      </c>
      <c r="W25">
        <v>-3.0102999000000001</v>
      </c>
    </row>
    <row r="26" spans="1:23" x14ac:dyDescent="0.25">
      <c r="A26" s="1">
        <v>1000</v>
      </c>
      <c r="B26" s="1">
        <v>-51</v>
      </c>
      <c r="C26" s="1">
        <v>2.5</v>
      </c>
      <c r="G26">
        <f t="shared" si="2"/>
        <v>-4.0823996531184958</v>
      </c>
      <c r="H26">
        <f t="shared" si="7"/>
        <v>-4.1147436202747096</v>
      </c>
      <c r="I26">
        <f t="shared" si="4"/>
        <v>-51.48811274603343</v>
      </c>
      <c r="J26">
        <v>-3.0102999000000001</v>
      </c>
      <c r="N26" s="1">
        <v>1250</v>
      </c>
      <c r="O26" s="1">
        <v>33</v>
      </c>
      <c r="P26" s="1">
        <v>3.3</v>
      </c>
      <c r="T26">
        <f t="shared" si="3"/>
        <v>-1.6709210290014986</v>
      </c>
      <c r="U26">
        <f t="shared" si="5"/>
        <v>-1.4776432859964519</v>
      </c>
      <c r="V26">
        <f t="shared" si="6"/>
        <v>32.481636590529753</v>
      </c>
      <c r="W26">
        <v>-3.0102999000000001</v>
      </c>
    </row>
    <row r="27" spans="1:23" x14ac:dyDescent="0.25">
      <c r="A27" s="1">
        <v>1250</v>
      </c>
      <c r="B27" s="1">
        <v>-60</v>
      </c>
      <c r="C27" s="1">
        <v>2.2000000000000002</v>
      </c>
      <c r="G27">
        <f t="shared" si="2"/>
        <v>-5.1927462101151223</v>
      </c>
      <c r="H27">
        <f t="shared" si="7"/>
        <v>-5.4000408265995059</v>
      </c>
      <c r="I27">
        <f t="shared" si="4"/>
        <v>-57.518363409470247</v>
      </c>
      <c r="J27">
        <v>-3.0102999000000001</v>
      </c>
      <c r="N27" s="1">
        <v>1500</v>
      </c>
      <c r="O27" s="1">
        <v>28</v>
      </c>
      <c r="P27" s="1">
        <v>3.5</v>
      </c>
      <c r="T27">
        <f t="shared" si="3"/>
        <v>-1.159838939553735</v>
      </c>
      <c r="U27">
        <f t="shared" si="5"/>
        <v>-1.0770089688832898</v>
      </c>
      <c r="V27">
        <f t="shared" si="6"/>
        <v>27.94668724547887</v>
      </c>
      <c r="W27">
        <v>-3.0102999000000001</v>
      </c>
    </row>
    <row r="28" spans="1:23" x14ac:dyDescent="0.25">
      <c r="A28" s="1">
        <v>1500</v>
      </c>
      <c r="B28" s="1">
        <v>-62</v>
      </c>
      <c r="C28" s="1">
        <v>1.92</v>
      </c>
      <c r="G28">
        <f t="shared" si="2"/>
        <v>-6.3751752524882557</v>
      </c>
      <c r="H28">
        <f t="shared" si="7"/>
        <v>-6.5830314304388402</v>
      </c>
      <c r="I28">
        <f t="shared" si="4"/>
        <v>-62.05331275452113</v>
      </c>
      <c r="J28">
        <v>-3.0102999000000001</v>
      </c>
      <c r="N28" s="1">
        <v>1750</v>
      </c>
      <c r="O28" s="1">
        <v>25</v>
      </c>
      <c r="P28" s="1">
        <v>3.6</v>
      </c>
      <c r="T28">
        <f t="shared" si="3"/>
        <v>-0.91514981121350236</v>
      </c>
      <c r="U28">
        <f t="shared" si="5"/>
        <v>-0.8162735752662349</v>
      </c>
      <c r="V28">
        <f t="shared" si="6"/>
        <v>24.452641740112792</v>
      </c>
      <c r="W28">
        <v>-3.0102999000000001</v>
      </c>
    </row>
    <row r="29" spans="1:23" x14ac:dyDescent="0.25">
      <c r="A29" s="1">
        <v>1750</v>
      </c>
      <c r="B29" s="1">
        <v>-65</v>
      </c>
      <c r="C29" s="1">
        <v>1.71</v>
      </c>
      <c r="G29">
        <f t="shared" si="2"/>
        <v>-7.3812776187161706</v>
      </c>
      <c r="H29">
        <f t="shared" si="7"/>
        <v>-7.6612318294340485</v>
      </c>
      <c r="I29">
        <f t="shared" si="4"/>
        <v>-65.547358259887218</v>
      </c>
      <c r="J29">
        <v>-3.0102999000000001</v>
      </c>
      <c r="N29" s="1">
        <v>2000</v>
      </c>
      <c r="O29" s="1">
        <v>22</v>
      </c>
      <c r="P29" s="1">
        <v>3.7</v>
      </c>
      <c r="T29">
        <f t="shared" si="3"/>
        <v>-0.67716534521934735</v>
      </c>
      <c r="U29">
        <f t="shared" si="5"/>
        <v>-0.63826436508185269</v>
      </c>
      <c r="V29">
        <f t="shared" si="6"/>
        <v>21.696983971540057</v>
      </c>
      <c r="W29">
        <v>-3.0102999000000001</v>
      </c>
    </row>
    <row r="30" spans="1:23" x14ac:dyDescent="0.25">
      <c r="A30" s="1">
        <v>2000</v>
      </c>
      <c r="B30" s="1">
        <v>-68</v>
      </c>
      <c r="C30" s="1">
        <v>1.53</v>
      </c>
      <c r="G30">
        <f t="shared" si="2"/>
        <v>-8.347371210207271</v>
      </c>
      <c r="H30">
        <f t="shared" si="7"/>
        <v>-8.6430615588034012</v>
      </c>
      <c r="I30">
        <f t="shared" si="4"/>
        <v>-68.30301602845995</v>
      </c>
      <c r="J30">
        <v>-3.0102999000000001</v>
      </c>
      <c r="N30" s="1">
        <v>3500</v>
      </c>
      <c r="O30" s="1">
        <v>13</v>
      </c>
      <c r="P30" s="1">
        <v>3.9</v>
      </c>
      <c r="T30">
        <f t="shared" si="3"/>
        <v>-0.21990768602926386</v>
      </c>
      <c r="U30">
        <f t="shared" si="5"/>
        <v>-0.21889595054388805</v>
      </c>
      <c r="V30">
        <f t="shared" si="6"/>
        <v>12.809249792046057</v>
      </c>
      <c r="W30">
        <v>-3.0102999000000001</v>
      </c>
    </row>
    <row r="31" spans="1:23" x14ac:dyDescent="0.25">
      <c r="A31" s="1">
        <v>2500</v>
      </c>
      <c r="B31" s="1">
        <v>-72</v>
      </c>
      <c r="C31" s="1">
        <v>1.25</v>
      </c>
      <c r="G31">
        <f t="shared" si="2"/>
        <v>-10.102999566398118</v>
      </c>
      <c r="H31">
        <f t="shared" si="7"/>
        <v>-10.362137382398966</v>
      </c>
      <c r="I31">
        <f t="shared" si="4"/>
        <v>-72.343212848587143</v>
      </c>
      <c r="J31">
        <v>-3.0102999000000001</v>
      </c>
      <c r="N31" s="1">
        <v>4000</v>
      </c>
      <c r="O31" s="1">
        <v>11</v>
      </c>
      <c r="P31" s="1">
        <v>3.9</v>
      </c>
      <c r="T31">
        <f t="shared" si="3"/>
        <v>-0.21990768602926386</v>
      </c>
      <c r="U31">
        <f t="shared" si="5"/>
        <v>-0.16857325574029966</v>
      </c>
      <c r="V31">
        <f t="shared" si="6"/>
        <v>11.251725724946706</v>
      </c>
      <c r="W31">
        <v>-3.0102999000000001</v>
      </c>
    </row>
    <row r="32" spans="1:23" x14ac:dyDescent="0.25">
      <c r="A32" s="1">
        <v>3000</v>
      </c>
      <c r="B32" s="1">
        <v>-75</v>
      </c>
      <c r="C32" s="1">
        <v>1.07</v>
      </c>
      <c r="G32">
        <f t="shared" si="2"/>
        <v>-11.453524272855054</v>
      </c>
      <c r="H32">
        <f t="shared" si="7"/>
        <v>-11.821928927044219</v>
      </c>
      <c r="I32">
        <f t="shared" si="4"/>
        <v>-75.143948719088186</v>
      </c>
      <c r="J32">
        <v>-3.0102999000000001</v>
      </c>
      <c r="N32" s="1">
        <v>5000</v>
      </c>
      <c r="O32" s="1">
        <v>9</v>
      </c>
      <c r="P32" s="1">
        <v>3.9</v>
      </c>
      <c r="T32">
        <f t="shared" si="3"/>
        <v>-0.21990768602926386</v>
      </c>
      <c r="U32">
        <f t="shared" si="5"/>
        <v>-0.10863789864321807</v>
      </c>
      <c r="V32">
        <f t="shared" si="6"/>
        <v>9.0430610790376882</v>
      </c>
      <c r="W32">
        <v>-3.0102999000000001</v>
      </c>
    </row>
    <row r="33" spans="1:23" x14ac:dyDescent="0.25">
      <c r="A33" s="1">
        <v>5000</v>
      </c>
      <c r="B33" s="1">
        <v>-80</v>
      </c>
      <c r="C33" s="1">
        <v>0.67</v>
      </c>
      <c r="G33">
        <f t="shared" si="2"/>
        <v>-15.519703772542719</v>
      </c>
      <c r="H33">
        <f t="shared" si="7"/>
        <v>-16.072235265805517</v>
      </c>
      <c r="I33">
        <f t="shared" si="4"/>
        <v>-80.956938920962315</v>
      </c>
      <c r="J33">
        <v>-3.0102999000000001</v>
      </c>
      <c r="W33">
        <v>-3.0102999000000001</v>
      </c>
    </row>
    <row r="34" spans="1:23" x14ac:dyDescent="0.25">
      <c r="A34" s="1">
        <v>7500</v>
      </c>
      <c r="B34" s="1">
        <v>-83</v>
      </c>
      <c r="C34" s="1">
        <v>0.46</v>
      </c>
      <c r="G34">
        <f t="shared" si="2"/>
        <v>-18.786043192927767</v>
      </c>
      <c r="H34">
        <f t="shared" si="7"/>
        <v>-19.534041861837732</v>
      </c>
      <c r="I34">
        <f t="shared" si="4"/>
        <v>-83.943389405769793</v>
      </c>
      <c r="J34">
        <v>-3.0102999000000001</v>
      </c>
      <c r="W34">
        <v>-3.0102999000000001</v>
      </c>
    </row>
    <row r="35" spans="1:23" x14ac:dyDescent="0.25">
      <c r="A35" s="1">
        <v>10000</v>
      </c>
      <c r="B35" s="1">
        <v>-85</v>
      </c>
      <c r="C35" s="1">
        <v>0.35</v>
      </c>
      <c r="G35">
        <f t="shared" si="2"/>
        <v>-21.159838939553737</v>
      </c>
      <c r="H35">
        <f t="shared" si="7"/>
        <v>-22.011612586390065</v>
      </c>
      <c r="I35">
        <f t="shared" si="4"/>
        <v>-85.450134690878912</v>
      </c>
      <c r="J35">
        <v>-3.0102999000000001</v>
      </c>
      <c r="W35">
        <v>-3.0102999000000001</v>
      </c>
    </row>
    <row r="45" spans="1:23" x14ac:dyDescent="0.25">
      <c r="K45" s="1" t="s">
        <v>8</v>
      </c>
      <c r="L45" s="1" t="s">
        <v>9</v>
      </c>
      <c r="M45" s="1" t="s">
        <v>10</v>
      </c>
      <c r="N45" s="1" t="s">
        <v>8</v>
      </c>
      <c r="O45" s="1" t="s">
        <v>9</v>
      </c>
      <c r="P45" s="1" t="s">
        <v>10</v>
      </c>
      <c r="Q45" s="3" t="s">
        <v>12</v>
      </c>
      <c r="R45" s="3" t="s">
        <v>13</v>
      </c>
      <c r="S45" s="3" t="s">
        <v>14</v>
      </c>
    </row>
    <row r="46" spans="1:23" x14ac:dyDescent="0.25">
      <c r="K46" s="1">
        <v>10</v>
      </c>
      <c r="L46" s="1">
        <v>86</v>
      </c>
      <c r="M46" s="1">
        <v>0.05</v>
      </c>
      <c r="N46" s="1">
        <v>795</v>
      </c>
      <c r="O46" s="1">
        <v>0</v>
      </c>
      <c r="P46" s="1">
        <v>1.34</v>
      </c>
      <c r="Q46">
        <f>20*LOG10(M46/4)</f>
        <v>-38.061799739838868</v>
      </c>
      <c r="R46">
        <f>20*LOG10(1/SQRT(9+(2*PI()*K46*0.2*0.001-1/(2*PI()*K46*0.2*0.001))^2))</f>
        <v>-38.020600848867218</v>
      </c>
      <c r="S46">
        <f>-ATAN((2*PI()*K46*0.2*0.001-1/(2*PI()*K46*0.2*0.001))/3)/PI()*180</f>
        <v>87.840681745718058</v>
      </c>
      <c r="U46">
        <f>20*LOG10(1/3/SQRT(2))</f>
        <v>-12.552725051033063</v>
      </c>
      <c r="V46">
        <f>20*LOG10(1/3)</f>
        <v>-9.5424250943932485</v>
      </c>
    </row>
    <row r="47" spans="1:23" x14ac:dyDescent="0.25">
      <c r="K47" s="1">
        <v>50</v>
      </c>
      <c r="L47" s="1">
        <v>79</v>
      </c>
      <c r="M47" s="1">
        <v>0.24</v>
      </c>
      <c r="N47" s="1">
        <v>900</v>
      </c>
      <c r="O47" s="1">
        <v>-3</v>
      </c>
      <c r="P47" s="1">
        <v>1.34</v>
      </c>
      <c r="Q47">
        <f t="shared" ref="Q47:Q71" si="8">20*LOG10(M47/4)</f>
        <v>-24.436974992327126</v>
      </c>
      <c r="R47">
        <f t="shared" ref="R47:R71" si="9">20*LOG10(1/SQRT(9+(2*PI()*K47*0.2*0.001-1/(2*PI()*K47*0.2*0.001))^2))</f>
        <v>-24.154856917720675</v>
      </c>
      <c r="S47">
        <f t="shared" ref="S47:S71" si="10">-ATAN((2*PI()*K47*0.2*0.001-1/(2*PI()*K47*0.2*0.001))/3)/PI()*180</f>
        <v>79.283919260333533</v>
      </c>
      <c r="U47">
        <f t="shared" ref="U47:U71" si="11">20*LOG10(1/3/SQRT(2))</f>
        <v>-12.552725051033063</v>
      </c>
      <c r="V47">
        <f t="shared" ref="V47:V71" si="12">20*LOG10(1/3)</f>
        <v>-9.5424250943932485</v>
      </c>
    </row>
    <row r="48" spans="1:23" x14ac:dyDescent="0.25">
      <c r="K48" s="1">
        <v>100</v>
      </c>
      <c r="L48" s="1">
        <v>70</v>
      </c>
      <c r="M48" s="1">
        <v>0.46</v>
      </c>
      <c r="N48" s="1">
        <v>1100</v>
      </c>
      <c r="O48" s="1">
        <v>-10</v>
      </c>
      <c r="P48" s="1">
        <v>1.32</v>
      </c>
      <c r="Q48">
        <f t="shared" si="8"/>
        <v>-18.786043192927767</v>
      </c>
      <c r="R48">
        <f t="shared" si="9"/>
        <v>-18.472118174915433</v>
      </c>
      <c r="S48">
        <f t="shared" si="10"/>
        <v>69.041169461925193</v>
      </c>
      <c r="U48">
        <f t="shared" si="11"/>
        <v>-12.552725051033063</v>
      </c>
      <c r="V48">
        <f t="shared" si="12"/>
        <v>-9.5424250943932485</v>
      </c>
    </row>
    <row r="49" spans="11:22" x14ac:dyDescent="0.25">
      <c r="K49" s="1">
        <v>150</v>
      </c>
      <c r="L49" s="1">
        <v>60</v>
      </c>
      <c r="M49" s="1">
        <v>0.65</v>
      </c>
      <c r="N49" s="1">
        <v>1200</v>
      </c>
      <c r="O49" s="1">
        <v>-15</v>
      </c>
      <c r="P49" s="1">
        <v>1.3</v>
      </c>
      <c r="Q49">
        <f t="shared" si="8"/>
        <v>-15.782932693702136</v>
      </c>
      <c r="R49">
        <f t="shared" si="9"/>
        <v>-15.462995856149483</v>
      </c>
      <c r="S49">
        <f t="shared" si="10"/>
        <v>59.61609700196783</v>
      </c>
      <c r="U49">
        <f t="shared" si="11"/>
        <v>-12.552725051033063</v>
      </c>
      <c r="V49">
        <f t="shared" si="12"/>
        <v>-9.5424250943932485</v>
      </c>
    </row>
    <row r="50" spans="11:22" x14ac:dyDescent="0.25">
      <c r="K50" s="1">
        <v>200</v>
      </c>
      <c r="L50" s="1">
        <v>52</v>
      </c>
      <c r="M50" s="1">
        <v>0.81</v>
      </c>
      <c r="N50" s="1">
        <v>1500</v>
      </c>
      <c r="O50" s="1">
        <v>-23</v>
      </c>
      <c r="P50" s="1">
        <v>1.24</v>
      </c>
      <c r="Q50">
        <f t="shared" si="8"/>
        <v>-13.871499448986253</v>
      </c>
      <c r="R50">
        <f t="shared" si="9"/>
        <v>-13.597330680316453</v>
      </c>
      <c r="S50">
        <f t="shared" si="10"/>
        <v>51.172228093405039</v>
      </c>
      <c r="U50">
        <f t="shared" si="11"/>
        <v>-12.552725051033063</v>
      </c>
      <c r="V50">
        <f t="shared" si="12"/>
        <v>-9.5424250943932485</v>
      </c>
    </row>
    <row r="51" spans="11:22" x14ac:dyDescent="0.25">
      <c r="K51" s="1">
        <v>240</v>
      </c>
      <c r="L51" s="1">
        <v>46</v>
      </c>
      <c r="M51" s="1">
        <v>0.92</v>
      </c>
      <c r="N51" s="1">
        <v>2000</v>
      </c>
      <c r="O51" s="1">
        <v>-30</v>
      </c>
      <c r="P51" s="1">
        <v>1.1200000000000001</v>
      </c>
      <c r="Q51">
        <f t="shared" si="8"/>
        <v>-12.765443279648141</v>
      </c>
      <c r="R51">
        <f t="shared" si="9"/>
        <v>-12.57318760891205</v>
      </c>
      <c r="S51">
        <f t="shared" si="10"/>
        <v>45.134662638478375</v>
      </c>
      <c r="U51">
        <f t="shared" si="11"/>
        <v>-12.552725051033063</v>
      </c>
      <c r="V51">
        <f t="shared" si="12"/>
        <v>-9.5424250943932485</v>
      </c>
    </row>
    <row r="52" spans="11:22" x14ac:dyDescent="0.25">
      <c r="K52" s="1">
        <v>250</v>
      </c>
      <c r="L52" s="1">
        <v>45</v>
      </c>
      <c r="M52" s="1">
        <v>0.94</v>
      </c>
      <c r="N52" s="1">
        <v>2628</v>
      </c>
      <c r="O52" s="1">
        <v>-43</v>
      </c>
      <c r="P52" s="1">
        <v>0.98</v>
      </c>
      <c r="Q52">
        <f t="shared" si="8"/>
        <v>-12.578642754565275</v>
      </c>
      <c r="R52">
        <f t="shared" si="9"/>
        <v>-12.363058047056001</v>
      </c>
      <c r="S52">
        <f t="shared" si="10"/>
        <v>43.720729699588176</v>
      </c>
      <c r="U52">
        <f t="shared" si="11"/>
        <v>-12.552725051033063</v>
      </c>
      <c r="V52">
        <f t="shared" si="12"/>
        <v>-9.5424250943932485</v>
      </c>
    </row>
    <row r="53" spans="11:22" x14ac:dyDescent="0.25">
      <c r="K53" s="1">
        <v>260</v>
      </c>
      <c r="L53" s="1">
        <v>43</v>
      </c>
      <c r="M53" s="1">
        <v>0.96</v>
      </c>
      <c r="N53" s="1">
        <v>2800</v>
      </c>
      <c r="O53" s="1">
        <v>-45</v>
      </c>
      <c r="P53" s="1">
        <v>0.95</v>
      </c>
      <c r="Q53">
        <f t="shared" si="8"/>
        <v>-12.39577516576788</v>
      </c>
      <c r="R53">
        <f t="shared" si="9"/>
        <v>-12.16811257413621</v>
      </c>
      <c r="S53">
        <f t="shared" si="10"/>
        <v>42.343395796588645</v>
      </c>
      <c r="U53">
        <f t="shared" si="11"/>
        <v>-12.552725051033063</v>
      </c>
      <c r="V53">
        <f t="shared" si="12"/>
        <v>-9.5424250943932485</v>
      </c>
    </row>
    <row r="54" spans="11:22" x14ac:dyDescent="0.25">
      <c r="K54" s="1">
        <v>300</v>
      </c>
      <c r="L54" s="1">
        <v>39</v>
      </c>
      <c r="M54" s="1">
        <v>1.04</v>
      </c>
      <c r="N54" s="1">
        <v>2900</v>
      </c>
      <c r="O54" s="1">
        <v>-47</v>
      </c>
      <c r="P54" s="1">
        <v>0.93</v>
      </c>
      <c r="Q54">
        <f t="shared" si="8"/>
        <v>-11.70053304058364</v>
      </c>
      <c r="R54">
        <f t="shared" si="9"/>
        <v>-11.516246395973752</v>
      </c>
      <c r="S54">
        <f t="shared" si="10"/>
        <v>37.181423587722811</v>
      </c>
      <c r="U54">
        <f t="shared" si="11"/>
        <v>-12.552725051033063</v>
      </c>
      <c r="V54">
        <f t="shared" si="12"/>
        <v>-9.5424250943932485</v>
      </c>
    </row>
    <row r="55" spans="11:22" x14ac:dyDescent="0.25">
      <c r="K55" s="1">
        <v>400</v>
      </c>
      <c r="L55" s="1">
        <v>28</v>
      </c>
      <c r="M55" s="1">
        <v>1.18</v>
      </c>
      <c r="N55" s="1">
        <v>4000</v>
      </c>
      <c r="O55" s="1">
        <v>-57</v>
      </c>
      <c r="P55" s="1">
        <v>0.75</v>
      </c>
      <c r="Q55">
        <f t="shared" si="8"/>
        <v>-10.60355968043674</v>
      </c>
      <c r="R55">
        <f t="shared" si="9"/>
        <v>-10.496257813937442</v>
      </c>
      <c r="S55">
        <f t="shared" si="10"/>
        <v>26.362738747490123</v>
      </c>
      <c r="U55">
        <f t="shared" si="11"/>
        <v>-12.552725051033063</v>
      </c>
      <c r="V55">
        <f t="shared" si="12"/>
        <v>-9.5424250943932485</v>
      </c>
    </row>
    <row r="56" spans="11:22" x14ac:dyDescent="0.25">
      <c r="K56" s="1">
        <v>500</v>
      </c>
      <c r="L56" s="1">
        <v>20</v>
      </c>
      <c r="M56" s="1">
        <v>1.26</v>
      </c>
      <c r="N56" s="1">
        <v>6000</v>
      </c>
      <c r="O56" s="1">
        <v>-67</v>
      </c>
      <c r="P56" s="1">
        <v>0.54</v>
      </c>
      <c r="Q56">
        <f t="shared" si="8"/>
        <v>-10.03378892420799</v>
      </c>
      <c r="R56">
        <f t="shared" si="9"/>
        <v>-9.9685362176640488</v>
      </c>
      <c r="S56">
        <f t="shared" si="10"/>
        <v>17.800628033507497</v>
      </c>
      <c r="U56">
        <f t="shared" si="11"/>
        <v>-12.552725051033063</v>
      </c>
      <c r="V56">
        <f t="shared" si="12"/>
        <v>-9.5424250943932485</v>
      </c>
    </row>
    <row r="57" spans="11:22" x14ac:dyDescent="0.25">
      <c r="K57" s="1">
        <v>600</v>
      </c>
      <c r="L57" s="1">
        <v>13</v>
      </c>
      <c r="M57" s="1">
        <v>1.31</v>
      </c>
      <c r="N57" s="1">
        <v>9000</v>
      </c>
      <c r="O57" s="1">
        <v>-75</v>
      </c>
      <c r="P57" s="1">
        <v>0.38</v>
      </c>
      <c r="Q57">
        <f t="shared" si="8"/>
        <v>-9.6957739134439631</v>
      </c>
      <c r="R57">
        <f t="shared" si="9"/>
        <v>-9.697670056254049</v>
      </c>
      <c r="S57">
        <f t="shared" si="10"/>
        <v>10.80052241312784</v>
      </c>
      <c r="U57">
        <f t="shared" si="11"/>
        <v>-12.552725051033063</v>
      </c>
      <c r="V57">
        <f t="shared" si="12"/>
        <v>-9.5424250943932485</v>
      </c>
    </row>
    <row r="58" spans="11:22" x14ac:dyDescent="0.25">
      <c r="K58" s="1">
        <v>700</v>
      </c>
      <c r="L58" s="1">
        <v>7</v>
      </c>
      <c r="M58" s="1">
        <v>1.33</v>
      </c>
      <c r="N58" s="1">
        <v>20000</v>
      </c>
      <c r="O58" s="1">
        <v>-87</v>
      </c>
      <c r="P58" s="1">
        <v>0.18</v>
      </c>
      <c r="Q58">
        <f t="shared" si="8"/>
        <v>-9.5641670072175309</v>
      </c>
      <c r="R58">
        <f t="shared" si="9"/>
        <v>-9.5742237429915491</v>
      </c>
      <c r="S58">
        <f t="shared" si="10"/>
        <v>4.8997033586103198</v>
      </c>
      <c r="U58">
        <f t="shared" si="11"/>
        <v>-12.552725051033063</v>
      </c>
      <c r="V58">
        <f t="shared" si="12"/>
        <v>-9.5424250943932485</v>
      </c>
    </row>
    <row r="59" spans="11:22" x14ac:dyDescent="0.25">
      <c r="K59" s="1">
        <v>795</v>
      </c>
      <c r="L59" s="1">
        <v>0</v>
      </c>
      <c r="M59" s="1">
        <v>1.34</v>
      </c>
      <c r="Q59">
        <f t="shared" si="8"/>
        <v>-9.4991038592630943</v>
      </c>
      <c r="R59">
        <f t="shared" si="9"/>
        <v>-9.5424269255645982</v>
      </c>
      <c r="S59">
        <f t="shared" si="10"/>
        <v>3.7204455589448224E-2</v>
      </c>
      <c r="U59">
        <f t="shared" si="11"/>
        <v>-12.552725051033063</v>
      </c>
      <c r="V59">
        <f t="shared" si="12"/>
        <v>-9.5424250943932485</v>
      </c>
    </row>
    <row r="60" spans="11:22" x14ac:dyDescent="0.25">
      <c r="K60" s="1">
        <v>900</v>
      </c>
      <c r="L60" s="1">
        <v>-3</v>
      </c>
      <c r="M60" s="1">
        <v>1.34</v>
      </c>
      <c r="Q60">
        <f t="shared" si="8"/>
        <v>-9.4991038592630943</v>
      </c>
      <c r="R60">
        <f t="shared" si="9"/>
        <v>-9.5717133674128316</v>
      </c>
      <c r="S60">
        <f t="shared" si="10"/>
        <v>-4.7025482749452916</v>
      </c>
      <c r="U60">
        <f t="shared" si="11"/>
        <v>-12.552725051033063</v>
      </c>
      <c r="V60">
        <f t="shared" si="12"/>
        <v>-9.5424250943932485</v>
      </c>
    </row>
    <row r="61" spans="11:22" x14ac:dyDescent="0.25">
      <c r="K61" s="1">
        <v>1100</v>
      </c>
      <c r="L61" s="1">
        <v>-10</v>
      </c>
      <c r="M61" s="1">
        <v>1.32</v>
      </c>
      <c r="Q61">
        <f t="shared" si="8"/>
        <v>-9.6297212024422496</v>
      </c>
      <c r="R61">
        <f t="shared" si="9"/>
        <v>-9.7470087282024096</v>
      </c>
      <c r="S61">
        <f t="shared" si="10"/>
        <v>-12.386817380482414</v>
      </c>
      <c r="U61">
        <f t="shared" si="11"/>
        <v>-12.552725051033063</v>
      </c>
      <c r="V61">
        <f t="shared" si="12"/>
        <v>-9.5424250943932485</v>
      </c>
    </row>
    <row r="62" spans="11:22" x14ac:dyDescent="0.25">
      <c r="K62" s="1">
        <v>1200</v>
      </c>
      <c r="L62" s="1">
        <v>-15</v>
      </c>
      <c r="M62" s="1">
        <v>1.3</v>
      </c>
      <c r="Q62">
        <f t="shared" si="8"/>
        <v>-9.7623327804225131</v>
      </c>
      <c r="R62">
        <f t="shared" si="9"/>
        <v>-9.8738553310854833</v>
      </c>
      <c r="S62">
        <f t="shared" si="10"/>
        <v>-15.727553713406969</v>
      </c>
      <c r="U62">
        <f t="shared" si="11"/>
        <v>-12.552725051033063</v>
      </c>
      <c r="V62">
        <f t="shared" si="12"/>
        <v>-9.5424250943932485</v>
      </c>
    </row>
    <row r="63" spans="11:22" x14ac:dyDescent="0.25">
      <c r="K63" s="1">
        <v>1500</v>
      </c>
      <c r="L63" s="1">
        <v>-23</v>
      </c>
      <c r="M63" s="1">
        <v>1.24</v>
      </c>
      <c r="Q63">
        <f t="shared" si="8"/>
        <v>-10.172766123314547</v>
      </c>
      <c r="R63">
        <f t="shared" si="9"/>
        <v>-10.348090870339572</v>
      </c>
      <c r="S63">
        <f t="shared" si="10"/>
        <v>-24.298210092962307</v>
      </c>
      <c r="U63">
        <f t="shared" si="11"/>
        <v>-12.552725051033063</v>
      </c>
      <c r="V63">
        <f t="shared" si="12"/>
        <v>-9.5424250943932485</v>
      </c>
    </row>
    <row r="64" spans="11:22" x14ac:dyDescent="0.25">
      <c r="K64" s="1">
        <v>2000</v>
      </c>
      <c r="L64" s="1">
        <v>-30</v>
      </c>
      <c r="M64" s="1">
        <v>1.1200000000000001</v>
      </c>
      <c r="Q64">
        <f t="shared" si="8"/>
        <v>-11.056839373155615</v>
      </c>
      <c r="R64">
        <f t="shared" si="9"/>
        <v>-11.295242992694902</v>
      </c>
      <c r="S64">
        <f t="shared" si="10"/>
        <v>-35.188770554640229</v>
      </c>
      <c r="U64">
        <f t="shared" si="11"/>
        <v>-12.552725051033063</v>
      </c>
      <c r="V64">
        <f t="shared" si="12"/>
        <v>-9.5424250943932485</v>
      </c>
    </row>
    <row r="65" spans="4:22" x14ac:dyDescent="0.25">
      <c r="K65" s="1">
        <v>2628</v>
      </c>
      <c r="L65" s="1">
        <v>-43</v>
      </c>
      <c r="M65" s="1">
        <v>0.98</v>
      </c>
      <c r="Q65">
        <f t="shared" si="8"/>
        <v>-12.21667831270935</v>
      </c>
      <c r="R65">
        <f t="shared" si="9"/>
        <v>-12.55219809133526</v>
      </c>
      <c r="S65">
        <f t="shared" si="10"/>
        <v>-44.996523741401184</v>
      </c>
      <c r="U65">
        <f t="shared" si="11"/>
        <v>-12.552725051033063</v>
      </c>
      <c r="V65">
        <f t="shared" si="12"/>
        <v>-9.5424250943932485</v>
      </c>
    </row>
    <row r="66" spans="4:22" x14ac:dyDescent="0.25">
      <c r="K66" s="1">
        <v>2800</v>
      </c>
      <c r="L66" s="1">
        <v>-45</v>
      </c>
      <c r="M66" s="1">
        <v>0.95</v>
      </c>
      <c r="Q66">
        <f t="shared" si="8"/>
        <v>-12.486727720782294</v>
      </c>
      <c r="R66">
        <f t="shared" si="9"/>
        <v>-12.891697137778447</v>
      </c>
      <c r="S66">
        <f t="shared" si="10"/>
        <v>-47.152993847921472</v>
      </c>
      <c r="U66">
        <f t="shared" si="11"/>
        <v>-12.552725051033063</v>
      </c>
      <c r="V66">
        <f t="shared" si="12"/>
        <v>-9.5424250943932485</v>
      </c>
    </row>
    <row r="67" spans="4:22" x14ac:dyDescent="0.25">
      <c r="K67" s="1">
        <v>2900</v>
      </c>
      <c r="L67" s="1">
        <v>-47</v>
      </c>
      <c r="M67" s="1">
        <v>0.93</v>
      </c>
      <c r="Q67">
        <f t="shared" si="8"/>
        <v>-12.671540855480545</v>
      </c>
      <c r="R67">
        <f t="shared" si="9"/>
        <v>-13.086889822307011</v>
      </c>
      <c r="S67">
        <f t="shared" si="10"/>
        <v>-48.322946413640679</v>
      </c>
      <c r="U67">
        <f t="shared" si="11"/>
        <v>-12.552725051033063</v>
      </c>
      <c r="V67">
        <f t="shared" si="12"/>
        <v>-9.5424250943932485</v>
      </c>
    </row>
    <row r="68" spans="4:22" x14ac:dyDescent="0.25">
      <c r="K68" s="1">
        <v>4000</v>
      </c>
      <c r="L68" s="1">
        <v>-57</v>
      </c>
      <c r="M68" s="1">
        <v>0.75</v>
      </c>
      <c r="Q68">
        <f t="shared" si="8"/>
        <v>-14.539974558725246</v>
      </c>
      <c r="R68">
        <f t="shared" si="9"/>
        <v>-15.092800410668978</v>
      </c>
      <c r="S68">
        <f t="shared" si="10"/>
        <v>-58.142098795789586</v>
      </c>
      <c r="U68">
        <f t="shared" si="11"/>
        <v>-12.552725051033063</v>
      </c>
      <c r="V68">
        <f t="shared" si="12"/>
        <v>-9.5424250943932485</v>
      </c>
    </row>
    <row r="69" spans="4:22" x14ac:dyDescent="0.25">
      <c r="K69" s="1">
        <v>6000</v>
      </c>
      <c r="L69" s="1">
        <v>-67</v>
      </c>
      <c r="M69" s="1">
        <v>0.54</v>
      </c>
      <c r="Q69">
        <f t="shared" si="8"/>
        <v>-17.393324630099876</v>
      </c>
      <c r="R69">
        <f t="shared" si="9"/>
        <v>-18.052731971535817</v>
      </c>
      <c r="S69">
        <f t="shared" si="10"/>
        <v>-67.95147617585026</v>
      </c>
      <c r="U69">
        <f t="shared" si="11"/>
        <v>-12.552725051033063</v>
      </c>
      <c r="V69">
        <f t="shared" si="12"/>
        <v>-9.5424250943932485</v>
      </c>
    </row>
    <row r="70" spans="4:22" x14ac:dyDescent="0.25">
      <c r="K70" s="1">
        <v>9000</v>
      </c>
      <c r="L70" s="1">
        <v>-75</v>
      </c>
      <c r="M70" s="1">
        <v>0.38</v>
      </c>
      <c r="Q70">
        <f t="shared" si="8"/>
        <v>-20.445527894223044</v>
      </c>
      <c r="R70">
        <f t="shared" si="9"/>
        <v>-21.30069543895052</v>
      </c>
      <c r="S70">
        <f t="shared" si="10"/>
        <v>-75.032123613641673</v>
      </c>
      <c r="U70">
        <f t="shared" si="11"/>
        <v>-12.552725051033063</v>
      </c>
      <c r="V70">
        <f t="shared" si="12"/>
        <v>-9.5424250943932485</v>
      </c>
    </row>
    <row r="71" spans="4:22" x14ac:dyDescent="0.25">
      <c r="K71" s="1">
        <v>20000</v>
      </c>
      <c r="L71" s="1">
        <v>-87</v>
      </c>
      <c r="M71" s="1">
        <v>0.18</v>
      </c>
      <c r="Q71">
        <f t="shared" si="8"/>
        <v>-26.935749724493125</v>
      </c>
      <c r="R71">
        <f t="shared" si="9"/>
        <v>-28.052671766862073</v>
      </c>
      <c r="S71">
        <f t="shared" si="10"/>
        <v>-83.182335431782448</v>
      </c>
      <c r="U71">
        <f t="shared" si="11"/>
        <v>-12.552725051033063</v>
      </c>
      <c r="V71">
        <f t="shared" si="12"/>
        <v>-9.5424250943932485</v>
      </c>
    </row>
    <row r="74" spans="4:22" x14ac:dyDescent="0.25">
      <c r="D74" s="1"/>
    </row>
    <row r="75" spans="4:22" x14ac:dyDescent="0.25">
      <c r="D75" s="1"/>
    </row>
    <row r="77" spans="4:22" x14ac:dyDescent="0.25">
      <c r="D77" s="1"/>
    </row>
    <row r="79" spans="4:22" x14ac:dyDescent="0.25">
      <c r="D79" s="1"/>
    </row>
    <row r="80" spans="4:22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2022-10-22T06:22:16Z</dcterms:modified>
</cp:coreProperties>
</file>